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риложение 1" sheetId="1" state="visible" r:id="rId1"/>
  </sheets>
  <definedNames>
    <definedName name="_xlnm._FilterDatabase" localSheetId="0" hidden="1">'приложение 1'!$A$12:$BJ$1684</definedName>
    <definedName name="_xlnm.Print_Area" localSheetId="0" hidden="0">'приложение 1'!$A$1:$BB$1684</definedName>
    <definedName name="Print_Titles" localSheetId="0" hidden="0">'приложение 1'!$11:$12</definedName>
    <definedName name="_xlnm._FilterDatabase" localSheetId="0" hidden="1">'приложение 1'!$A$12:$BJ$1684</definedName>
  </definedNames>
  <calcPr/>
</workbook>
</file>

<file path=xl/sharedStrings.xml><?xml version="1.0" encoding="utf-8"?>
<sst xmlns="http://schemas.openxmlformats.org/spreadsheetml/2006/main" count="1091" uniqueCount="1091">
  <si>
    <t xml:space="preserve">ПРИЛОЖЕНИЕ 1</t>
  </si>
  <si>
    <t xml:space="preserve">к решению</t>
  </si>
  <si>
    <t xml:space="preserve">Пермской городской Думы</t>
  </si>
  <si>
    <t xml:space="preserve">от 17.12.2024 № 218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</si>
  <si>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бюджетов на 2025 год и на плановый период 2026 и 2027 годов</t>
  </si>
  <si>
    <t>тыс.руб.</t>
  </si>
  <si>
    <t xml:space="preserve">Целевая статья</t>
  </si>
  <si>
    <t xml:space="preserve">Вид расходов</t>
  </si>
  <si>
    <t>Раздел</t>
  </si>
  <si>
    <t>Подраздел</t>
  </si>
  <si>
    <t xml:space="preserve">Наименование расходов</t>
  </si>
  <si>
    <t xml:space="preserve">2025 год</t>
  </si>
  <si>
    <t xml:space="preserve">2026 год</t>
  </si>
  <si>
    <t xml:space="preserve">2027 год</t>
  </si>
  <si>
    <t xml:space="preserve">Поправки ко 2 чтению</t>
  </si>
  <si>
    <t>Изменения</t>
  </si>
  <si>
    <t xml:space="preserve">Изменения комитет 20.02.2025</t>
  </si>
  <si>
    <t xml:space="preserve">Изменения уточ апрель</t>
  </si>
  <si>
    <t xml:space="preserve">2025 год с комитетом</t>
  </si>
  <si>
    <t xml:space="preserve">2026 год с комитетом</t>
  </si>
  <si>
    <t xml:space="preserve">2027 год с комитетом</t>
  </si>
  <si>
    <t xml:space="preserve">Изменения уточ июнь</t>
  </si>
  <si>
    <t xml:space="preserve">решение комитета 19.06.2025</t>
  </si>
  <si>
    <t xml:space="preserve">изменения август</t>
  </si>
  <si>
    <t>формулы</t>
  </si>
  <si>
    <t xml:space="preserve">реш комит-а 17.04.2025</t>
  </si>
  <si>
    <t xml:space="preserve">№ поправки</t>
  </si>
  <si>
    <t>0100000000</t>
  </si>
  <si>
    <t xml:space="preserve">Муниципальная программа "Общественное согласие"</t>
  </si>
  <si>
    <t>0130000000</t>
  </si>
  <si>
    <t xml:space="preserve">Муниципальные проекты</t>
  </si>
  <si>
    <t>0130100000</t>
  </si>
  <si>
    <t xml:space="preserve">Муниципальный проект "Строительство зданий для размещения общественных центров"</t>
  </si>
  <si>
    <t>0130141040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</si>
  <si>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</si>
  <si>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400</t>
  </si>
  <si>
    <t xml:space="preserve">Капитальные вложения в объекты государственной (муниципальной) собственности</t>
  </si>
  <si>
    <t>01</t>
  </si>
  <si>
    <t>13</t>
  </si>
  <si>
    <t xml:space="preserve">Другие общегосударственные вопросы</t>
  </si>
  <si>
    <t>0130141720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</si>
  <si>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</si>
  <si>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0130141730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</si>
  <si>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</si>
  <si>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0130141740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</si>
  <si>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</si>
  <si>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0130141750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</si>
  <si>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</si>
  <si>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0130200000</t>
  </si>
  <si>
    <t xml:space="preserve">Муниципальный проект "Поддержка СО НКО в реализации социальных проектов и проектов инициативного бюджетирования"</t>
  </si>
  <si>
    <t>0130223100</t>
  </si>
  <si>
    <t xml:space="preserve">Проведение мероприятий в рамках реализации проектов инициативного бюджетирования в городе Перми</t>
  </si>
  <si>
    <t>800</t>
  </si>
  <si>
    <t xml:space="preserve">Иные бюджетные ассигнования</t>
  </si>
  <si>
    <t>0130223180</t>
  </si>
  <si>
    <t xml:space="preserve">Проведение мероприятий в рамках реализации инициативных проектов на территории города Перми</t>
  </si>
  <si>
    <t>0130271250</t>
  </si>
  <si>
    <t xml:space="preserve">Субсидии некоммерческим организациям на реализацию мероприятий ежегодных городских конкурсов социально значимых проектов</t>
  </si>
  <si>
    <t>600</t>
  </si>
  <si>
    <t xml:space="preserve">Предоставление субсидий бюджетным, автономным учреждениям и иным некоммерческим организациям</t>
  </si>
  <si>
    <t>0140000000</t>
  </si>
  <si>
    <t xml:space="preserve">Комплексы процессных мероприятий</t>
  </si>
  <si>
    <t>0140100000</t>
  </si>
  <si>
    <t xml:space="preserve">Комплекс процессных мероприятий "Формирование благоприятных условий для поддержки социально ориентированных некоммерческих организаций"</t>
  </si>
  <si>
    <t>0140121310</t>
  </si>
  <si>
    <t xml:space="preserve">Содержание имущества и обеспечение деятельности общественных центров</t>
  </si>
  <si>
    <t>200</t>
  </si>
  <si>
    <t xml:space="preserve">Закупка товаров, работ и услуг для обеспечения государственных (муниципальных) нужд</t>
  </si>
  <si>
    <t>0140122220</t>
  </si>
  <si>
    <t xml:space="preserve">Мероприятия в сфере укрепления межнационального и межконфессионального согласия в городе Перми</t>
  </si>
  <si>
    <t>08</t>
  </si>
  <si>
    <t>Культура</t>
  </si>
  <si>
    <t>07</t>
  </si>
  <si>
    <t xml:space="preserve">Молодежная политика</t>
  </si>
  <si>
    <t>09</t>
  </si>
  <si>
    <t xml:space="preserve">Другие вопросы в области образования</t>
  </si>
  <si>
    <t>0140171130</t>
  </si>
  <si>
    <t xml:space="preserve">Субсидии на осуществление деятельности территориальных общественных самоуправлений</t>
  </si>
  <si>
    <t>0140171140</t>
  </si>
  <si>
    <t xml:space="preserve">Субсидии Пермской городской общественной организации ветеранов (пенсионеров) войны, труда, Вооруженных Сил и правоохранительных органов</t>
  </si>
  <si>
    <t>0140171141</t>
  </si>
  <si>
    <t xml:space="preserve">Субсидии Общественной организации ветеранов (пенсионеров) войны, труда, Вооруженных сил и правоохранительных органов Ленинского района г. Перми</t>
  </si>
  <si>
    <t>0140171142</t>
  </si>
  <si>
    <t xml:space="preserve">Субсидии Общественной организации ветеранов (пенсионеров) войны, труда, Вооруженных сил и правоохранительных органов Свердловского района г. Перми</t>
  </si>
  <si>
    <t>0140171143</t>
  </si>
  <si>
    <t xml:space="preserve">Субсидии Общественной организации ветеранов (пенсионеров) войны, труда, Вооруженных сил и правоохранительных органов Мотовилихинского района г. Перми</t>
  </si>
  <si>
    <t>0140171144</t>
  </si>
  <si>
    <t xml:space="preserve">Субсидии Общественной организации ветеранов (пенсионеров) войны, труда, Вооруженных сил и правоохранительных органов Дзержинского г. Перми</t>
  </si>
  <si>
    <t>0140171145</t>
  </si>
  <si>
    <t xml:space="preserve">Субсидии Общественной организации ветеранов (пенсионеров) войны, труда, Вооруженных сил и правоохранительных органов Индустриального района г. Перми</t>
  </si>
  <si>
    <t>0140171146</t>
  </si>
  <si>
    <t xml:space="preserve">Субсидии Общественной организации ветеранов войны, труда, вооруженных сил и правоохранительных органов Кировского района г. Перми</t>
  </si>
  <si>
    <t>0140171147</t>
  </si>
  <si>
    <t xml:space="preserve">Субсидии Общественной организации ветеранов (пенсионеров) войны, труда, Вооруженных сил и правоохранительных органов Орджоникидзевского района г. Перми</t>
  </si>
  <si>
    <t>0140171148</t>
  </si>
  <si>
    <t xml:space="preserve">Субсидии Общественной организации ветеранов (пенсионеров) войны, труда, вооруженных сил и правоохранительных органов администрации п. Новые Ляды г. Перми</t>
  </si>
  <si>
    <t>0140171300</t>
  </si>
  <si>
    <t xml:space="preserve">Субсидии некоммерческим организациям, общественным объединениям (за исключением политических партий) на реализацию мероприятий в сфере общественных отношений</t>
  </si>
  <si>
    <t>87а</t>
  </si>
  <si>
    <t>0200000000</t>
  </si>
  <si>
    <t xml:space="preserve">Муниципальная программа "Безопасный город"</t>
  </si>
  <si>
    <t>0230000000</t>
  </si>
  <si>
    <t>0230100000</t>
  </si>
  <si>
    <t xml:space="preserve">Муниципальный проект "Строительство пожарных водоемов и резервуаров"</t>
  </si>
  <si>
    <t>0230141630</t>
  </si>
  <si>
    <t xml:space="preserve">Строительство пожарного резервуара в микрорайоне Социалистический Орджоникидзевского района города Перми</t>
  </si>
  <si>
    <t>03</t>
  </si>
  <si>
    <t>10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</si>
  <si>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</si>
  <si>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>0230141650</t>
  </si>
  <si>
    <t xml:space="preserve">Строительство пожарного резервуара в микрорайоне Новобродовский Свердловского района города Перми</t>
  </si>
  <si>
    <t>0230141890</t>
  </si>
  <si>
    <t xml:space="preserve">Строительство пожарного резервуара в микрорайоне Пихтовая стрелка Мотовилихинского района города Перми</t>
  </si>
  <si>
    <t>0230141900</t>
  </si>
  <si>
    <t xml:space="preserve">Строительство пожарного резервуара в микрорайоне Акуловский по ул. Красноборская Дзержинского района города Перми</t>
  </si>
  <si>
    <t>0230141920</t>
  </si>
  <si>
    <t xml:space="preserve">Строительство пожарного резервуара в микрорайоне Верхняя Васильевка Орджоникидзевского района города Перми</t>
  </si>
  <si>
    <t>0230141930</t>
  </si>
  <si>
    <t xml:space="preserve">Строительство пожарного резервуара в микрорайоне Верхнемуллинский по ул. 2-я Открытая Индустриального района города Перми</t>
  </si>
  <si>
    <t>0230141940</t>
  </si>
  <si>
    <t xml:space="preserve">Строительство пожарного резервуара в микрорайоне Свободный Орджоникидзевского района города Перми</t>
  </si>
  <si>
    <t>0230141960</t>
  </si>
  <si>
    <t xml:space="preserve">Строительство пожарного резервуара в микрорайоне Нижняя Васильевка Орджоникидзевского района города Перми</t>
  </si>
  <si>
    <t>0230143170</t>
  </si>
  <si>
    <t xml:space="preserve">Строительство пожарного резервуара в микрорайоне Бахаревка на пересечении ул. 1-й Бахаревской и ул. Пристанционной Свердловского района города Перми</t>
  </si>
  <si>
    <t>0230143180</t>
  </si>
  <si>
    <t xml:space="preserve">Строительство пожарного резервуара по ул. Борцов Революции Ленинского района города Перми</t>
  </si>
  <si>
    <t>0230143190</t>
  </si>
  <si>
    <t xml:space="preserve">Строительство пожарного резервуара в микрорайоне Центральная усадьба по ул. Бобруйской Мотовилихинского района города Перми</t>
  </si>
  <si>
    <t>0230143210</t>
  </si>
  <si>
    <t xml:space="preserve">Строительство пожарного резервуара в д. Ласьвинские хутора Кировского района города Перми</t>
  </si>
  <si>
    <t>0230143600</t>
  </si>
  <si>
    <t xml:space="preserve">Строительство пожарного резервуара в микрорайоне Чапаевский Орджоникидзевского района города Перми</t>
  </si>
  <si>
    <t>0230143610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</si>
  <si>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</si>
  <si>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0230143620</t>
  </si>
  <si>
    <t xml:space="preserve">Строительство пожарного резервуара в микрорайоне Вышка-2 по ул. Омской Мотовилихинского района города Перми</t>
  </si>
  <si>
    <t>0230143630</t>
  </si>
  <si>
    <t xml:space="preserve">Строительство пожарного резервуара в микрорайоне Химики Орджоникидзевского района города Перми</t>
  </si>
  <si>
    <t>0230200000</t>
  </si>
  <si>
    <t xml:space="preserve">Муниципальный проект "Строительство (реконструкция) объектов в сфере общественной безопасности"</t>
  </si>
  <si>
    <t>0230241030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</si>
  <si>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</si>
  <si>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0240000000</t>
  </si>
  <si>
    <t>0240100000</t>
  </si>
  <si>
    <t xml:space="preserve">Комплекс процессных мероприятий "Организация и осуществление мероприятий по защите населения и территории городского округа от чрезвычайных ситуаций природного и техногенного характера, пожарной безопасности, обеспечению безопасности людей на водных объектах"</t>
  </si>
  <si>
    <t>0240100590</t>
  </si>
  <si>
    <t xml:space="preserve">Обеспечение деятельности (оказание услуг, выполнение работ) муниципальных учреждений (организаций)</t>
  </si>
  <si>
    <t>100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</si>
  <si>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</si>
  <si>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Гражданская оборона</t>
  </si>
  <si>
    <t>0240120000</t>
  </si>
  <si>
    <t xml:space="preserve">Приведение в нормативное состояние имущественного комплекса, расположенного по адресу: г. Пермь, Ленинский район, Верхне-Курьинское лесничество Закамского лесхоза, квартал № 42,43</t>
  </si>
  <si>
    <t>0240121000</t>
  </si>
  <si>
    <t xml:space="preserve">Мероприятия, направленные на обеспечение безопасности людей на водных объектах, охраны их жизни и здоровья</t>
  </si>
  <si>
    <t>0240121100</t>
  </si>
  <si>
    <t xml:space="preserve">Мероприятия по гражданской обороне, защите населения и территории города Перми от чрезвычайных ситуаций природного и техногенного характера</t>
  </si>
  <si>
    <t>0240121110</t>
  </si>
  <si>
    <t xml:space="preserve">Мероприятия, направленные на обеспечение первичных мер пожарной безопасности в границах города Перми</t>
  </si>
  <si>
    <t>0240121280</t>
  </si>
  <si>
    <t xml:space="preserve">Создание и содержание в целях гражданской обороны запасов материально-технических, продовольственных и иных средств</t>
  </si>
  <si>
    <t>0240172290</t>
  </si>
  <si>
    <t xml:space="preserve"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</si>
  <si>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0240200000</t>
  </si>
  <si>
    <t xml:space="preserve">Комплекс процессных мероприятий "Организация и осуществление мероприятий по профилактике правонарушений на территории города Перми"</t>
  </si>
  <si>
    <t>0240221090</t>
  </si>
  <si>
    <t xml:space="preserve">Мероприятия, направленные на первичную профилактику потребления психоактивных веществ</t>
  </si>
  <si>
    <t>0240223550</t>
  </si>
  <si>
    <t xml:space="preserve">Профилактика правонарушений на территории города Перми</t>
  </si>
  <si>
    <t>14</t>
  </si>
  <si>
    <t xml:space="preserve">Другие вопросы в области национальной безопасности и правоохранительной деятельности</t>
  </si>
  <si>
    <t>02402SП020</t>
  </si>
  <si>
    <t xml:space="preserve">Выплата материального стимулирования народным дружинникам за участие в охране общественного порядка</t>
  </si>
  <si>
    <t>0240300000</t>
  </si>
  <si>
    <t xml:space="preserve">Комплекс процессных мероприятий "Обеспечение деятельности департамента общественной безопасности администрации города Перми"</t>
  </si>
  <si>
    <t>0240300110</t>
  </si>
  <si>
    <t xml:space="preserve">Содержание муниципальных органов города Перми</t>
  </si>
  <si>
    <t>0300000000</t>
  </si>
  <si>
    <t xml:space="preserve">Муниципальная программа "Культура и молодежная политика города Перми"</t>
  </si>
  <si>
    <t>0330000000</t>
  </si>
  <si>
    <t>0330100000</t>
  </si>
  <si>
    <t xml:space="preserve">Муниципальный проект "Капитальные вложения в объекты недвижимого имущества муниципальной собственности в сфере культуры и молодежной политики"</t>
  </si>
  <si>
    <t>0330141910</t>
  </si>
  <si>
    <t xml:space="preserve">Реконструкция здания МАУ "Дворец молодежи" г. Перми</t>
  </si>
  <si>
    <t>0330141980</t>
  </si>
  <si>
    <t xml:space="preserve">Приобретение в собственность муниципального образования город Пермь нежилого здания</t>
  </si>
  <si>
    <t>0340000000</t>
  </si>
  <si>
    <t>0340100000</t>
  </si>
  <si>
    <t xml:space="preserve">Комплекс процессных мероприятий "Городские культурно-зрелищные мероприятия"</t>
  </si>
  <si>
    <t>0340100590</t>
  </si>
  <si>
    <t>0340121980</t>
  </si>
  <si>
    <t xml:space="preserve">Культурно-зрелищные мероприятия на территории города Перми</t>
  </si>
  <si>
    <t>300</t>
  </si>
  <si>
    <t xml:space="preserve">Социальное обеспечение и иные выплаты населению</t>
  </si>
  <si>
    <t>034012К030</t>
  </si>
  <si>
    <t xml:space="preserve">Организация и проведение мероприятий в сфере культуры на территории Пермского края</t>
  </si>
  <si>
    <t>0340200000</t>
  </si>
  <si>
    <t xml:space="preserve">Комплекс процессных мероприятий "Создание условий для осуществления гражданами прав в сфере культуры"</t>
  </si>
  <si>
    <t>0340200590</t>
  </si>
  <si>
    <t>0340200870</t>
  </si>
  <si>
    <t xml:space="preserve">Создание концертных и театральных постановок, организация и обеспечение участия в творческих проектах</t>
  </si>
  <si>
    <t>0340201060</t>
  </si>
  <si>
    <t xml:space="preserve">Повышение фонда оплаты труда</t>
  </si>
  <si>
    <t>0340223620</t>
  </si>
  <si>
    <t xml:space="preserve">Оказание услуг библиотечного обслуживания</t>
  </si>
  <si>
    <t>0340223830</t>
  </si>
  <si>
    <t xml:space="preserve">Оказание услуг по изучению, сохранению, использованию и популяризации объектов культурного наследия, объектов монументального искусства</t>
  </si>
  <si>
    <t>0340300000</t>
  </si>
  <si>
    <t xml:space="preserve">Комплекс процессных мероприятий "Обеспечение качественно нового уровня развития инфраструктуры"</t>
  </si>
  <si>
    <t>0340300750</t>
  </si>
  <si>
    <t xml:space="preserve">Сохранение историко-культурного наследия</t>
  </si>
  <si>
    <t>0340301070</t>
  </si>
  <si>
    <t xml:space="preserve">Взносы на капитальный ремонт общего имущества в многоквартирных домах</t>
  </si>
  <si>
    <t xml:space="preserve">Дополнительное образование детей</t>
  </si>
  <si>
    <t>0340323560</t>
  </si>
  <si>
    <t xml:space="preserve">Выполнение предписаний надзорных органов, приведение в нормативное состояние и улучшение материально-технического обеспечения</t>
  </si>
  <si>
    <t>0340400000</t>
  </si>
  <si>
    <t xml:space="preserve">Комплекс процессных мероприятий "Одаренные дети города Перми"</t>
  </si>
  <si>
    <t>0340400590</t>
  </si>
  <si>
    <t>0340400680</t>
  </si>
  <si>
    <t xml:space="preserve">Мероприятия в сфере дополнительного образования детей в области искусств</t>
  </si>
  <si>
    <t>0340401060</t>
  </si>
  <si>
    <t>0340482020</t>
  </si>
  <si>
    <t xml:space="preserve">Предоставление мер социальной поддержки руководителям и педагогическим работникам муниципальных образовательных учреждений города Перми</t>
  </si>
  <si>
    <t xml:space="preserve">Социальное обеспечение населения</t>
  </si>
  <si>
    <t>0340482030</t>
  </si>
  <si>
    <t xml:space="preserve">Выплата стипендий одаренным детям, обучающимся в образовательных учреждениях дополнительного образования детей в сфере культуры города Перми</t>
  </si>
  <si>
    <t>0340500000</t>
  </si>
  <si>
    <t xml:space="preserve">Комплекс процессных мероприятий "Создание условий для эффективной самореализации молодежи города Перми"</t>
  </si>
  <si>
    <t>0340500590</t>
  </si>
  <si>
    <t>0340500740</t>
  </si>
  <si>
    <t xml:space="preserve">Организация занятости молодежи</t>
  </si>
  <si>
    <t>0340501060</t>
  </si>
  <si>
    <t>0340523140</t>
  </si>
  <si>
    <t xml:space="preserve">Поддержка инициативной и талантливой молодежи</t>
  </si>
  <si>
    <t>0340570040</t>
  </si>
  <si>
    <t xml:space="preserve"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</si>
  <si>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0340570070</t>
  </si>
  <si>
    <t xml:space="preserve"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</si>
  <si>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0340600000</t>
  </si>
  <si>
    <t xml:space="preserve">Комплекс процессных мероприятий "Обеспечение деятельности департамента культуры и молодежной политики администрации города Перми"</t>
  </si>
  <si>
    <t>0340600110</t>
  </si>
  <si>
    <t>04</t>
  </si>
  <si>
    <t xml:space="preserve">Другие вопросы в области культуры, кинематографии</t>
  </si>
  <si>
    <t>0340600590</t>
  </si>
  <si>
    <t>0400000000</t>
  </si>
  <si>
    <t xml:space="preserve">Муниципальная программа "Управление муниципальным имуществом города Перми"</t>
  </si>
  <si>
    <t>0440000000</t>
  </si>
  <si>
    <t>0440100000</t>
  </si>
  <si>
    <t xml:space="preserve">Комплекс процессных мероприятий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</si>
  <si>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0440121540</t>
  </si>
  <si>
    <t xml:space="preserve">Мероприятия в сфере имущественных отношений</t>
  </si>
  <si>
    <t>0440121590</t>
  </si>
  <si>
    <t xml:space="preserve">Содержание и обслуживание нежилого муниципального фонда</t>
  </si>
  <si>
    <t>0440122150</t>
  </si>
  <si>
    <t xml:space="preserve">Приведение в нормативное состояние объектов нежилого муниципального фонда</t>
  </si>
  <si>
    <t>0440200000</t>
  </si>
  <si>
    <t xml:space="preserve">Комплекс процессных мероприятий "Обеспечение деятельности департамента имущественных отношений администрации города Перми и подведомственного ему учреждения"</t>
  </si>
  <si>
    <t>0440200110</t>
  </si>
  <si>
    <t>0440200590</t>
  </si>
  <si>
    <t>0500000000</t>
  </si>
  <si>
    <t xml:space="preserve">Муниципальная программа "Развитие физической культуры и спорта города Перми"</t>
  </si>
  <si>
    <t>0520000000</t>
  </si>
  <si>
    <t xml:space="preserve">Муниципальные проекты в рамках региональных проектов</t>
  </si>
  <si>
    <t>0520100000</t>
  </si>
  <si>
    <t xml:space="preserve">Муниципальный проект "Развитие инфраструктуры для занятий физической культурой и спортом"</t>
  </si>
  <si>
    <t>05201SФ250</t>
  </si>
  <si>
    <t xml:space="preserve">Развитие лыжно-биатлонных и трамплинных комплексов в муниципальных образованиях Пермского края</t>
  </si>
  <si>
    <t>11</t>
  </si>
  <si>
    <t xml:space="preserve">Спорт высших достижений</t>
  </si>
  <si>
    <t>05201SФ350</t>
  </si>
  <si>
    <t xml:space="preserve">Капитальный ремонт объектов спортивной инфраструктуры муниципального значения</t>
  </si>
  <si>
    <t>69а</t>
  </si>
  <si>
    <t>0530000000</t>
  </si>
  <si>
    <t>0530100000</t>
  </si>
  <si>
    <t xml:space="preserve">Муниципальный проект "Капитальные вложения в объекты недвижимого имущества муниципальной собственности в сфере физической культуры и массового спорта"</t>
  </si>
  <si>
    <t>0530141300</t>
  </si>
  <si>
    <t xml:space="preserve">Реконструкция ледовой арены МАУ ДО "ДЮЦ "Здоровье"</t>
  </si>
  <si>
    <t>0530141880</t>
  </si>
  <si>
    <t xml:space="preserve">Строительство плавательного бассейна по адресу: ул. Гайвинская, 50</t>
  </si>
  <si>
    <t>0530141950</t>
  </si>
  <si>
    <t xml:space="preserve">Строительство спортивной трассы для лыжероллеров по адресу: г. Пермь, ул. Агрономическая, 23</t>
  </si>
  <si>
    <t>05301SФ280</t>
  </si>
  <si>
    <t xml:space="preserve">Реконструкция физкультурно-оздоровительного комплекса по адресу: г. Пермь, ул. Рабочая, 9</t>
  </si>
  <si>
    <t>0540000000</t>
  </si>
  <si>
    <t>0540100000</t>
  </si>
  <si>
    <t xml:space="preserve"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</si>
  <si>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0540101070</t>
  </si>
  <si>
    <t xml:space="preserve">Физическая культура</t>
  </si>
  <si>
    <t>0540121130</t>
  </si>
  <si>
    <t xml:space="preserve">Ремонт, приведение в нормативное состояние и улучшение материально-технического обеспечения муниципальных учреждений системы физической культуры и спорта</t>
  </si>
  <si>
    <t>0540123210</t>
  </si>
  <si>
    <t xml:space="preserve">Устройство муниципальных плоскостных спортивных сооружений с оснащением их спортивным инвентарем</t>
  </si>
  <si>
    <t>0540123770</t>
  </si>
  <si>
    <t xml:space="preserve">Оснащение объектов муниципальных учреждений системы физической культуры и спорта</t>
  </si>
  <si>
    <t>054012Ф430</t>
  </si>
  <si>
    <t xml:space="preserve">Реализация мероприятий по развитию спортивного кластера "Молот"</t>
  </si>
  <si>
    <t>0540200000</t>
  </si>
  <si>
    <t xml:space="preserve">Комплекс процессных мероприятий "Организация и проведение физкультурных мероприятий, спортивно-массовой работы"</t>
  </si>
  <si>
    <t>0540200590</t>
  </si>
  <si>
    <t>0540201060</t>
  </si>
  <si>
    <t>0540223350</t>
  </si>
  <si>
    <t xml:space="preserve">Организация и проведение официальных физкультурно-оздоровительных и спортивных мероприятий Пермского городского округа</t>
  </si>
  <si>
    <t>02</t>
  </si>
  <si>
    <t xml:space="preserve">Массовый спорт</t>
  </si>
  <si>
    <t>0540270100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</si>
  <si>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</si>
  <si>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0540271070</t>
  </si>
  <si>
    <t xml:space="preserve">Субсидия некоммерческой организации "Пермская краевая организация общественно-государственного объединения всероссийского физкультурно-спортивного общества "ДИНАМО" на финансовое обеспечение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</si>
  <si>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0540271110</t>
  </si>
  <si>
    <t xml:space="preserve"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</si>
  <si>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0540271200</t>
  </si>
  <si>
    <t xml:space="preserve"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</si>
  <si>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05402SФ320</t>
  </si>
  <si>
    <t xml:space="preserve">Реализация мероприятия  "Умею плавать"</t>
  </si>
  <si>
    <t>0540300000</t>
  </si>
  <si>
    <t xml:space="preserve">Комплекс процессных мероприятий "Реализация дополнительных общеобразовательных программ"</t>
  </si>
  <si>
    <t>0540300590</t>
  </si>
  <si>
    <t>0540300620</t>
  </si>
  <si>
    <t xml:space="preserve"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</si>
  <si>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0540301060</t>
  </si>
  <si>
    <t>0540381110</t>
  </si>
  <si>
    <t xml:space="preserve">Присуждение стипендии Главы города Перми-главы администрации города Перми "Спортивные надежды"</t>
  </si>
  <si>
    <t>0540382020</t>
  </si>
  <si>
    <t>0540400000</t>
  </si>
  <si>
    <t xml:space="preserve">Комплекс процессных мероприятий "Обеспечение деятельности комитета по физической культуре и спорту администрации города Перми"</t>
  </si>
  <si>
    <t>0540400110</t>
  </si>
  <si>
    <t>05</t>
  </si>
  <si>
    <t xml:space="preserve">Другие вопросы в области физической культуры и спорта</t>
  </si>
  <si>
    <t>0540400590</t>
  </si>
  <si>
    <t>0600000000</t>
  </si>
  <si>
    <t xml:space="preserve">Муниципальная программа "Социальная поддержка и обеспечение семейного благополучия населения города Перми"</t>
  </si>
  <si>
    <t>0640000000</t>
  </si>
  <si>
    <t>0640100000</t>
  </si>
  <si>
    <t xml:space="preserve">Комплекс процессных мероприятий "Оказание дополнительных мер социальной помощи и поддержки, содействие в получении социальных услуг отдельным категориям граждан"</t>
  </si>
  <si>
    <t>0640181000</t>
  </si>
  <si>
    <t xml:space="preserve">Предоставление дополнительных мер социальной поддержки в виде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</si>
  <si>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</t>
  </si>
  <si>
    <t xml:space="preserve">Другие вопросы в области социальной политики</t>
  </si>
  <si>
    <t>0640181010</t>
  </si>
  <si>
    <t xml:space="preserve">Предоставление дополнительных мер социальной поддержки в виде ежемесячных денежных муниципальных выплат студентам и учащимся города Перми</t>
  </si>
  <si>
    <t>0640181020</t>
  </si>
  <si>
    <t xml:space="preserve">Дополнительные меры социальной поддержки отдельных категорий жителей города Перми</t>
  </si>
  <si>
    <t>0640181040</t>
  </si>
  <si>
    <t xml:space="preserve">Ежегодная премия города Перми "Преодоление"</t>
  </si>
  <si>
    <t>0640181060</t>
  </si>
  <si>
    <t xml:space="preserve">Предоставление многодетным семьям единовременной денежной выплаты взамен предоставления земельного участка в собственность</t>
  </si>
  <si>
    <t>0640181120</t>
  </si>
  <si>
    <t xml:space="preserve">Предоставление дополнительной меры социальной поддержки в случае рождения троих или более детей одновременно</t>
  </si>
  <si>
    <t>0640200000</t>
  </si>
  <si>
    <t xml:space="preserve">Комплекс процессных мероприятий "Повышение социального благополучия отдельных категорий жителей города Перми"</t>
  </si>
  <si>
    <t>0640221010</t>
  </si>
  <si>
    <t xml:space="preserve">Проведение мероприятий в сфере социальной политики</t>
  </si>
  <si>
    <t>0640221050</t>
  </si>
  <si>
    <t xml:space="preserve">Проведение мероприятий в сфере социальной политики, развития человеческого потенциала</t>
  </si>
  <si>
    <t>0640223570</t>
  </si>
  <si>
    <t xml:space="preserve">Оборудование объектов городской инфраструктуры средствами беспрепятственного доступа</t>
  </si>
  <si>
    <t xml:space="preserve">Общее образование</t>
  </si>
  <si>
    <t>0640300000</t>
  </si>
  <si>
    <t xml:space="preserve">Комплекс процессных мероприятий "Организация оздоровления и отдыха детей города Перми"</t>
  </si>
  <si>
    <t>0640300590</t>
  </si>
  <si>
    <t>0640301060</t>
  </si>
  <si>
    <t>0640321080</t>
  </si>
  <si>
    <t xml:space="preserve">Организация отдыха несовершеннолетних, состоящих на учете в территориальных отделах полиции города Перми</t>
  </si>
  <si>
    <t>0640323630</t>
  </si>
  <si>
    <t xml:space="preserve">Администрирование отдыха детей в каникулярное время</t>
  </si>
  <si>
    <t>064032С140</t>
  </si>
  <si>
    <t xml:space="preserve">Обеспечение отдыха и оздоровления детей</t>
  </si>
  <si>
    <t>0640370020</t>
  </si>
  <si>
    <t xml:space="preserve"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</si>
  <si>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0640371310</t>
  </si>
  <si>
    <t xml:space="preserve">Увеличение финансового обеспечения переданных государственных полномочий по организации и обеспечению отдыха детей и их оздоровления</t>
  </si>
  <si>
    <t>0640400000</t>
  </si>
  <si>
    <t xml:space="preserve">Комплекс процессных мероприятий "Обеспечение деятельности департамента социальной политики администрации города Перми и реализация мероприятий в сфере защиты прав несовершеннолетних"</t>
  </si>
  <si>
    <t>0640400110</t>
  </si>
  <si>
    <t>064042С150</t>
  </si>
  <si>
    <t xml:space="preserve">Образование комиссий по делам несовершеннолетних и защите их прав и организация их деятельности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</si>
  <si>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</si>
  <si>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0700000000</t>
  </si>
  <si>
    <t xml:space="preserve">Муниципальная программа "Доступное и качественное образование"</t>
  </si>
  <si>
    <t>0710000000</t>
  </si>
  <si>
    <t xml:space="preserve">Муниципальные проекты в рамках национальных проектов</t>
  </si>
  <si>
    <t>071EВ00000</t>
  </si>
  <si>
    <t xml:space="preserve">Муниципальный проект "Патриотическое воспитание граждан Российской Федерации"</t>
  </si>
  <si>
    <t>071EВ51790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</si>
  <si>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</si>
  <si>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071Ю400000</t>
  </si>
  <si>
    <t xml:space="preserve">Муниципальный проект "Все лучшее детям"</t>
  </si>
  <si>
    <t>071Ю442550</t>
  </si>
  <si>
    <t xml:space="preserve">Строительство здания общеобразовательного учреждения в Индустриальном районе города Перми</t>
  </si>
  <si>
    <t>071Ю450490</t>
  </si>
  <si>
    <t xml:space="preserve">Адресное строительство школ в отдельных населенных пунктах с объективно выявленной потребностью инфраструктуры (зданий) школ</t>
  </si>
  <si>
    <t>0720000000</t>
  </si>
  <si>
    <t>0720100000</t>
  </si>
  <si>
    <t xml:space="preserve">Муниципальный проект "Развитие инфраструктуры в сфере образования"</t>
  </si>
  <si>
    <t>0720141660</t>
  </si>
  <si>
    <t xml:space="preserve">Строительство здания общеобразовательного учреждения по адресу: г. Пермь, ул. Ветлужская</t>
  </si>
  <si>
    <t>0720141680</t>
  </si>
  <si>
    <t xml:space="preserve">Строительство нового корпуса МАОУ "Инженерная школа" г. Перми по ул. Академика Веденеева</t>
  </si>
  <si>
    <t>0720141970</t>
  </si>
  <si>
    <t xml:space="preserve">Строительство здания общеобразовательного учреждения в Ленинском районе города Перми</t>
  </si>
  <si>
    <t>0720142550</t>
  </si>
  <si>
    <t>0720143360</t>
  </si>
  <si>
    <t xml:space="preserve">Реконструкция здания по ул. Уральской, 110 для размещения общеобразовательной организации г. Перми</t>
  </si>
  <si>
    <t>07201SН070</t>
  </si>
  <si>
    <t xml:space="preserve"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</si>
  <si>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0730000000</t>
  </si>
  <si>
    <t>0730100000</t>
  </si>
  <si>
    <t xml:space="preserve">Муниципальный проект "Капитальные вложения в объекты недвижимого имущества муниципальной собственности в сфере образования"</t>
  </si>
  <si>
    <t>0730141160</t>
  </si>
  <si>
    <t xml:space="preserve">Реконструкция здания под размещение общеобразовательной организации по ул. Целинной, 15</t>
  </si>
  <si>
    <t>0730142550</t>
  </si>
  <si>
    <t>0730142640</t>
  </si>
  <si>
    <t xml:space="preserve">Строительство спортивного зала МАОУ "СОШ № 79" г. Перми</t>
  </si>
  <si>
    <t>0730143510</t>
  </si>
  <si>
    <t xml:space="preserve">Строительство спортивного зала МАОУ "СОШ № 81" г. Перми</t>
  </si>
  <si>
    <t>0730143520</t>
  </si>
  <si>
    <t xml:space="preserve">Строительство спортивного зала МАОУ "СОШ № 96" г. Перми</t>
  </si>
  <si>
    <t>0740000000</t>
  </si>
  <si>
    <t>0740100000</t>
  </si>
  <si>
    <t xml:space="preserve">Комплекс процессных мероприятий "Обеспечение доступного и качественного дошкольного, общего образования"</t>
  </si>
  <si>
    <t>0740100590</t>
  </si>
  <si>
    <t xml:space="preserve">Дошкольное образование</t>
  </si>
  <si>
    <t>0740100690</t>
  </si>
  <si>
    <t xml:space="preserve">Организация подвоза учащихся, проживающих в отдаленных жилых районах</t>
  </si>
  <si>
    <t>0740100700</t>
  </si>
  <si>
    <t xml:space="preserve">Предоставление бесплатного питания учащимся кадетской школы города Перми</t>
  </si>
  <si>
    <t>0740100710</t>
  </si>
  <si>
    <t xml:space="preserve">Предоставление бесплатного питания отдельным категориям учащихся в муниципальных общеобразовательных учреждениях города Перми</t>
  </si>
  <si>
    <t>0740101160</t>
  </si>
  <si>
    <t xml:space="preserve">Предоставление бесплатного питания обучающимся с ограниченными возможностями здоровья в муниципальных общеобразовательных учреждениях города Перми</t>
  </si>
  <si>
    <t>074012Н020</t>
  </si>
  <si>
    <t xml:space="preserve">Единая субвенция на выполнение отдельных государственных полномочий в сфере образования</t>
  </si>
  <si>
    <t xml:space="preserve">Охрана семьи и детства</t>
  </si>
  <si>
    <t>074012С170</t>
  </si>
  <si>
    <t xml:space="preserve"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</si>
  <si>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07401L3030</t>
  </si>
  <si>
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</si>
  <si>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07401L3040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</si>
  <si>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</si>
  <si>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07401SН040</t>
  </si>
  <si>
    <t xml:space="preserve"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</si>
  <si>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0740200000</t>
  </si>
  <si>
    <t xml:space="preserve">Комплекс процессных мероприятий "Обеспечение доступного и качественного дополнительного образования"</t>
  </si>
  <si>
    <t>0740200590</t>
  </si>
  <si>
    <t>0740200900</t>
  </si>
  <si>
    <t xml:space="preserve">Создание условий для реализации программ дополнительного образования направлений IT-сферы</t>
  </si>
  <si>
    <t>0740201060</t>
  </si>
  <si>
    <t>0740282020</t>
  </si>
  <si>
    <t>0740300000</t>
  </si>
  <si>
    <t xml:space="preserve">Комплекс процессных мероприятий "Ресурсное обеспечение качественного функционирования системы образования города Перми"</t>
  </si>
  <si>
    <t>0740300590</t>
  </si>
  <si>
    <t xml:space="preserve">Профессиональная подготовка, переподготовка и повышение квалификации</t>
  </si>
  <si>
    <t>0740301060</t>
  </si>
  <si>
    <t>0740321190</t>
  </si>
  <si>
    <t xml:space="preserve">Организация и проведение мероприятий в сфере образования города Перми</t>
  </si>
  <si>
    <t>0740381030</t>
  </si>
  <si>
    <t xml:space="preserve">Присуждение премии Главы города Перми "Золотой резерв"</t>
  </si>
  <si>
    <t>0740382020</t>
  </si>
  <si>
    <t>0740400000</t>
  </si>
  <si>
    <t xml:space="preserve">Комплекс процессных мероприятий "Оказание услуг частными организациями, осуществляющими образовательную деятельность"</t>
  </si>
  <si>
    <t>074042Н020</t>
  </si>
  <si>
    <t>0740470030</t>
  </si>
  <si>
    <t xml:space="preserve">Субсидии частным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</si>
  <si>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0740470050</t>
  </si>
  <si>
    <t xml:space="preserve">Субсидии частным общеобразовательным организациям, осуществляющим на территории города Перми образовательную деятельность по имеющим государственную аккредитацию основным общеобразовательным программам</t>
  </si>
  <si>
    <t>0740471170</t>
  </si>
  <si>
    <t xml:space="preserve">Субсидии частным общеобразовательным организациям по предоставлению бесплатного питания отдельным категориям учащихся в частных общеобразовательных организациях</t>
  </si>
  <si>
    <t>0740471180</t>
  </si>
  <si>
    <t xml:space="preserve">Субсидии частным общеобразовательным организациям города Перми на предоставление бесплатного двухразового питания учащимся с ограниченными возможностями здоровья</t>
  </si>
  <si>
    <t>0740471390</t>
  </si>
  <si>
    <t xml:space="preserve">Субсидия частным организациям на реализацию дополнительных общеразвивающих программ</t>
  </si>
  <si>
    <t>0740500000</t>
  </si>
  <si>
    <t xml:space="preserve">Комплекс процессных мероприятий "Приведение имущественных комплексов муниципальных образовательных организаций города Перми в нормативное состояние"</t>
  </si>
  <si>
    <t>0740500610</t>
  </si>
  <si>
    <t xml:space="preserve">Устройство спортивных площадок в муниципальных образовательных организациях города Перми</t>
  </si>
  <si>
    <t>0740500920</t>
  </si>
  <si>
    <t xml:space="preserve">Приобретение средств обучения и воспитания для муниципальных образовательных учреждений, открывающихся после капитального ремонта</t>
  </si>
  <si>
    <t>0740501070</t>
  </si>
  <si>
    <t>0740523470</t>
  </si>
  <si>
    <t xml:space="preserve">Приведение в нормативное состояние и улучшение материально-технического обеспечения имущественных комплексов образовательных организаций</t>
  </si>
  <si>
    <t>074052Н420</t>
  </si>
  <si>
    <t xml:space="preserve">Оснащение муниципальных образовательных организаций оборудованием, средствами обучения и воспитания</t>
  </si>
  <si>
    <t>07405L7500</t>
  </si>
  <si>
    <t xml:space="preserve">Реализация мероприятий по модернизации школьных систем образования</t>
  </si>
  <si>
    <t>07405SP350</t>
  </si>
  <si>
    <t xml:space="preserve">Реализация мероприятий по направлению "Школьный двор"</t>
  </si>
  <si>
    <t>07405SН420</t>
  </si>
  <si>
    <t>0740600000</t>
  </si>
  <si>
    <t xml:space="preserve">Комплекс процессных мероприятий "Обеспечение деятельности департамента образования администрации города Перми"</t>
  </si>
  <si>
    <t>0740600110</t>
  </si>
  <si>
    <t>0740600590</t>
  </si>
  <si>
    <t>074062Н020</t>
  </si>
  <si>
    <t>0800000000</t>
  </si>
  <si>
    <t xml:space="preserve">Муниципальная программа "Градостроительная деятельность на территории города Перми"</t>
  </si>
  <si>
    <t>0840000000</t>
  </si>
  <si>
    <t>0840100000</t>
  </si>
  <si>
    <t xml:space="preserve">Комплекс процессных мероприятий "Формирование архитектурного облика города Перми и эстетических качеств застройки"</t>
  </si>
  <si>
    <t>0840122040</t>
  </si>
  <si>
    <t xml:space="preserve">Снос самовольных построек на территории города Перми, выявление и демонтаж вывесок, не соответствующих Правилам благоустройства города Перми</t>
  </si>
  <si>
    <t>12</t>
  </si>
  <si>
    <t xml:space="preserve">Другие вопросы в области национальной экономики</t>
  </si>
  <si>
    <t>0840122080</t>
  </si>
  <si>
    <t xml:space="preserve">Мероприятия в сфере градостроительства и архитектуры</t>
  </si>
  <si>
    <t>0840171730</t>
  </si>
  <si>
    <t xml:space="preserve"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</si>
  <si>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0840200000</t>
  </si>
  <si>
    <t xml:space="preserve">Комплекс процессных мероприятий "Обеспечение деятельности департамента градостроительства и архитектуры администрации города Перми"</t>
  </si>
  <si>
    <t>0840200110</t>
  </si>
  <si>
    <t>0900000000</t>
  </si>
  <si>
    <t xml:space="preserve">Муниципальная программа "Экономическое развитие города Перми"</t>
  </si>
  <si>
    <t>0940000000</t>
  </si>
  <si>
    <t>0940100000</t>
  </si>
  <si>
    <t xml:space="preserve">Комплекс процессных мероприятий "Формирование благоприятной инвестиционной среды, развитие малого и среднего предпринимательства"</t>
  </si>
  <si>
    <t>0940100590</t>
  </si>
  <si>
    <t>0940121170</t>
  </si>
  <si>
    <t xml:space="preserve">Мероприятия в сфере экономического развития города Перми</t>
  </si>
  <si>
    <t>0940171320</t>
  </si>
  <si>
    <t xml:space="preserve"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</si>
  <si>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0940200000</t>
  </si>
  <si>
    <t xml:space="preserve">Комплекс процессных мероприятий "Развитие потребительского рынка и туризма"</t>
  </si>
  <si>
    <t>0940221160</t>
  </si>
  <si>
    <t xml:space="preserve">Мероприятия по созданию условий для обеспечения жителей городского округа услугами связи, общественного питания, торговли и бытового обслуживания населения</t>
  </si>
  <si>
    <t>0940222240</t>
  </si>
  <si>
    <t xml:space="preserve">Мероприятия в сфере туризма</t>
  </si>
  <si>
    <t>0940300000</t>
  </si>
  <si>
    <t xml:space="preserve">Комплекс процессных мероприятий "Обеспечение деятельности департамента экономики и промышленной политики администрации города Перми"</t>
  </si>
  <si>
    <t>0940300110</t>
  </si>
  <si>
    <t>1000000000</t>
  </si>
  <si>
    <t xml:space="preserve">Муниципальная программа "Дорожная деятельность и благоустройство города Перми"</t>
  </si>
  <si>
    <t>1010000000</t>
  </si>
  <si>
    <t>101F200000</t>
  </si>
  <si>
    <t xml:space="preserve">Муниципальный проект "Формирование комфортной городской среды"</t>
  </si>
  <si>
    <t>101F255550</t>
  </si>
  <si>
    <t xml:space="preserve">Реализация программ формирования современной городской среды</t>
  </si>
  <si>
    <t>Благоустройство</t>
  </si>
  <si>
    <t>101R100000</t>
  </si>
  <si>
    <t xml:space="preserve">Муниципальный проект "Региональная и местная дорожная сеть"</t>
  </si>
  <si>
    <t>101R153940</t>
  </si>
  <si>
    <t xml:space="preserve">Приведение в нормативное состояние автомобильных дорог и искусственных дорожных сооружений в рамках реализации регионального проекта "Региональная и местная дорожная сеть"</t>
  </si>
  <si>
    <t xml:space="preserve">Дорожное хозяйство (дорожные фонды)</t>
  </si>
  <si>
    <t>101R1SД110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</si>
  <si>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</t>
  </si>
  <si>
    <t>1020000000</t>
  </si>
  <si>
    <t>1020100000</t>
  </si>
  <si>
    <t xml:space="preserve">Муниципальный проект "Местные дороги"</t>
  </si>
  <si>
    <t>10201SД110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</si>
  <si>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</si>
  <si>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1020200000</t>
  </si>
  <si>
    <t xml:space="preserve">Муниципальный проект "Комплексное благоустройство"</t>
  </si>
  <si>
    <t>1020223150</t>
  </si>
  <si>
    <t xml:space="preserve">Архитектурная подсветка зданий</t>
  </si>
  <si>
    <t>10202SЖ090</t>
  </si>
  <si>
    <t xml:space="preserve">Поддержка муниципальных программ формирования современной городской среды (расходы, не софинансируемые из федерального бюджета)</t>
  </si>
  <si>
    <t>10202SЖ250</t>
  </si>
  <si>
    <t xml:space="preserve">Архитектурная подсветка фасадов административных, жилых объектов (зданий) в г. Перми</t>
  </si>
  <si>
    <t>10202SЖ410</t>
  </si>
  <si>
    <t xml:space="preserve">Развитие городского пространства</t>
  </si>
  <si>
    <t>1030000000</t>
  </si>
  <si>
    <t>1030100000</t>
  </si>
  <si>
    <t xml:space="preserve">Муниципальный проект "Строительство и реконструкция автомобильных дорог"</t>
  </si>
  <si>
    <t>103019Д010</t>
  </si>
  <si>
    <t xml:space="preserve">Реконструкция ул. Карпинского от ул. Архитектора Свиязева до ул. Космонавта Леонова</t>
  </si>
  <si>
    <t>103019Д011</t>
  </si>
  <si>
    <t xml:space="preserve">Строительство автомобильной дороги по ул. Агатовой</t>
  </si>
  <si>
    <t>77а</t>
  </si>
  <si>
    <t>103019Д012</t>
  </si>
  <si>
    <t xml:space="preserve">Строительство автомобильной дороги по ул. Углеуральской</t>
  </si>
  <si>
    <t>103019Д013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</si>
  <si>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</si>
  <si>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103019Д014</t>
  </si>
  <si>
    <t xml:space="preserve">Строительство очистных сооружений и водоотвода ливневых стоков по ул. Куйбышева, 1 от ул. Петропавловской до выпуска</t>
  </si>
  <si>
    <t>103019Д015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</si>
  <si>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</si>
  <si>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103019Д016</t>
  </si>
  <si>
    <t xml:space="preserve">Строительство проезда на участке от ул. Уральской до ул. Степана Разина</t>
  </si>
  <si>
    <t>103019Д017</t>
  </si>
  <si>
    <t xml:space="preserve">Строительство автомобильной дороги по ул. Монастырской на участке от площади Трех столетий до территории Мотовилихинских заводов</t>
  </si>
  <si>
    <t>103019Д018</t>
  </si>
  <si>
    <t xml:space="preserve">Реконструкция ул. Героев Хасана от ул. Хлебозаводская до ул. Василия Васильева</t>
  </si>
  <si>
    <t>103019Д019</t>
  </si>
  <si>
    <t xml:space="preserve">Возмещение убытков при изъятии земельных участков и объектов недвижимости, имущества в целях строительства (реконструкции) дорожных объектов</t>
  </si>
  <si>
    <t>103019Д021</t>
  </si>
  <si>
    <t xml:space="preserve">Строительство проезда от автомобильной дороги по ул. Советской до объекта регионального значения "Культурно-рекреационное пространство"</t>
  </si>
  <si>
    <t>103019Д022</t>
  </si>
  <si>
    <t xml:space="preserve">Реконструкция автомобильной дороги по ул. Н. Островского на участке от ул. Революции до ул. Белинского</t>
  </si>
  <si>
    <t>103019Д024</t>
  </si>
  <si>
    <t xml:space="preserve">Строительство автомобильной дороги по Ивинскому проспекту</t>
  </si>
  <si>
    <t>1030200000</t>
  </si>
  <si>
    <t xml:space="preserve">Муниципальный проект "Обустройство сетей наружного освещения"</t>
  </si>
  <si>
    <t>103029Д020</t>
  </si>
  <si>
    <t xml:space="preserve">Обустройство сетей наружного освещения</t>
  </si>
  <si>
    <t>1030300000</t>
  </si>
  <si>
    <t xml:space="preserve">Муниципальный проект "Обустройство объектов озеленения общего пользования"</t>
  </si>
  <si>
    <t>1030323050</t>
  </si>
  <si>
    <t xml:space="preserve">Обустройство объектов озеленения общего пользования и элементов благоустройства</t>
  </si>
  <si>
    <t>22,82,</t>
  </si>
  <si>
    <t>1030400000</t>
  </si>
  <si>
    <t xml:space="preserve">Муниципальный проект "Строительство и реконструкция мест погребения"</t>
  </si>
  <si>
    <t>1030441120</t>
  </si>
  <si>
    <t xml:space="preserve">Строительство крематория на кладбище "Восточное" города Перми</t>
  </si>
  <si>
    <t>1030500000</t>
  </si>
  <si>
    <t xml:space="preserve">Муниципальный проект "Создание электронной информационной базы данных по захоронениям"</t>
  </si>
  <si>
    <t>1030523960</t>
  </si>
  <si>
    <t xml:space="preserve">Формирование электронной базы данных по захоронениям на местах погребения города Перми</t>
  </si>
  <si>
    <t>1040000000</t>
  </si>
  <si>
    <t>1040100000</t>
  </si>
  <si>
    <t xml:space="preserve">Комплекс процессных мероприятий "Приведение в нормативное состояние автомобильных дорог"</t>
  </si>
  <si>
    <t>104019Д030</t>
  </si>
  <si>
    <t xml:space="preserve">Капитальный ремонт автомобильных дорог и искусственных дорожных сооружений</t>
  </si>
  <si>
    <t>104019Д040</t>
  </si>
  <si>
    <t xml:space="preserve">Содержание, ремонт автомобильных дорог и искусственных дорожных сооружений</t>
  </si>
  <si>
    <t>104019Д050</t>
  </si>
  <si>
    <t xml:space="preserve">Ремонт тротуаров, пешеходных дорожек и газонов вдоль тротуаров, пешеходных дорожек</t>
  </si>
  <si>
    <t>104019Д060</t>
  </si>
  <si>
    <t xml:space="preserve">Организация функционирования и контроля за использованием парковок на автомобильных дорогах общего пользования местного значения</t>
  </si>
  <si>
    <t>104019Д070</t>
  </si>
  <si>
    <t xml:space="preserve"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</si>
  <si>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104019Д410</t>
  </si>
  <si>
    <t xml:space="preserve">Реализация мер по обеспечению транспортной безопасности искусственных дорожных сооружений</t>
  </si>
  <si>
    <t>104019Д610</t>
  </si>
  <si>
    <t>1040200000</t>
  </si>
  <si>
    <t xml:space="preserve">Комплекс процессных мероприятий "Обеспечение содержания, текущего и капитального ремонта сетей наружного освещения"</t>
  </si>
  <si>
    <t>104029Д080</t>
  </si>
  <si>
    <t xml:space="preserve">Ремонт сетей наружного освещения</t>
  </si>
  <si>
    <t>104029Д090</t>
  </si>
  <si>
    <t xml:space="preserve">Содержание сетей наружного освещения на автомобильных дорогах города Перми</t>
  </si>
  <si>
    <t>104029Д100</t>
  </si>
  <si>
    <t xml:space="preserve">Содержание и ремонт сетей наружного освещения, в том числе праздничной иллюминации</t>
  </si>
  <si>
    <t>104029Д180</t>
  </si>
  <si>
    <t xml:space="preserve">Приобретение транспортных средств</t>
  </si>
  <si>
    <t>104029Д620</t>
  </si>
  <si>
    <t>1040300000</t>
  </si>
  <si>
    <t xml:space="preserve">Комплекс процессных мероприятий "Организация благоустройства территории города Перми"</t>
  </si>
  <si>
    <t>1040321450</t>
  </si>
  <si>
    <t xml:space="preserve">Содержание и ремонт объектов и элементов благоустройства</t>
  </si>
  <si>
    <t>1040321510</t>
  </si>
  <si>
    <t xml:space="preserve">Содержание земель, не принадлежащих физическим и (или) юридическим лицам, уборка водоохранных зон</t>
  </si>
  <si>
    <t>1040321750</t>
  </si>
  <si>
    <t xml:space="preserve">Содержание и ремонт пешеходных мостиков, лестниц на территориях общего пользования города Перми</t>
  </si>
  <si>
    <t>1040321820</t>
  </si>
  <si>
    <t xml:space="preserve">Мероприятия по демонтажу самовольно установленных и незаконно размещенных движимых объектов</t>
  </si>
  <si>
    <t>1040323290</t>
  </si>
  <si>
    <t xml:space="preserve">Обустройство организованных мест отдыха у воды на территории города Перми</t>
  </si>
  <si>
    <t>1040323360</t>
  </si>
  <si>
    <t xml:space="preserve">Капитальный ремонт объектов и элементов благоустройства</t>
  </si>
  <si>
    <t>1040323410</t>
  </si>
  <si>
    <t xml:space="preserve">Содержание и ремонт гидротехнических сооружений</t>
  </si>
  <si>
    <t xml:space="preserve">Водное хозяйство</t>
  </si>
  <si>
    <t>1040323670</t>
  </si>
  <si>
    <t xml:space="preserve"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</si>
  <si>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1040323750</t>
  </si>
  <si>
    <t xml:space="preserve">Благоустройство территорий для обеспечения доступа к земельным участкам, предоставленным отдельным категориям граждан</t>
  </si>
  <si>
    <t>1040323920</t>
  </si>
  <si>
    <t xml:space="preserve">Капитальный ремонт берегоукрепительных сооружений</t>
  </si>
  <si>
    <t>104039Д120</t>
  </si>
  <si>
    <t xml:space="preserve">Благоустройство территорий индивидуальной жилой застройки в городе Перми</t>
  </si>
  <si>
    <t>1040400000</t>
  </si>
  <si>
    <t xml:space="preserve">Комплекс процессных мероприятий "Организация ритуальных услуг и содержание мест погребения"</t>
  </si>
  <si>
    <t>1040400590</t>
  </si>
  <si>
    <t>1040421930</t>
  </si>
  <si>
    <t xml:space="preserve"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</si>
  <si>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1040421940</t>
  </si>
  <si>
    <t xml:space="preserve">Приведение в нормативное состояние мест погребения</t>
  </si>
  <si>
    <t>1040423680</t>
  </si>
  <si>
    <t xml:space="preserve">Проектирование санитарно-защитных зон мест погребения</t>
  </si>
  <si>
    <t>1040423700</t>
  </si>
  <si>
    <t xml:space="preserve">Содержание мест погребения</t>
  </si>
  <si>
    <t>1040423710</t>
  </si>
  <si>
    <t xml:space="preserve">Организация автобусных перевозок граждан на территории кладбища "Северное" в выходные, праздничные дни и дни массового посещения кладбища</t>
  </si>
  <si>
    <t>1040423810</t>
  </si>
  <si>
    <t xml:space="preserve">Организация охраны объектов незавершенного строительства (крематория)</t>
  </si>
  <si>
    <t>1040500000</t>
  </si>
  <si>
    <t xml:space="preserve">Комплекс процессных мероприятий "Обеспечение деятельности департамента дорог и благоустройства администрации города Перми и подведомственных ему учреждений"</t>
  </si>
  <si>
    <t>1040500110</t>
  </si>
  <si>
    <t xml:space="preserve">Другие вопросы в области жилищно-коммунального хозяйства</t>
  </si>
  <si>
    <t>1040500590</t>
  </si>
  <si>
    <t>1100000000</t>
  </si>
  <si>
    <t xml:space="preserve">Муниципальная программа "Управление земельными ресурсами города Перми"</t>
  </si>
  <si>
    <t>1140000000</t>
  </si>
  <si>
    <t>1140100000</t>
  </si>
  <si>
    <t xml:space="preserve">Комплекс процессных мероприятий "Распоряжение земельными участками, находящимися в муниципальной собственности и собственность на которые не разграничена"</t>
  </si>
  <si>
    <t>1140121520</t>
  </si>
  <si>
    <t xml:space="preserve">Мероприятия в сфере земельных отношений</t>
  </si>
  <si>
    <t>1140123650</t>
  </si>
  <si>
    <t xml:space="preserve">Выполнение кадастровых работ</t>
  </si>
  <si>
    <t>11401L5110</t>
  </si>
  <si>
    <t xml:space="preserve">Проведение комплексных кадастровых работ</t>
  </si>
  <si>
    <t>11401SЦ140</t>
  </si>
  <si>
    <t xml:space="preserve">Разработка проектов межевания территории и проведение комплексных кадастровых работ</t>
  </si>
  <si>
    <t>1140200000</t>
  </si>
  <si>
    <t xml:space="preserve">Комплекс процессных мероприятий "Обеспечение деятельности департамента земельных отношений администрации города Перми"</t>
  </si>
  <si>
    <t>1140200110</t>
  </si>
  <si>
    <t>1200000000</t>
  </si>
  <si>
    <t xml:space="preserve">Муниципальная программа "Организация регулярных перевозок общественным транспортом в городе Перми"</t>
  </si>
  <si>
    <t>1210000000</t>
  </si>
  <si>
    <t>121R700000</t>
  </si>
  <si>
    <t xml:space="preserve">Муниципальный проект "Развитие общественного транспорта"</t>
  </si>
  <si>
    <t>121R754010</t>
  </si>
  <si>
    <t xml:space="preserve"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</si>
  <si>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Транспорт</t>
  </si>
  <si>
    <t>1220000000</t>
  </si>
  <si>
    <t>1220100000</t>
  </si>
  <si>
    <t xml:space="preserve">Муниципальный проект "Обустройство объектов инфраструктуры общественного транспорта"</t>
  </si>
  <si>
    <t>12201ST220</t>
  </si>
  <si>
    <t xml:space="preserve"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</si>
  <si>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1240000000</t>
  </si>
  <si>
    <t>1240100000</t>
  </si>
  <si>
    <t xml:space="preserve">Комплекс процессных мероприятий "Приоритетное развитие общественного транспорта в городе Перми"</t>
  </si>
  <si>
    <t>1240121800</t>
  </si>
  <si>
    <t xml:space="preserve">Мероприятия по обеспечению транспортного обслуживания</t>
  </si>
  <si>
    <t>1240123270</t>
  </si>
  <si>
    <t xml:space="preserve">Осуществление регулярных перевозок пассажиров автомобильным и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</si>
  <si>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1240123910</t>
  </si>
  <si>
    <t xml:space="preserve">Повышение привлекательности профессии водителя</t>
  </si>
  <si>
    <t>1240171050</t>
  </si>
  <si>
    <t xml:space="preserve">Плата концедента по концессионному соглашению в части эксплуатационного платежа</t>
  </si>
  <si>
    <t>1240171340</t>
  </si>
  <si>
    <t xml:space="preserve">Возмещение затрат, связанных с уплатой лизинговых платежей по договорам финансовой аренды (лизинга)</t>
  </si>
  <si>
    <t>86а</t>
  </si>
  <si>
    <t>124019Д130</t>
  </si>
  <si>
    <t xml:space="preserve">Обустройство остановочных пунктов, используемых в регулярных перевозках пассажиров</t>
  </si>
  <si>
    <t>124019Д140</t>
  </si>
  <si>
    <t xml:space="preserve">Содержание и ремонт остановочных пунктов с элементами благоустройства</t>
  </si>
  <si>
    <t>12401ST320</t>
  </si>
  <si>
    <t xml:space="preserve">Приобретение подвижного состава (автобусов) для перевозки пассажиров автомобильным транспортом на муниципальных маршрутах г. Перми</t>
  </si>
  <si>
    <t>1240200000</t>
  </si>
  <si>
    <t xml:space="preserve">Комплекс процессных мероприятий "Обеспечение деятельности департамента транспорта администрации города Перми и подведомственного ему учреждения "</t>
  </si>
  <si>
    <t>1240200110</t>
  </si>
  <si>
    <t>1240200590</t>
  </si>
  <si>
    <t>1300000000</t>
  </si>
  <si>
    <t xml:space="preserve">Муниципальная программа "Развитие системы жилищно-коммунального хозяйства в городе Перми"</t>
  </si>
  <si>
    <t>1320000000</t>
  </si>
  <si>
    <t>1320100000</t>
  </si>
  <si>
    <t>1320171040</t>
  </si>
  <si>
    <t xml:space="preserve">Финансовое обеспечение затрат по проведению капитального ремонта фасадов многоквартирных домов города Перми</t>
  </si>
  <si>
    <t xml:space="preserve">Жилищное хозяйство</t>
  </si>
  <si>
    <t>13201SЖ240</t>
  </si>
  <si>
    <t xml:space="preserve">Капитальный ремонт фасадов многоквартирных домов в г. Перми</t>
  </si>
  <si>
    <t>13201SЖ410</t>
  </si>
  <si>
    <t>13201SЖ720</t>
  </si>
  <si>
    <t xml:space="preserve">Капитальный ремонт общего имущества в многоквартирных домах на территории Пермского края</t>
  </si>
  <si>
    <t>1320200000</t>
  </si>
  <si>
    <t>13202SД110</t>
  </si>
  <si>
    <t>1330000000</t>
  </si>
  <si>
    <t>1330100000</t>
  </si>
  <si>
    <t xml:space="preserve">Муниципальный проект "Капитальные вложения в объекты муниципальной собственности системы водоснабжения, водоотведения и теплоснабжения"</t>
  </si>
  <si>
    <t>1330141090</t>
  </si>
  <si>
    <t xml:space="preserve">Реконструкция системы очистки сточных вод в микрорайоне "Крым" Кировского района города Перми</t>
  </si>
  <si>
    <t xml:space="preserve">Коммунальное хозяйство</t>
  </si>
  <si>
    <t>1330141220</t>
  </si>
  <si>
    <t xml:space="preserve">Строительство водопроводных сетей в микрорайоне "Вышка-1" Мотовилихинского района города Перми</t>
  </si>
  <si>
    <t>1330141320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</si>
  <si>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</si>
  <si>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>1330141770</t>
  </si>
  <si>
    <t xml:space="preserve">Строительство водопроводных сетей в микрорайоне Турбино</t>
  </si>
  <si>
    <t>1330141780</t>
  </si>
  <si>
    <t xml:space="preserve">Строительство водопроводных сетей по ул. 2-я Мулянская Дзержинского района города Перми</t>
  </si>
  <si>
    <t>1330142000</t>
  </si>
  <si>
    <t xml:space="preserve">Строительство водопроводных сетей в микрорайоне Левшино</t>
  </si>
  <si>
    <t>1330142010</t>
  </si>
  <si>
    <t xml:space="preserve">Строительство водопроводных сетей в микрорайоне Энергетик</t>
  </si>
  <si>
    <t>1330142020</t>
  </si>
  <si>
    <t xml:space="preserve">Выкуп здания центрального теплового пункта, расположенного по улице Ивана Франко, дом 38а</t>
  </si>
  <si>
    <t>1330142040</t>
  </si>
  <si>
    <t xml:space="preserve">Строительство места отвала снега по ул. Промышленной</t>
  </si>
  <si>
    <t>1330142050</t>
  </si>
  <si>
    <t xml:space="preserve">Санация и строительство 2-й нитки водовода Гайва-Заозерье</t>
  </si>
  <si>
    <t>1330142060</t>
  </si>
  <si>
    <t xml:space="preserve">Строительство водопроводных сетей в микрорайоне Январский</t>
  </si>
  <si>
    <t>1330142070</t>
  </si>
  <si>
    <t xml:space="preserve">Приобретение тепловых сетей, проходящих в границах Дзержинского района города Перми (ул. Хабаровская, Вагонная, Красноводская)</t>
  </si>
  <si>
    <t>1330142100</t>
  </si>
  <si>
    <t xml:space="preserve">Строительство напорной канализации по отводу дождевых стоков от здания по ул. Маяковского, 57</t>
  </si>
  <si>
    <t>1330142110</t>
  </si>
  <si>
    <t xml:space="preserve">Строительство водопроводных сетей в микрорайоне Чапаевский</t>
  </si>
  <si>
    <t>1330142130</t>
  </si>
  <si>
    <t xml:space="preserve">Строительство сети водоотведения в микрорайоне Юбилейный по ул. Братская</t>
  </si>
  <si>
    <t>1330142140</t>
  </si>
  <si>
    <t xml:space="preserve">Строительство альтернативного источника в виде блочно-модульной котельной для снабжения тепловой энергией многоквартирных домов по адресам: шоссе Космонавтов, 322, 324, 326, 326а, 330</t>
  </si>
  <si>
    <t>1330142150</t>
  </si>
  <si>
    <t xml:space="preserve">Принятие тепловой сети, расположенной по адресу: Пермский край, г. Пермь, Дзержинский район, ул. Гатчинская, 20, в муниципальную собственность</t>
  </si>
  <si>
    <t>1330142160</t>
  </si>
  <si>
    <t xml:space="preserve">Приобретение имущества, расположенного по адресу: Пермский край, г.Пермь, Мотовилихинский район, ул. Журналиста Дементьева (котельная газовая модульная МГК 2,0 МВт; газопровод высокого и среднего давления, ГРПШ (59:01:0000000:89529); земельный участок (59:01:4019087:1557)</t>
  </si>
  <si>
    <t>1330142360</t>
  </si>
  <si>
    <t xml:space="preserve">Реконструкция канализационной насосной станции "Речник" Дзержинского района города Перми</t>
  </si>
  <si>
    <t>1330143480</t>
  </si>
  <si>
    <t xml:space="preserve">Строительство сетей водоснабжения в микрорайоне "Заозерье" для земельных участков многодетных семей</t>
  </si>
  <si>
    <t>1330200000</t>
  </si>
  <si>
    <t xml:space="preserve">Муниципальный проект "Благоустройство территорий многоквартирных домов города Перми"</t>
  </si>
  <si>
    <t>1330271290</t>
  </si>
  <si>
    <t xml:space="preserve">Возмещение затрат по благоустройству дворовых территорий многоквартирных домов города</t>
  </si>
  <si>
    <t>44,46,48,50,52,54,56</t>
  </si>
  <si>
    <t>133029Д220</t>
  </si>
  <si>
    <t xml:space="preserve">Возмещение затрат по благоустройству придомовых территорий многоквартирных домов города</t>
  </si>
  <si>
    <t>1330300000</t>
  </si>
  <si>
    <t xml:space="preserve">Муниципальный проект "Создание мест отвала снега"</t>
  </si>
  <si>
    <t>1330300910</t>
  </si>
  <si>
    <t xml:space="preserve">Обустройство мест отвала снега</t>
  </si>
  <si>
    <t>133039Д190</t>
  </si>
  <si>
    <t>1340000000</t>
  </si>
  <si>
    <t>1340100000</t>
  </si>
  <si>
    <t xml:space="preserve">Комплекс процессных мероприятий "Содержание объектов инженерной инфраструктуры"</t>
  </si>
  <si>
    <t>1340100590</t>
  </si>
  <si>
    <t>1340121680</t>
  </si>
  <si>
    <t xml:space="preserve">Мероприятия в сфере коммунального хозяйства</t>
  </si>
  <si>
    <t xml:space="preserve">Прикладные научные исследования в области жилищно-коммунального хозяйства</t>
  </si>
  <si>
    <t>1340121740</t>
  </si>
  <si>
    <t xml:space="preserve">Содержание и ремонт объектов инженерной инфраструктуры</t>
  </si>
  <si>
    <t>1340171060</t>
  </si>
  <si>
    <t xml:space="preserve">Финансовое обеспечение затрат муниципального предприятия "Пермводоканал" на содержание санитарно-бытовых помещений</t>
  </si>
  <si>
    <t>1340171120</t>
  </si>
  <si>
    <t xml:space="preserve">Возмещение затрат по подключению к системе газоснабжения жилых домов в зонах индивидуальной жилой застройки</t>
  </si>
  <si>
    <t>1340171160</t>
  </si>
  <si>
    <t xml:space="preserve">Финансовое обеспечение расходов муниципального предприятия "Пермводоканал" по погашению денежных обязательств по договору займа</t>
  </si>
  <si>
    <t>134019Д160</t>
  </si>
  <si>
    <t xml:space="preserve">Содержание и ремонт системы ливневой канализации, очистных сооружений</t>
  </si>
  <si>
    <t>134019Д620</t>
  </si>
  <si>
    <t>1340200000</t>
  </si>
  <si>
    <t xml:space="preserve">Комплекс процессных мероприятий "Исполнение обязанностей собственника помещений по содержанию общего имущества собственников помещений в многоквартирных домах"</t>
  </si>
  <si>
    <t>1340221420</t>
  </si>
  <si>
    <t xml:space="preserve">Уплата взносов на капитальный ремонт общего имущества в многоквартирных домах в части муниципальной доли собственности</t>
  </si>
  <si>
    <t>1340221830</t>
  </si>
  <si>
    <t xml:space="preserve">Выполнение работ по капитальному ремонту многоквартирных домов, направленных на исполнение судебных актов</t>
  </si>
  <si>
    <t>1340300000</t>
  </si>
  <si>
    <t xml:space="preserve">Комплекс процессных мероприятий "Обеспечение эффективного управления аварийными многоквартирными домами в городе Перми"</t>
  </si>
  <si>
    <t>1340301060</t>
  </si>
  <si>
    <t>1340323250</t>
  </si>
  <si>
    <t xml:space="preserve">Содержание расселенных многоквартирных домов, признанных в установленном порядке аварийными и подлежащими сносу</t>
  </si>
  <si>
    <t>1340323870</t>
  </si>
  <si>
    <t xml:space="preserve">Снос аварийных многоквартирных домов</t>
  </si>
  <si>
    <t>1340382110</t>
  </si>
  <si>
    <t xml:space="preserve">Меры социальной поддержки гражданам, проживающим в непригодном для проживания и аварийном жилищном фонде</t>
  </si>
  <si>
    <t>1340400000</t>
  </si>
  <si>
    <t xml:space="preserve">Комплекс процессных мероприятий "Обеспечение санитарно-эпидемиологических требований законодательства"</t>
  </si>
  <si>
    <t>1340401060</t>
  </si>
  <si>
    <t>1340422030</t>
  </si>
  <si>
    <t xml:space="preserve">Обустройство и содержание мест (площадок) накопления твердых коммунальных отходов</t>
  </si>
  <si>
    <t>1340423430</t>
  </si>
  <si>
    <t xml:space="preserve">Обустройство контейнерных площадок нового образца в городе Перми</t>
  </si>
  <si>
    <t>1340423880</t>
  </si>
  <si>
    <t xml:space="preserve">Ликвидация несанкционированных свалок</t>
  </si>
  <si>
    <t>1340500000</t>
  </si>
  <si>
    <t xml:space="preserve">Комплекс процессных мероприятий "Обеспечение деятельности департамента жилищно-коммунального хозяйства администрации города Перми"</t>
  </si>
  <si>
    <t>1340500110</t>
  </si>
  <si>
    <t>1400000000</t>
  </si>
  <si>
    <t xml:space="preserve">Муниципальная программа "Охрана природы и лесное хозяйство города Перми"</t>
  </si>
  <si>
    <t>1420000000</t>
  </si>
  <si>
    <t>1420100000</t>
  </si>
  <si>
    <t>14201SЖ090</t>
  </si>
  <si>
    <t>14201SЖ410</t>
  </si>
  <si>
    <t>1430000000</t>
  </si>
  <si>
    <t>1430100000</t>
  </si>
  <si>
    <t xml:space="preserve">Муниципальный проект "Строительство объектов в сфере экологии"</t>
  </si>
  <si>
    <t>1430143570</t>
  </si>
  <si>
    <t xml:space="preserve">Строительство городского питомника растений на земельном участке с кадастровым номером 59:01:0000000:91384</t>
  </si>
  <si>
    <t>1440000000</t>
  </si>
  <si>
    <t>1440100000</t>
  </si>
  <si>
    <t xml:space="preserve">Комплекс процессных мероприятий "Создание и содержание ООПТ, реализация природоохранных мероприятий"</t>
  </si>
  <si>
    <t>1440121630</t>
  </si>
  <si>
    <t xml:space="preserve">Реализация природоохранных мероприятий</t>
  </si>
  <si>
    <t xml:space="preserve">Охрана объектов растительного и животного мира и среды их обитания</t>
  </si>
  <si>
    <t>1440121660</t>
  </si>
  <si>
    <t xml:space="preserve">Создание и содержание ООПТ местного значения</t>
  </si>
  <si>
    <t>1440200000</t>
  </si>
  <si>
    <t xml:space="preserve">Комплекс процессных мероприятий "Мероприятия по содержанию питомника растений"</t>
  </si>
  <si>
    <t>1440200590</t>
  </si>
  <si>
    <t>1440221690</t>
  </si>
  <si>
    <t xml:space="preserve">Посадка зеленых насаждений ценных видов</t>
  </si>
  <si>
    <t>1440222340</t>
  </si>
  <si>
    <t xml:space="preserve">Мероприятия по выращиванию посадочного материала, содержанию зеленых насаждений, озелененных территорий</t>
  </si>
  <si>
    <t>1440300000</t>
  </si>
  <si>
    <t xml:space="preserve">Комплекс процессных мероприятий "Сохранение и воспроизводство городских лесов"</t>
  </si>
  <si>
    <t>1440300590</t>
  </si>
  <si>
    <t xml:space="preserve">Лесное хозяйство</t>
  </si>
  <si>
    <t>1440321650</t>
  </si>
  <si>
    <t xml:space="preserve">Мероприятия в сфере использования, охраны, защиты и воспроизводства городских лесов</t>
  </si>
  <si>
    <t>1440400000</t>
  </si>
  <si>
    <t xml:space="preserve">Комплекс процессных мероприятий "Обращение с животными без владельцев"</t>
  </si>
  <si>
    <t>1440400590</t>
  </si>
  <si>
    <t xml:space="preserve">Сельское хозяйство и рыболовство</t>
  </si>
  <si>
    <t>1440421260</t>
  </si>
  <si>
    <t xml:space="preserve">Мероприятия по обустройству и содержанию площадок для выгула и дрессировки собак</t>
  </si>
  <si>
    <t>1440423940</t>
  </si>
  <si>
    <t xml:space="preserve">Увеличение финансового обеспечения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</si>
  <si>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144042У150</t>
  </si>
  <si>
    <t xml:space="preserve">Организация мероприятий при осуществлении деятельности по обращению с животными без владельцев</t>
  </si>
  <si>
    <t>14404SУ420</t>
  </si>
  <si>
    <t xml:space="preserve">Реализация мероприятий по созданию условий осуществления деятельности в муниципальном приюте для животных без владельцев</t>
  </si>
  <si>
    <t>1440500000</t>
  </si>
  <si>
    <t xml:space="preserve">Комплекс процессных мероприятий "Обеспечение деятельности управления по экологии и природопользованию администрации города Перми"</t>
  </si>
  <si>
    <t>1440500110</t>
  </si>
  <si>
    <t xml:space="preserve">Другие вопросы в области охраны окружающей среды</t>
  </si>
  <si>
    <t>144052У100</t>
  </si>
  <si>
    <t xml:space="preserve"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</si>
  <si>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1500000000</t>
  </si>
  <si>
    <t xml:space="preserve">Муниципальная программа "Обеспечение жильем жителей города Перми"</t>
  </si>
  <si>
    <t>1510000000</t>
  </si>
  <si>
    <t>151F300000</t>
  </si>
  <si>
    <t xml:space="preserve">Муниципальный проект "Обеспечение устойчивого сокращения непригодного для проживания жилищного фонда"</t>
  </si>
  <si>
    <t>151F367484</t>
  </si>
  <si>
    <t xml:space="preserve">Реализация мероприятий по обеспечению устойчивого сокращения непригодного для проживания жилого фонда</t>
  </si>
  <si>
    <t>1520000000</t>
  </si>
  <si>
    <t>1520100000</t>
  </si>
  <si>
    <t xml:space="preserve">Муниципальный проект "Расселение аварийного жилищного фонда на территории Пермского края"</t>
  </si>
  <si>
    <t>15201SЖ160</t>
  </si>
  <si>
    <t xml:space="preserve">Мероприятие по расселению жилищного фонда на территории Пермского края, признанного аварийным после 1 января 2017 года, в целях предотвращения чрезвычайных ситуаций</t>
  </si>
  <si>
    <t>15201SЖ180</t>
  </si>
  <si>
    <t xml:space="preserve">Реализация региональной адресной программы по переселению граждан из жилищного фонда на территории Пермского края, признанного аварийным после 1 января 2017 года</t>
  </si>
  <si>
    <t>1530000000</t>
  </si>
  <si>
    <t>1530100000</t>
  </si>
  <si>
    <t xml:space="preserve">Муниципальный проект "Переселение граждан города Перми из непригодного для проживания и аварийного жилищного фонда"</t>
  </si>
  <si>
    <t>1530121480</t>
  </si>
  <si>
    <t xml:space="preserve">Организация переселения граждан из аварийного жилищного фонда</t>
  </si>
  <si>
    <t>15301214С0</t>
  </si>
  <si>
    <t xml:space="preserve">Организация переселения граждан из аварийного жилищного фонда (расходы, источником финансового обеспечения которых являются средства, высвобождаемые в результате списания задолженности Пермского городского округа по бюджетному кредиту, предоставленному из бюджета Пермского края  за счет средств федерального бюджета)</t>
  </si>
  <si>
    <t>1530200000</t>
  </si>
  <si>
    <t xml:space="preserve">Муниципальный проект "Обеспечение жилыми помещениями детей-сирот и детей, оставшихся без попечения родителей"</t>
  </si>
  <si>
    <t>153022С070</t>
  </si>
  <si>
    <t xml:space="preserve"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</si>
  <si>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153022С080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</si>
  <si>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</si>
  <si>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153022С090</t>
  </si>
  <si>
    <t xml:space="preserve"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</si>
  <si>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15302R0820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</si>
  <si>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</si>
  <si>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1540000000</t>
  </si>
  <si>
    <t>1540100000</t>
  </si>
  <si>
    <t xml:space="preserve">Комплекс процессных мероприятий "Осуществление мероприятий в сфере жилищных отношений"</t>
  </si>
  <si>
    <t>1540121500</t>
  </si>
  <si>
    <t xml:space="preserve">Обеспечение нормативного содержания муниципального жилищного фонда</t>
  </si>
  <si>
    <t>1540122110</t>
  </si>
  <si>
    <t xml:space="preserve">Мероприятия в сфере жилищных отношений</t>
  </si>
  <si>
    <t>1540200000</t>
  </si>
  <si>
    <t xml:space="preserve">Комплекс процессных мероприятий "Оказание мер социальной поддержки гражданам города Перми в целях улучшения жилищных условий"</t>
  </si>
  <si>
    <t>1540251340</t>
  </si>
  <si>
    <t xml:space="preserve"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</si>
  <si>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1540251760</t>
  </si>
  <si>
    <t xml:space="preserve"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</si>
  <si>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15402L4970</t>
  </si>
  <si>
    <t xml:space="preserve"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</si>
  <si>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1540300000</t>
  </si>
  <si>
    <t xml:space="preserve">Комплекс процессных мероприятий "Обеспечение деятельности управления жилищных отношений администрации города Перми и подведомственного ему учреждения"</t>
  </si>
  <si>
    <t>1540300110</t>
  </si>
  <si>
    <t>1540300590</t>
  </si>
  <si>
    <t>9100000000</t>
  </si>
  <si>
    <t xml:space="preserve">Непрограммные расходы бюджета города Перми по реализации иных мероприятий</t>
  </si>
  <si>
    <t>9110000000</t>
  </si>
  <si>
    <t xml:space="preserve">Содержание централизованных бухгалтерий</t>
  </si>
  <si>
    <t>9110000590</t>
  </si>
  <si>
    <t>9120000000</t>
  </si>
  <si>
    <t xml:space="preserve">Повышение уровня благоустройства территории города Перми</t>
  </si>
  <si>
    <t>9120000590</t>
  </si>
  <si>
    <t>9130000000</t>
  </si>
  <si>
    <t xml:space="preserve"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</si>
  <si>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</si>
  <si>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</si>
  <si>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 xml:space="preserve">Содержание имущественного комплекса административных зданий (помещений)</t>
  </si>
  <si>
    <t>9130021960</t>
  </si>
  <si>
    <t xml:space="preserve">Приведение в нормативное состояние административных зданий (помещений)</t>
  </si>
  <si>
    <t>9140000000</t>
  </si>
  <si>
    <t xml:space="preserve">Развитие архивного дела в городе Перми</t>
  </si>
  <si>
    <t>9140000590</t>
  </si>
  <si>
    <t>9140001060</t>
  </si>
  <si>
    <t>9140023950</t>
  </si>
  <si>
    <t xml:space="preserve">Мероприятия по переводу документов территориальных и функциональных органов администрации города Перми с длительным сроком хранения в электронный вид</t>
  </si>
  <si>
    <t>9160000000</t>
  </si>
  <si>
    <t xml:space="preserve">Мероприятия, направленные на решение отдельных вопросов местного значения в микрорайонах города Перми</t>
  </si>
  <si>
    <t>9190000000</t>
  </si>
  <si>
    <t xml:space="preserve">Иные непрограммные мероприятия</t>
  </si>
  <si>
    <t>9190020600</t>
  </si>
  <si>
    <t xml:space="preserve">Мероприятия по проведению выборов в Пермскую городскую Думу</t>
  </si>
  <si>
    <t xml:space="preserve">Обеспечение проведения выборов и референдумов</t>
  </si>
  <si>
    <t>9190021200</t>
  </si>
  <si>
    <t xml:space="preserve">Исполнение обязанностей по уплате платежей в федеральный бюджет</t>
  </si>
  <si>
    <t>9190021440</t>
  </si>
  <si>
    <t xml:space="preserve">Организация обучения муниципальных служащих и иных работников администрации города Перми</t>
  </si>
  <si>
    <t>9190021460</t>
  </si>
  <si>
    <t xml:space="preserve">Мероприятия в сфере применения информационных технологий</t>
  </si>
  <si>
    <t>9190021530</t>
  </si>
  <si>
    <t xml:space="preserve">Мероприятия в целях повышения престижа муниципальной службы</t>
  </si>
  <si>
    <t>9190021870</t>
  </si>
  <si>
    <t xml:space="preserve">Информирование населения по вопросам местного значения</t>
  </si>
  <si>
    <t>9190021880</t>
  </si>
  <si>
    <t xml:space="preserve">Мероприятия по гражданской обороне по подготовке населения и организаций к действиям в чрезвычайной ситуации в мирное и военное время</t>
  </si>
  <si>
    <t>9190021890</t>
  </si>
  <si>
    <t xml:space="preserve"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</si>
  <si>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</si>
  <si>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 xml:space="preserve">Мероприятия по созданию механизмов эффективного управления социально-экономическим развитием города Перми</t>
  </si>
  <si>
    <t>9190021910</t>
  </si>
  <si>
    <t xml:space="preserve">Оплата взносов в межмуниципальные ассоциации</t>
  </si>
  <si>
    <t>9190021950</t>
  </si>
  <si>
    <t xml:space="preserve">Обеспечение деятельности Пермской городской трехсторонней комиссии по регулированию социально-трудовых отношений в городе Перми</t>
  </si>
  <si>
    <t>9190023020</t>
  </si>
  <si>
    <t xml:space="preserve"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</si>
  <si>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9190023640</t>
  </si>
  <si>
    <t xml:space="preserve">Исполнение обязательств по обслуживанию муниципального долга</t>
  </si>
  <si>
    <t>700</t>
  </si>
  <si>
    <t xml:space="preserve">Обслуживание государственного (муниципального) долга</t>
  </si>
  <si>
    <t xml:space="preserve">Обслуживание государственного (муниципального) внутреннего долга</t>
  </si>
  <si>
    <t>9190023720</t>
  </si>
  <si>
    <t xml:space="preserve">Мероприятия, связанные с награждением знаком отличия Пермской городской Думы "За вклад в развитие нормотворчества"</t>
  </si>
  <si>
    <t>9190023800</t>
  </si>
  <si>
    <t xml:space="preserve">Капитальный ремонт здания для реализации мероприятий дополнительного образования и размещения общественного центра</t>
  </si>
  <si>
    <t>9190023840</t>
  </si>
  <si>
    <t xml:space="preserve">Предоставление мер поддержки гражданину (муниципальному служащему) в рамках договора о целевом обучении с обязательством последующего прохождения муниципальной службы</t>
  </si>
  <si>
    <t>9190023970</t>
  </si>
  <si>
    <t xml:space="preserve">Увеличение финансового обеспечения переданных государственных полномочий по созданию и организации деятельности административной комиссии</t>
  </si>
  <si>
    <t>9190023980</t>
  </si>
  <si>
    <t xml:space="preserve">Возврат средств в бюджет Пермского края на обеспечение устойчивого сокращения непригодного для проживания жилищного фонда</t>
  </si>
  <si>
    <t>919002T060</t>
  </si>
  <si>
    <t xml:space="preserve"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</si>
  <si>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919002П040</t>
  </si>
  <si>
    <t xml:space="preserve">Составление протоколов об административных правонарушениях</t>
  </si>
  <si>
    <t>919002П060</t>
  </si>
  <si>
    <t xml:space="preserve">Осуществление полномочий по созданию и организации деятельности административных комиссий</t>
  </si>
  <si>
    <t>919002С250</t>
  </si>
  <si>
    <t xml:space="preserve"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</si>
  <si>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9190051200</t>
  </si>
  <si>
    <t xml:space="preserve"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</si>
  <si>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 xml:space="preserve">Судебная система</t>
  </si>
  <si>
    <t>9190059300</t>
  </si>
  <si>
    <t xml:space="preserve">Государственная регистрация актов гражданского состояния</t>
  </si>
  <si>
    <t>9190081050</t>
  </si>
  <si>
    <t xml:space="preserve">Единовременные денежные вознаграждения и ежегодные денежные выплаты Почетным гражданам города Перми</t>
  </si>
  <si>
    <t>9190081070</t>
  </si>
  <si>
    <t xml:space="preserve"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</si>
  <si>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9190081100</t>
  </si>
  <si>
    <t xml:space="preserve">Выплата денежного вознаграждения физическим лицам, награжденным Почетным знаком г. Перми "За заслуги перед г. Пермь"</t>
  </si>
  <si>
    <t>9190082070</t>
  </si>
  <si>
    <t xml:space="preserve">Денежное вознаграждение физическим лицам, награжденным Почетной грамотой города Перми</t>
  </si>
  <si>
    <t>9190082080</t>
  </si>
  <si>
    <t xml:space="preserve"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</si>
  <si>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 xml:space="preserve">Пенсионное обеспечение</t>
  </si>
  <si>
    <t>919009Д800</t>
  </si>
  <si>
    <t xml:space="preserve">Возврат средств в бюджет Пермского края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</t>
  </si>
  <si>
    <t>9200000000</t>
  </si>
  <si>
    <t xml:space="preserve">Непрограммные расходы по обеспечению деятельности Пермской городской Думы</t>
  </si>
  <si>
    <t>9220000000</t>
  </si>
  <si>
    <t xml:space="preserve">Депутаты Пермской городской Думы и их помощники</t>
  </si>
  <si>
    <t>9220000110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</si>
  <si>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</si>
  <si>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9290000000</t>
  </si>
  <si>
    <t xml:space="preserve">Аппарат органа городского самоуправления</t>
  </si>
  <si>
    <t>9290000110</t>
  </si>
  <si>
    <t>9300000000</t>
  </si>
  <si>
    <t xml:space="preserve">Непрограммные расходы по обеспечению деятельности Контрольно-счетной палаты города Перми</t>
  </si>
  <si>
    <t>9310000000</t>
  </si>
  <si>
    <t xml:space="preserve">Руководитель, заместитель руководителя и аудиторы Контрольно-счетной палаты города Перми</t>
  </si>
  <si>
    <t>9310000110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</si>
  <si>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</si>
  <si>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9390000000</t>
  </si>
  <si>
    <t>9390000110</t>
  </si>
  <si>
    <t>9500000000</t>
  </si>
  <si>
    <t xml:space="preserve">Непрограммные расходы по обеспечению деятельности администрации города Перми</t>
  </si>
  <si>
    <t>9510000000</t>
  </si>
  <si>
    <t xml:space="preserve">Глава города Перми</t>
  </si>
  <si>
    <t>9510000110</t>
  </si>
  <si>
    <t xml:space="preserve">Функционирование высшего должностного лица субъекта Российской Федерации и муниципального образования</t>
  </si>
  <si>
    <t>9570000000</t>
  </si>
  <si>
    <t xml:space="preserve">Территориальные органы администрации города Перми</t>
  </si>
  <si>
    <t>9570000110</t>
  </si>
  <si>
    <t>45,47,49,51,53,55,57</t>
  </si>
  <si>
    <t>9580000000</t>
  </si>
  <si>
    <t xml:space="preserve">Функциональные органы администрации города Перми</t>
  </si>
  <si>
    <t>9580000110</t>
  </si>
  <si>
    <t>9590000000</t>
  </si>
  <si>
    <t>9590000110</t>
  </si>
  <si>
    <t>9600000000</t>
  </si>
  <si>
    <t xml:space="preserve">Другие непрограммные расходы по реализации вопросов местного значения города Перми, связанных с общегородским управлением</t>
  </si>
  <si>
    <t>9610000000</t>
  </si>
  <si>
    <t xml:space="preserve">Расходы на исполнение судебных актов по обращению взыскания на средства местного бюджета</t>
  </si>
  <si>
    <t>9610092000</t>
  </si>
  <si>
    <t xml:space="preserve">Средства на исполнение судебных актов, вступивших в законную силу</t>
  </si>
  <si>
    <t>9620000000</t>
  </si>
  <si>
    <t xml:space="preserve">Резервный фонд</t>
  </si>
  <si>
    <t>9620093000</t>
  </si>
  <si>
    <t xml:space="preserve">Резервный фонд администрации города Перми</t>
  </si>
  <si>
    <t xml:space="preserve">Резервные фонды</t>
  </si>
  <si>
    <t>93б</t>
  </si>
  <si>
    <t>9700000000</t>
  </si>
  <si>
    <t xml:space="preserve"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</si>
  <si>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</si>
  <si>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 xml:space="preserve"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</si>
  <si>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</si>
  <si>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0000000000</t>
  </si>
  <si>
    <t>000</t>
  </si>
  <si>
    <t>00</t>
  </si>
  <si>
    <t xml:space="preserve">Условно утвержденные расходы</t>
  </si>
  <si>
    <t>95б</t>
  </si>
  <si>
    <t xml:space="preserve">Общий итог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</si>
</sst>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"/>
    <numFmt numFmtId="161" formatCode="#,##0.00000"/>
  </numFmts>
  <fonts count="5">
    <font>
      <sz val="11.000000"/>
      <color theme="1"/>
      <name val="Calibri"/>
      <scheme val="minor"/>
    </font>
    <font>
      <sz val="12.000000"/>
      <name val="Times New Roman"/>
    </font>
    <font>
      <b/>
      <sz val="12.000000"/>
      <name val="Times New Roman"/>
    </font>
    <font>
      <i/>
      <sz val="12.000000"/>
      <name val="Times New Roman"/>
    </font>
    <font>
      <b/>
      <i/>
      <sz val="12.000000"/>
      <name val="Times New Roman"/>
    </font>
  </fonts>
  <fills count="2">
    <fill>
      <patternFill patternType="none"/>
    </fill>
    <fill>
      <patternFill patternType="gray125"/>
    </fill>
  </fills>
  <borders count="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1" fillId="0" borderId="0" numFmtId="0" xfId="0" applyFont="1"/>
    <xf fontId="1" fillId="0" borderId="0" numFmtId="0" xfId="0" applyFont="1" applyAlignment="1">
      <alignment vertical="center"/>
    </xf>
    <xf fontId="1" fillId="0" borderId="0" numFmtId="0" xfId="0" applyFont="1" applyAlignment="1">
      <alignment horizontal="right" vertical="center"/>
    </xf>
    <xf fontId="1" fillId="0" borderId="0" numFmtId="49" xfId="0" applyNumberFormat="1" applyFont="1" applyAlignment="1">
      <alignment horizontal="center" vertical="center"/>
    </xf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1" fillId="0" borderId="1" numFmtId="49" xfId="0" applyNumberFormat="1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left" vertical="center" wrapText="1"/>
    </xf>
    <xf fontId="1" fillId="0" borderId="0" numFmtId="160" xfId="0" applyNumberFormat="1" applyFont="1"/>
    <xf fontId="1" fillId="0" borderId="0" numFmtId="0" xfId="0" applyFont="1" applyAlignment="1">
      <alignment horizontal="right"/>
    </xf>
    <xf fontId="1" fillId="0" borderId="0" numFmtId="161" xfId="0" applyNumberFormat="1" applyFont="1" applyAlignment="1">
      <alignment horizontal="right"/>
    </xf>
    <xf fontId="1" fillId="0" borderId="2" numFmtId="49" xfId="0" applyNumberFormat="1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/>
    </xf>
    <xf fontId="1" fillId="0" borderId="2" numFmtId="160" xfId="0" applyNumberFormat="1" applyFont="1" applyBorder="1" applyAlignment="1">
      <alignment horizontal="center" vertical="center"/>
    </xf>
    <xf fontId="2" fillId="0" borderId="0" numFmtId="0" xfId="0" applyFont="1"/>
    <xf fontId="2" fillId="0" borderId="2" numFmtId="49" xfId="0" applyNumberFormat="1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left" vertical="center" wrapText="1"/>
    </xf>
    <xf fontId="2" fillId="0" borderId="2" numFmtId="160" xfId="0" applyNumberFormat="1" applyFont="1" applyBorder="1" applyAlignment="1">
      <alignment horizontal="center" vertical="center"/>
    </xf>
    <xf fontId="2" fillId="0" borderId="0" numFmtId="3" xfId="0" applyNumberFormat="1" applyFont="1" applyAlignment="1">
      <alignment horizontal="center" vertical="center"/>
    </xf>
    <xf fontId="3" fillId="0" borderId="0" numFmtId="0" xfId="0" applyFont="1"/>
    <xf fontId="3" fillId="0" borderId="2" numFmtId="49" xfId="0" applyNumberFormat="1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left" vertical="center" wrapText="1"/>
    </xf>
    <xf fontId="3" fillId="0" borderId="2" numFmtId="160" xfId="0" applyNumberFormat="1" applyFont="1" applyBorder="1" applyAlignment="1">
      <alignment horizontal="center" vertical="center"/>
    </xf>
    <xf fontId="3" fillId="0" borderId="0" numFmtId="3" xfId="0" applyNumberFormat="1" applyFont="1" applyAlignment="1">
      <alignment horizontal="center" vertical="center"/>
    </xf>
    <xf fontId="1" fillId="0" borderId="2" numFmtId="0" xfId="0" applyFont="1" applyBorder="1" applyAlignment="1">
      <alignment horizontal="left" vertical="center" wrapText="1"/>
    </xf>
    <xf fontId="1" fillId="0" borderId="0" numFmtId="3" xfId="0" applyNumberFormat="1" applyFont="1" applyAlignment="1">
      <alignment horizontal="center" vertical="center"/>
    </xf>
    <xf fontId="1" fillId="0" borderId="2" numFmtId="0" xfId="0" applyFont="1" applyBorder="1" applyAlignment="1">
      <alignment horizontal="left" vertical="top" wrapText="1"/>
    </xf>
    <xf fontId="1" fillId="0" borderId="0" numFmtId="49" xfId="0" applyNumberFormat="1" applyFont="1" applyAlignment="1">
      <alignment horizontal="center" vertical="center" wrapText="1"/>
    </xf>
    <xf fontId="1" fillId="0" borderId="0" numFmtId="0" xfId="0" applyFont="1" applyAlignment="1">
      <alignment horizontal="left" vertical="center" wrapText="1"/>
    </xf>
    <xf fontId="4" fillId="0" borderId="0" numFmtId="0" xfId="0" applyFont="1"/>
    <xf fontId="4" fillId="0" borderId="2" numFmtId="0" xfId="0" applyFont="1" applyBorder="1" applyAlignment="1">
      <alignment horizontal="center" vertical="center" wrapText="1"/>
    </xf>
    <xf fontId="4" fillId="0" borderId="2" numFmtId="49" xfId="0" applyNumberFormat="1" applyFont="1" applyBorder="1" applyAlignment="1">
      <alignment horizontal="center" vertical="center" wrapText="1"/>
    </xf>
    <xf fontId="3" fillId="0" borderId="2" numFmtId="0" xfId="0" applyFont="1" applyBorder="1" applyAlignment="1">
      <alignment horizontal="left" vertical="top" wrapText="1"/>
    </xf>
    <xf fontId="4" fillId="0" borderId="2" numFmtId="160" xfId="0" applyNumberFormat="1" applyFont="1" applyBorder="1" applyAlignment="1">
      <alignment horizontal="center" vertical="center"/>
    </xf>
    <xf fontId="4" fillId="0" borderId="0" numFmtId="3" xfId="0" applyNumberFormat="1" applyFont="1" applyAlignment="1">
      <alignment horizontal="center" vertical="center"/>
    </xf>
    <xf fontId="1" fillId="0" borderId="0" numFmtId="160" xfId="0" applyNumberFormat="1" applyFont="1" applyAlignment="1">
      <alignment horizontal="center" vertical="center"/>
    </xf>
    <xf fontId="1" fillId="0" borderId="2" numFmtId="49" xfId="0" applyNumberFormat="1" applyFont="1" applyBorder="1" applyAlignment="1">
      <alignment horizontal="left" vertical="top" wrapText="1"/>
    </xf>
    <xf fontId="1" fillId="0" borderId="2" numFmtId="4" xfId="0" applyNumberFormat="1" applyFont="1" applyBorder="1" applyAlignment="1">
      <alignment horizontal="center" vertical="center"/>
    </xf>
    <xf fontId="1" fillId="0" borderId="2" numFmtId="160" xfId="0" applyNumberFormat="1" applyFont="1" applyBorder="1" applyAlignment="1">
      <alignment horizontal="center" vertical="top" wrapText="1"/>
    </xf>
    <xf fontId="2" fillId="0" borderId="2" numFmtId="49" xfId="0" applyNumberFormat="1" applyFont="1" applyBorder="1" applyAlignment="1">
      <alignment horizontal="left" vertical="center" wrapText="1"/>
    </xf>
    <xf fontId="2" fillId="0" borderId="2" numFmtId="4" xfId="0" applyNumberFormat="1" applyFont="1" applyBorder="1" applyAlignment="1">
      <alignment horizontal="center" vertical="center"/>
    </xf>
    <xf fontId="2" fillId="0" borderId="2" numFmt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90" workbookViewId="0">
      <selection activeCell="I5" activeCellId="0" sqref="I5"/>
    </sheetView>
  </sheetViews>
  <sheetFormatPr defaultRowHeight="14.25"/>
  <cols>
    <col customWidth="1" min="1" max="1" style="1" width="14.85546875"/>
    <col customWidth="1" min="2" max="2" style="1" width="11.140625"/>
    <col customWidth="1" min="3" max="4" style="1" width="7.7109375"/>
    <col customWidth="1" min="5" max="5" style="1" width="49"/>
    <col customWidth="1" hidden="1" min="6" max="51" style="1" width="18.7109375"/>
    <col customWidth="1" min="52" max="54" style="1" width="18.7109375"/>
    <col customWidth="1" hidden="1" min="55" max="56" style="1" width="9.140625"/>
    <col customWidth="1" hidden="1" min="57" max="57" style="1" width="21.140625"/>
    <col customWidth="1" hidden="1" min="58" max="62" style="1" width="0"/>
    <col min="63" max="16384" style="1" width="9.140625"/>
  </cols>
  <sheetData>
    <row r="1" ht="15">
      <c r="D1" s="2"/>
      <c r="E1" s="2"/>
      <c r="G1" s="3"/>
      <c r="H1" s="3"/>
      <c r="I1" s="3"/>
      <c r="J1" s="3"/>
      <c r="K1" s="3"/>
      <c r="L1" s="3"/>
      <c r="M1" s="3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 t="s">
        <v>0</v>
      </c>
      <c r="BB1" s="3"/>
      <c r="BC1" s="1"/>
      <c r="BD1" s="1"/>
    </row>
    <row r="2" ht="15">
      <c r="D2" s="2"/>
      <c r="E2" s="2"/>
      <c r="G2" s="3"/>
      <c r="H2" s="3"/>
      <c r="I2" s="3"/>
      <c r="J2" s="3"/>
      <c r="K2" s="3"/>
      <c r="L2" s="3"/>
      <c r="M2" s="3" t="s">
        <v>1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 t="s">
        <v>1</v>
      </c>
      <c r="BB2" s="3"/>
      <c r="BC2" s="1"/>
      <c r="BD2" s="1"/>
    </row>
    <row r="3" ht="15">
      <c r="D3" s="2"/>
      <c r="E3" s="2"/>
      <c r="G3" s="3"/>
      <c r="H3" s="3"/>
      <c r="I3" s="3"/>
      <c r="J3" s="3"/>
      <c r="K3" s="3"/>
      <c r="L3" s="3"/>
      <c r="M3" s="3" t="s">
        <v>2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 t="s">
        <v>2</v>
      </c>
      <c r="BB3" s="3"/>
      <c r="BC3" s="1"/>
      <c r="BD3" s="1"/>
    </row>
    <row r="4" ht="15">
      <c r="D4" s="2"/>
      <c r="E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1"/>
      <c r="BD4" s="1"/>
    </row>
    <row r="5" ht="15">
      <c r="A5" s="1"/>
      <c r="B5" s="1"/>
      <c r="C5" s="1"/>
      <c r="D5" s="2"/>
      <c r="E5" s="2"/>
      <c r="F5" s="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 t="s">
        <v>0</v>
      </c>
      <c r="BB5" s="3"/>
      <c r="BC5" s="1"/>
      <c r="BD5" s="1"/>
    </row>
    <row r="6" ht="15">
      <c r="D6" s="2"/>
      <c r="E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 t="s">
        <v>1</v>
      </c>
      <c r="BB6" s="3"/>
      <c r="BC6" s="1"/>
      <c r="BD6" s="1"/>
    </row>
    <row r="7" ht="15">
      <c r="D7" s="2"/>
      <c r="E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 t="s">
        <v>2</v>
      </c>
      <c r="BB7" s="3"/>
      <c r="BC7" s="1"/>
      <c r="BD7" s="1"/>
    </row>
    <row r="8" ht="15">
      <c r="A8" s="4"/>
      <c r="B8" s="5"/>
      <c r="C8" s="4"/>
      <c r="D8" s="3"/>
      <c r="E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 t="s">
        <v>3</v>
      </c>
      <c r="BB8" s="3"/>
      <c r="BC8" s="1"/>
      <c r="BD8" s="1"/>
    </row>
    <row r="9" ht="58.5" customHeight="1">
      <c r="A9" s="6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1"/>
      <c r="BD9" s="1"/>
    </row>
    <row r="10" ht="15">
      <c r="A10" s="7"/>
      <c r="B10" s="8"/>
      <c r="C10" s="7"/>
      <c r="D10" s="7"/>
      <c r="E10" s="9"/>
      <c r="F10" s="10"/>
      <c r="G10" s="10"/>
      <c r="H10" s="10"/>
      <c r="I10" s="10"/>
      <c r="J10" s="10"/>
      <c r="K10" s="10"/>
      <c r="L10" s="10"/>
      <c r="M10" s="10"/>
      <c r="N10" s="11"/>
      <c r="O10" s="11"/>
      <c r="P10" s="11"/>
      <c r="Q10" s="11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1" t="s">
        <v>5</v>
      </c>
      <c r="BC10" s="11" t="s">
        <v>5</v>
      </c>
      <c r="BD10" s="11"/>
      <c r="BE10" s="11"/>
    </row>
    <row r="11" ht="24.75" customHeight="1">
      <c r="A11" s="13" t="s">
        <v>6</v>
      </c>
      <c r="B11" s="14" t="s">
        <v>7</v>
      </c>
      <c r="C11" s="13" t="s">
        <v>8</v>
      </c>
      <c r="D11" s="13" t="s">
        <v>9</v>
      </c>
      <c r="E11" s="14" t="s">
        <v>10</v>
      </c>
      <c r="F11" s="15" t="s">
        <v>11</v>
      </c>
      <c r="G11" s="15" t="s">
        <v>12</v>
      </c>
      <c r="H11" s="15" t="s">
        <v>13</v>
      </c>
      <c r="I11" s="16" t="s">
        <v>14</v>
      </c>
      <c r="J11" s="16"/>
      <c r="K11" s="16"/>
      <c r="L11" s="15" t="s">
        <v>11</v>
      </c>
      <c r="M11" s="15" t="s">
        <v>12</v>
      </c>
      <c r="N11" s="15" t="s">
        <v>13</v>
      </c>
      <c r="O11" s="16" t="s">
        <v>15</v>
      </c>
      <c r="P11" s="16"/>
      <c r="Q11" s="16"/>
      <c r="R11" s="15" t="s">
        <v>11</v>
      </c>
      <c r="S11" s="15" t="s">
        <v>12</v>
      </c>
      <c r="T11" s="15" t="s">
        <v>13</v>
      </c>
      <c r="U11" s="16" t="s">
        <v>16</v>
      </c>
      <c r="V11" s="16"/>
      <c r="W11" s="16"/>
      <c r="X11" s="15" t="s">
        <v>11</v>
      </c>
      <c r="Y11" s="15" t="s">
        <v>12</v>
      </c>
      <c r="Z11" s="15" t="s">
        <v>13</v>
      </c>
      <c r="AA11" s="16" t="s">
        <v>17</v>
      </c>
      <c r="AB11" s="16"/>
      <c r="AC11" s="16"/>
      <c r="AD11" s="15" t="s">
        <v>11</v>
      </c>
      <c r="AE11" s="15" t="s">
        <v>12</v>
      </c>
      <c r="AF11" s="15" t="s">
        <v>13</v>
      </c>
      <c r="AG11" s="15" t="s">
        <v>11</v>
      </c>
      <c r="AH11" s="14" t="s">
        <v>18</v>
      </c>
      <c r="AI11" s="14" t="s">
        <v>19</v>
      </c>
      <c r="AJ11" s="14" t="s">
        <v>20</v>
      </c>
      <c r="AK11" s="16" t="s">
        <v>21</v>
      </c>
      <c r="AL11" s="16"/>
      <c r="AM11" s="16"/>
      <c r="AN11" s="15" t="s">
        <v>11</v>
      </c>
      <c r="AO11" s="15" t="s">
        <v>12</v>
      </c>
      <c r="AP11" s="15" t="s">
        <v>13</v>
      </c>
      <c r="AQ11" s="15" t="s">
        <v>22</v>
      </c>
      <c r="AR11" s="15"/>
      <c r="AS11" s="15"/>
      <c r="AT11" s="15" t="s">
        <v>11</v>
      </c>
      <c r="AU11" s="15" t="s">
        <v>12</v>
      </c>
      <c r="AV11" s="15" t="s">
        <v>13</v>
      </c>
      <c r="AW11" s="15" t="s">
        <v>23</v>
      </c>
      <c r="AX11" s="15"/>
      <c r="AY11" s="15"/>
      <c r="AZ11" s="15" t="s">
        <v>11</v>
      </c>
      <c r="BA11" s="15" t="s">
        <v>12</v>
      </c>
      <c r="BB11" s="15" t="s">
        <v>13</v>
      </c>
      <c r="BC11" s="15" t="s">
        <v>24</v>
      </c>
      <c r="BD11" s="5"/>
      <c r="BE11" s="5"/>
    </row>
    <row r="12" ht="15">
      <c r="A12" s="13"/>
      <c r="B12" s="14"/>
      <c r="C12" s="13"/>
      <c r="D12" s="13"/>
      <c r="E12" s="14"/>
      <c r="F12" s="15"/>
      <c r="G12" s="15"/>
      <c r="H12" s="15"/>
      <c r="I12" s="15" t="s">
        <v>11</v>
      </c>
      <c r="J12" s="15" t="s">
        <v>12</v>
      </c>
      <c r="K12" s="15" t="s">
        <v>13</v>
      </c>
      <c r="L12" s="15"/>
      <c r="M12" s="15"/>
      <c r="N12" s="15"/>
      <c r="O12" s="15" t="s">
        <v>11</v>
      </c>
      <c r="P12" s="15" t="s">
        <v>12</v>
      </c>
      <c r="Q12" s="15" t="s">
        <v>13</v>
      </c>
      <c r="R12" s="15"/>
      <c r="S12" s="15"/>
      <c r="T12" s="15"/>
      <c r="U12" s="15" t="s">
        <v>11</v>
      </c>
      <c r="V12" s="15" t="s">
        <v>12</v>
      </c>
      <c r="W12" s="15" t="s">
        <v>13</v>
      </c>
      <c r="X12" s="15"/>
      <c r="Y12" s="15"/>
      <c r="Z12" s="15"/>
      <c r="AA12" s="15" t="s">
        <v>11</v>
      </c>
      <c r="AB12" s="15" t="s">
        <v>12</v>
      </c>
      <c r="AC12" s="15" t="s">
        <v>13</v>
      </c>
      <c r="AD12" s="15"/>
      <c r="AE12" s="15"/>
      <c r="AF12" s="15"/>
      <c r="AG12" s="15" t="s">
        <v>25</v>
      </c>
      <c r="AH12" s="14"/>
      <c r="AI12" s="14"/>
      <c r="AJ12" s="14"/>
      <c r="AK12" s="15" t="s">
        <v>11</v>
      </c>
      <c r="AL12" s="15" t="s">
        <v>12</v>
      </c>
      <c r="AM12" s="15" t="s">
        <v>13</v>
      </c>
      <c r="AN12" s="15"/>
      <c r="AO12" s="15"/>
      <c r="AP12" s="15"/>
      <c r="AQ12" s="15" t="s">
        <v>11</v>
      </c>
      <c r="AR12" s="15" t="s">
        <v>12</v>
      </c>
      <c r="AS12" s="15" t="s">
        <v>13</v>
      </c>
      <c r="AT12" s="15"/>
      <c r="AU12" s="15"/>
      <c r="AV12" s="15"/>
      <c r="AW12" s="15" t="s">
        <v>11</v>
      </c>
      <c r="AX12" s="15" t="s">
        <v>12</v>
      </c>
      <c r="AY12" s="15" t="s">
        <v>13</v>
      </c>
      <c r="AZ12" s="15"/>
      <c r="BA12" s="15"/>
      <c r="BB12" s="15"/>
      <c r="BC12" s="15"/>
      <c r="BD12" s="5">
        <v>0</v>
      </c>
      <c r="BE12" s="5" t="s">
        <v>26</v>
      </c>
      <c r="BF12" s="1"/>
      <c r="BG12" s="1"/>
      <c r="BH12" s="1"/>
      <c r="BI12" s="1"/>
      <c r="BJ12" s="1"/>
    </row>
    <row r="13" s="17" customFormat="1" ht="30">
      <c r="A13" s="18" t="s">
        <v>27</v>
      </c>
      <c r="B13" s="19"/>
      <c r="C13" s="18"/>
      <c r="D13" s="18"/>
      <c r="E13" s="20" t="s">
        <v>28</v>
      </c>
      <c r="F13" s="21">
        <f>F14+F41</f>
        <v>292040.5</v>
      </c>
      <c r="G13" s="21">
        <f>G14+G41</f>
        <v>250517.80000000005</v>
      </c>
      <c r="H13" s="21">
        <f>H14+H41</f>
        <v>213726.30000000002</v>
      </c>
      <c r="I13" s="21">
        <f>I14+I41</f>
        <v>11719.6</v>
      </c>
      <c r="J13" s="21">
        <f>J14+J41</f>
        <v>5000</v>
      </c>
      <c r="K13" s="21">
        <f>K14+K41</f>
        <v>5000</v>
      </c>
      <c r="L13" s="21">
        <f t="shared" ref="L13:L76" si="0">F13+I13</f>
        <v>303760.09999999998</v>
      </c>
      <c r="M13" s="21">
        <f t="shared" ref="M13:M76" si="1">G13+J13</f>
        <v>255517.80000000005</v>
      </c>
      <c r="N13" s="21">
        <f t="shared" ref="N13:N76" si="2">H13+K13</f>
        <v>218726.30000000002</v>
      </c>
      <c r="O13" s="21">
        <f>O14+O41</f>
        <v>67624.583729999998</v>
      </c>
      <c r="P13" s="21">
        <f>P14+P41</f>
        <v>990</v>
      </c>
      <c r="Q13" s="21">
        <f>Q14+Q41</f>
        <v>990</v>
      </c>
      <c r="R13" s="21">
        <f t="shared" ref="R13:R76" si="3">L13+O13</f>
        <v>371384.68372999999</v>
      </c>
      <c r="S13" s="21">
        <f t="shared" ref="S13:S76" si="4">M13+P13</f>
        <v>256507.80000000005</v>
      </c>
      <c r="T13" s="21">
        <f t="shared" ref="T13:T76" si="5">N13+Q13</f>
        <v>219716.30000000002</v>
      </c>
      <c r="U13" s="21">
        <f>U14+U41</f>
        <v>0</v>
      </c>
      <c r="V13" s="21">
        <f>V14+V41</f>
        <v>0</v>
      </c>
      <c r="W13" s="21">
        <f>W14+W41</f>
        <v>0</v>
      </c>
      <c r="X13" s="21">
        <f t="shared" ref="X13:X76" si="6">R13+U13</f>
        <v>371384.68372999999</v>
      </c>
      <c r="Y13" s="21">
        <f t="shared" ref="Y13:Y76" si="7">S13+V13</f>
        <v>256507.80000000005</v>
      </c>
      <c r="Z13" s="21">
        <f t="shared" ref="Z13:Z76" si="8">T13+W13</f>
        <v>219716.30000000002</v>
      </c>
      <c r="AA13" s="21">
        <f>AA14+AA41</f>
        <v>-18341.219000000001</v>
      </c>
      <c r="AB13" s="21">
        <f>AB14+AB41</f>
        <v>20760.788</v>
      </c>
      <c r="AC13" s="21">
        <f>AC14+AC41</f>
        <v>476.23800000000028</v>
      </c>
      <c r="AD13" s="21">
        <f t="shared" ref="AD13:AD76" si="9">X13+AA13</f>
        <v>353043.46473000001</v>
      </c>
      <c r="AE13" s="21">
        <f t="shared" ref="AE13:AE76" si="10">Y13+AB13</f>
        <v>277268.58800000005</v>
      </c>
      <c r="AF13" s="21">
        <f t="shared" ref="AF13:AF76" si="11">Z13+AC13</f>
        <v>220192.53800000003</v>
      </c>
      <c r="AG13" s="21">
        <f>AG14+AG41</f>
        <v>0</v>
      </c>
      <c r="AH13" s="21">
        <f t="shared" ref="AH13:AH76" si="12">AD13+AG13</f>
        <v>353043.46473000001</v>
      </c>
      <c r="AI13" s="21">
        <f t="shared" ref="AI13:AI76" si="13">AE13</f>
        <v>277268.58800000005</v>
      </c>
      <c r="AJ13" s="21">
        <f t="shared" ref="AJ13:AJ76" si="14">AF13</f>
        <v>220192.53800000003</v>
      </c>
      <c r="AK13" s="21">
        <f>AK14+AK41</f>
        <v>4266.7600000000002</v>
      </c>
      <c r="AL13" s="21">
        <f>AL14+AL41</f>
        <v>3034.4549999999999</v>
      </c>
      <c r="AM13" s="21">
        <f>AM14+AM41</f>
        <v>3228.4169999999999</v>
      </c>
      <c r="AN13" s="21">
        <f t="shared" ref="AN13:AN76" si="15">AH13+AK13</f>
        <v>357310.22473000002</v>
      </c>
      <c r="AO13" s="21">
        <f t="shared" ref="AO13:AO76" si="16">AI13+AL13</f>
        <v>280303.04300000006</v>
      </c>
      <c r="AP13" s="21">
        <f t="shared" ref="AP13:AP76" si="17">AJ13+AM13</f>
        <v>223420.95500000002</v>
      </c>
      <c r="AQ13" s="21">
        <f>AQ14+AQ41</f>
        <v>0</v>
      </c>
      <c r="AR13" s="21">
        <f>AR14+AR41</f>
        <v>0</v>
      </c>
      <c r="AS13" s="21">
        <f>AS14+AS41</f>
        <v>0</v>
      </c>
      <c r="AT13" s="21">
        <f t="shared" ref="AT13:AT76" si="18">AN13+AQ13</f>
        <v>357310.22473000002</v>
      </c>
      <c r="AU13" s="21">
        <f t="shared" ref="AU13:AU76" si="19">AO13+AR13</f>
        <v>280303.04300000006</v>
      </c>
      <c r="AV13" s="21">
        <f t="shared" ref="AV13:AV76" si="20">AP13+AS13</f>
        <v>223420.95500000002</v>
      </c>
      <c r="AW13" s="21">
        <f>AW14+AW41</f>
        <v>-10945.053</v>
      </c>
      <c r="AX13" s="21">
        <f>AX14+AX41</f>
        <v>10945.053</v>
      </c>
      <c r="AY13" s="21">
        <f>AY14+AY41</f>
        <v>0</v>
      </c>
      <c r="AZ13" s="21">
        <f t="shared" ref="AZ13:AZ76" si="21">AT13+AW13</f>
        <v>346365.17173</v>
      </c>
      <c r="BA13" s="21">
        <f t="shared" ref="BA13:BA76" si="22">AU13+AX13</f>
        <v>291248.09600000008</v>
      </c>
      <c r="BB13" s="21">
        <f t="shared" ref="BB13:BB76" si="23">AV13+AY13</f>
        <v>223420.95500000002</v>
      </c>
      <c r="BC13" s="21">
        <f>BC14+BC41</f>
        <v>0</v>
      </c>
      <c r="BD13" s="22"/>
      <c r="BE13" s="22"/>
      <c r="BF13" s="17"/>
      <c r="BG13" s="17"/>
      <c r="BH13" s="17"/>
      <c r="BI13" s="17"/>
      <c r="BJ13" s="17"/>
    </row>
    <row r="14" s="23" customFormat="1" ht="15">
      <c r="A14" s="24" t="s">
        <v>29</v>
      </c>
      <c r="B14" s="25"/>
      <c r="C14" s="24"/>
      <c r="D14" s="24"/>
      <c r="E14" s="26" t="s">
        <v>30</v>
      </c>
      <c r="F14" s="27">
        <f>F15+F31</f>
        <v>129948</v>
      </c>
      <c r="G14" s="27">
        <f>G15+G31</f>
        <v>97908.600000000006</v>
      </c>
      <c r="H14" s="27">
        <f>H15+H31</f>
        <v>65200</v>
      </c>
      <c r="I14" s="27">
        <f>I15+I31</f>
        <v>5000</v>
      </c>
      <c r="J14" s="27">
        <f>J15+J31</f>
        <v>5000</v>
      </c>
      <c r="K14" s="27">
        <f>K15+K31</f>
        <v>5000</v>
      </c>
      <c r="L14" s="27">
        <f t="shared" si="0"/>
        <v>134948</v>
      </c>
      <c r="M14" s="27">
        <f t="shared" si="1"/>
        <v>102908.60000000001</v>
      </c>
      <c r="N14" s="27">
        <f t="shared" si="2"/>
        <v>70200</v>
      </c>
      <c r="O14" s="27">
        <f>O15+O31</f>
        <v>65434.583729999998</v>
      </c>
      <c r="P14" s="27">
        <f>P15+P31</f>
        <v>0</v>
      </c>
      <c r="Q14" s="27">
        <f>Q15+Q31</f>
        <v>0</v>
      </c>
      <c r="R14" s="27">
        <f t="shared" si="3"/>
        <v>200382.58373000001</v>
      </c>
      <c r="S14" s="27">
        <f t="shared" si="4"/>
        <v>102908.60000000001</v>
      </c>
      <c r="T14" s="27">
        <f t="shared" si="5"/>
        <v>70200</v>
      </c>
      <c r="U14" s="27">
        <f>U15+U31</f>
        <v>0</v>
      </c>
      <c r="V14" s="27">
        <f>V15+V31</f>
        <v>0</v>
      </c>
      <c r="W14" s="27">
        <f>W15+W31</f>
        <v>0</v>
      </c>
      <c r="X14" s="27">
        <f t="shared" si="6"/>
        <v>200382.58373000001</v>
      </c>
      <c r="Y14" s="27">
        <f t="shared" si="7"/>
        <v>102908.60000000001</v>
      </c>
      <c r="Z14" s="27">
        <f t="shared" si="8"/>
        <v>70200</v>
      </c>
      <c r="AA14" s="27">
        <f>AA15+AA31</f>
        <v>-15284.093000000001</v>
      </c>
      <c r="AB14" s="27">
        <f>AB15+AB31</f>
        <v>25284.093000000001</v>
      </c>
      <c r="AC14" s="27">
        <f>AC15+AC31</f>
        <v>5000</v>
      </c>
      <c r="AD14" s="27">
        <f t="shared" si="9"/>
        <v>185098.49073000002</v>
      </c>
      <c r="AE14" s="27">
        <f t="shared" si="10"/>
        <v>128192.693</v>
      </c>
      <c r="AF14" s="27">
        <f t="shared" si="11"/>
        <v>75200</v>
      </c>
      <c r="AG14" s="27">
        <f>AG15+AG31</f>
        <v>0</v>
      </c>
      <c r="AH14" s="27">
        <f t="shared" si="12"/>
        <v>185098.49073000002</v>
      </c>
      <c r="AI14" s="27">
        <f t="shared" si="13"/>
        <v>128192.693</v>
      </c>
      <c r="AJ14" s="27">
        <f t="shared" si="14"/>
        <v>75200</v>
      </c>
      <c r="AK14" s="27">
        <f>AK15+AK31</f>
        <v>-977.79200000000003</v>
      </c>
      <c r="AL14" s="27">
        <f>AL15+AL31</f>
        <v>0</v>
      </c>
      <c r="AM14" s="27">
        <f>AM15+AM31</f>
        <v>0</v>
      </c>
      <c r="AN14" s="27">
        <f t="shared" si="15"/>
        <v>184120.69873000003</v>
      </c>
      <c r="AO14" s="27">
        <f t="shared" si="16"/>
        <v>128192.693</v>
      </c>
      <c r="AP14" s="27">
        <f t="shared" si="17"/>
        <v>75200</v>
      </c>
      <c r="AQ14" s="27">
        <f>AQ15+AQ31</f>
        <v>0</v>
      </c>
      <c r="AR14" s="27">
        <f>AR15+AR31</f>
        <v>0</v>
      </c>
      <c r="AS14" s="27">
        <f>AS15+AS31</f>
        <v>0</v>
      </c>
      <c r="AT14" s="27">
        <f t="shared" si="18"/>
        <v>184120.69873000003</v>
      </c>
      <c r="AU14" s="27">
        <f t="shared" si="19"/>
        <v>128192.693</v>
      </c>
      <c r="AV14" s="27">
        <f t="shared" si="20"/>
        <v>75200</v>
      </c>
      <c r="AW14" s="27">
        <f>AW15+AW31</f>
        <v>-11043.804</v>
      </c>
      <c r="AX14" s="27">
        <f>AX15+AX31</f>
        <v>10945.053</v>
      </c>
      <c r="AY14" s="27">
        <f>AY15+AY31</f>
        <v>0</v>
      </c>
      <c r="AZ14" s="27">
        <f t="shared" si="21"/>
        <v>173076.89473000003</v>
      </c>
      <c r="BA14" s="27">
        <f t="shared" si="22"/>
        <v>139137.74599999998</v>
      </c>
      <c r="BB14" s="27">
        <f t="shared" si="23"/>
        <v>75200</v>
      </c>
      <c r="BC14" s="27">
        <f>BC15+BC31</f>
        <v>0</v>
      </c>
      <c r="BD14" s="28"/>
      <c r="BE14" s="28"/>
      <c r="BF14" s="23"/>
      <c r="BG14" s="23"/>
      <c r="BH14" s="23"/>
      <c r="BI14" s="23"/>
      <c r="BJ14" s="23"/>
    </row>
    <row r="15" ht="30">
      <c r="A15" s="13" t="s">
        <v>31</v>
      </c>
      <c r="B15" s="14"/>
      <c r="C15" s="13"/>
      <c r="D15" s="13"/>
      <c r="E15" s="29" t="s">
        <v>32</v>
      </c>
      <c r="F15" s="16">
        <f>F16+F19+F22+F25+F28</f>
        <v>64748</v>
      </c>
      <c r="G15" s="16">
        <f>G16+G19+G22+G25+G28</f>
        <v>32708.599999999999</v>
      </c>
      <c r="H15" s="16">
        <f>H16+H19+H22+H25+H28</f>
        <v>0</v>
      </c>
      <c r="I15" s="16">
        <f>I16+I19+I22+I25+I28</f>
        <v>0</v>
      </c>
      <c r="J15" s="16">
        <f>J16+J19+J22+J25+J28</f>
        <v>0</v>
      </c>
      <c r="K15" s="16">
        <f>K16+K19+K22+K25+K28</f>
        <v>0</v>
      </c>
      <c r="L15" s="16">
        <f t="shared" si="0"/>
        <v>64748</v>
      </c>
      <c r="M15" s="16">
        <f t="shared" si="1"/>
        <v>32708.599999999999</v>
      </c>
      <c r="N15" s="16">
        <f t="shared" si="2"/>
        <v>0</v>
      </c>
      <c r="O15" s="16">
        <f>O16+O19+O22+O25+O28</f>
        <v>65434.583729999998</v>
      </c>
      <c r="P15" s="16">
        <f>P16+P19+P22+P25+P28</f>
        <v>0</v>
      </c>
      <c r="Q15" s="16">
        <f>Q16+Q19+Q22+Q25+Q28</f>
        <v>0</v>
      </c>
      <c r="R15" s="16">
        <f t="shared" si="3"/>
        <v>130182.58373</v>
      </c>
      <c r="S15" s="16">
        <f t="shared" si="4"/>
        <v>32708.599999999999</v>
      </c>
      <c r="T15" s="16">
        <f t="shared" si="5"/>
        <v>0</v>
      </c>
      <c r="U15" s="16">
        <f>U16+U19+U22+U25+U28</f>
        <v>0</v>
      </c>
      <c r="V15" s="16">
        <f>V16+V19+V22+V25+V28</f>
        <v>0</v>
      </c>
      <c r="W15" s="16">
        <f>W16+W19+W22+W25+W28</f>
        <v>0</v>
      </c>
      <c r="X15" s="16">
        <f t="shared" si="6"/>
        <v>130182.58373</v>
      </c>
      <c r="Y15" s="16">
        <f t="shared" si="7"/>
        <v>32708.599999999999</v>
      </c>
      <c r="Z15" s="16">
        <f t="shared" si="8"/>
        <v>0</v>
      </c>
      <c r="AA15" s="16">
        <f>AA16+AA19+AA22+AA25+AA28</f>
        <v>-20284.093000000001</v>
      </c>
      <c r="AB15" s="16">
        <f>AB16+AB19+AB22+AB25+AB28</f>
        <v>20284.093000000001</v>
      </c>
      <c r="AC15" s="16">
        <f>AC16+AC19+AC22+AC25+AC28</f>
        <v>0</v>
      </c>
      <c r="AD15" s="16">
        <f t="shared" si="9"/>
        <v>109898.49072999999</v>
      </c>
      <c r="AE15" s="16">
        <f t="shared" si="10"/>
        <v>52992.692999999999</v>
      </c>
      <c r="AF15" s="16">
        <f t="shared" si="11"/>
        <v>0</v>
      </c>
      <c r="AG15" s="16">
        <f>AG16+AG19+AG22+AG25+AG28</f>
        <v>0</v>
      </c>
      <c r="AH15" s="16">
        <f t="shared" si="12"/>
        <v>109898.49072999999</v>
      </c>
      <c r="AI15" s="16">
        <f t="shared" si="13"/>
        <v>52992.692999999999</v>
      </c>
      <c r="AJ15" s="16">
        <f t="shared" si="14"/>
        <v>0</v>
      </c>
      <c r="AK15" s="16">
        <f>AK16+AK19+AK22+AK25+AK28</f>
        <v>0</v>
      </c>
      <c r="AL15" s="16">
        <f>AL16+AL19+AL22+AL25+AL28</f>
        <v>0</v>
      </c>
      <c r="AM15" s="16">
        <f>AM16+AM19+AM22+AM25+AM28</f>
        <v>0</v>
      </c>
      <c r="AN15" s="16">
        <f t="shared" si="15"/>
        <v>109898.49072999999</v>
      </c>
      <c r="AO15" s="16">
        <f t="shared" si="16"/>
        <v>52992.692999999999</v>
      </c>
      <c r="AP15" s="16">
        <f t="shared" si="17"/>
        <v>0</v>
      </c>
      <c r="AQ15" s="16">
        <f>AQ16+AQ19+AQ22+AQ25+AQ28</f>
        <v>0</v>
      </c>
      <c r="AR15" s="16">
        <f>AR16+AR19+AR22+AR25+AR28</f>
        <v>0</v>
      </c>
      <c r="AS15" s="16">
        <f>AS16+AS19+AS22+AS25+AS28</f>
        <v>0</v>
      </c>
      <c r="AT15" s="16">
        <f t="shared" si="18"/>
        <v>109898.49072999999</v>
      </c>
      <c r="AU15" s="16">
        <f t="shared" si="19"/>
        <v>52992.692999999999</v>
      </c>
      <c r="AV15" s="16">
        <f t="shared" si="20"/>
        <v>0</v>
      </c>
      <c r="AW15" s="16">
        <f>AW16+AW19+AW22+AW25+AW28</f>
        <v>-10945.053</v>
      </c>
      <c r="AX15" s="16">
        <f>AX16+AX19+AX22+AX25+AX28</f>
        <v>10945.053</v>
      </c>
      <c r="AY15" s="16">
        <f>AY16+AY19+AY22+AY25+AY28</f>
        <v>0</v>
      </c>
      <c r="AZ15" s="16">
        <f t="shared" si="21"/>
        <v>98953.437729999991</v>
      </c>
      <c r="BA15" s="16">
        <f t="shared" si="22"/>
        <v>63937.745999999999</v>
      </c>
      <c r="BB15" s="16">
        <f t="shared" si="23"/>
        <v>0</v>
      </c>
      <c r="BC15" s="16">
        <f>BC16+BC19+BC22+BC25+BC28</f>
        <v>0</v>
      </c>
      <c r="BD15" s="30"/>
      <c r="BE15" s="30"/>
      <c r="BF15" s="1"/>
      <c r="BG15" s="1"/>
      <c r="BH15" s="1"/>
      <c r="BI15" s="1"/>
      <c r="BJ15" s="1"/>
    </row>
    <row r="16" ht="45">
      <c r="A16" s="13" t="s">
        <v>33</v>
      </c>
      <c r="B16" s="14"/>
      <c r="C16" s="13"/>
      <c r="D16" s="13"/>
      <c r="E16" s="29" t="s">
        <v>34</v>
      </c>
      <c r="F16" s="16">
        <f t="shared" ref="F16:F29" si="24">F17</f>
        <v>5965.3000000000002</v>
      </c>
      <c r="G16" s="16">
        <f t="shared" ref="G16:G29" si="25">G17</f>
        <v>0</v>
      </c>
      <c r="H16" s="16">
        <f t="shared" ref="H16:H29" si="26">H17</f>
        <v>0</v>
      </c>
      <c r="I16" s="16">
        <f t="shared" ref="I16:I29" si="27">I17</f>
        <v>0</v>
      </c>
      <c r="J16" s="16">
        <f t="shared" ref="J16:J29" si="28">J17</f>
        <v>0</v>
      </c>
      <c r="K16" s="16">
        <f t="shared" ref="K16:K29" si="29">K17</f>
        <v>0</v>
      </c>
      <c r="L16" s="16">
        <f t="shared" si="0"/>
        <v>5965.3000000000002</v>
      </c>
      <c r="M16" s="16">
        <f t="shared" si="1"/>
        <v>0</v>
      </c>
      <c r="N16" s="16">
        <f t="shared" si="2"/>
        <v>0</v>
      </c>
      <c r="O16" s="16">
        <f t="shared" ref="O16:O29" si="30">O17</f>
        <v>6034.6826300000002</v>
      </c>
      <c r="P16" s="16">
        <f t="shared" ref="P16:P29" si="31">P17</f>
        <v>0</v>
      </c>
      <c r="Q16" s="16">
        <f t="shared" ref="Q16:Q29" si="32">Q17</f>
        <v>0</v>
      </c>
      <c r="R16" s="16">
        <f t="shared" si="3"/>
        <v>11999.98263</v>
      </c>
      <c r="S16" s="16">
        <f t="shared" si="4"/>
        <v>0</v>
      </c>
      <c r="T16" s="16">
        <f t="shared" si="5"/>
        <v>0</v>
      </c>
      <c r="U16" s="16">
        <f t="shared" ref="U16:U29" si="33">U17</f>
        <v>0</v>
      </c>
      <c r="V16" s="16">
        <f t="shared" ref="V16:V29" si="34">V17</f>
        <v>0</v>
      </c>
      <c r="W16" s="16">
        <f t="shared" ref="W16:W29" si="35">W17</f>
        <v>0</v>
      </c>
      <c r="X16" s="16">
        <f t="shared" si="6"/>
        <v>11999.98263</v>
      </c>
      <c r="Y16" s="16">
        <f t="shared" si="7"/>
        <v>0</v>
      </c>
      <c r="Z16" s="16">
        <f t="shared" si="8"/>
        <v>0</v>
      </c>
      <c r="AA16" s="16">
        <f t="shared" ref="AA16:AA29" si="36">AA17</f>
        <v>0</v>
      </c>
      <c r="AB16" s="16">
        <f t="shared" ref="AB16:AB29" si="37">AB17</f>
        <v>0</v>
      </c>
      <c r="AC16" s="16">
        <f t="shared" ref="AC16:AC29" si="38">AC17</f>
        <v>0</v>
      </c>
      <c r="AD16" s="16">
        <f t="shared" si="9"/>
        <v>11999.98263</v>
      </c>
      <c r="AE16" s="16">
        <f t="shared" si="10"/>
        <v>0</v>
      </c>
      <c r="AF16" s="16">
        <f t="shared" si="11"/>
        <v>0</v>
      </c>
      <c r="AG16" s="16">
        <f t="shared" ref="AG16:AG29" si="39">AG17</f>
        <v>0</v>
      </c>
      <c r="AH16" s="16">
        <f t="shared" si="12"/>
        <v>11999.98263</v>
      </c>
      <c r="AI16" s="16">
        <f t="shared" si="13"/>
        <v>0</v>
      </c>
      <c r="AJ16" s="16">
        <f t="shared" si="14"/>
        <v>0</v>
      </c>
      <c r="AK16" s="16">
        <f t="shared" ref="AK16:AK29" si="40">AK17</f>
        <v>0</v>
      </c>
      <c r="AL16" s="16">
        <f t="shared" ref="AL16:AL29" si="41">AL17</f>
        <v>0</v>
      </c>
      <c r="AM16" s="16">
        <f t="shared" ref="AM16:AM29" si="42">AM17</f>
        <v>0</v>
      </c>
      <c r="AN16" s="16">
        <f t="shared" si="15"/>
        <v>11999.98263</v>
      </c>
      <c r="AO16" s="16">
        <f t="shared" si="16"/>
        <v>0</v>
      </c>
      <c r="AP16" s="16">
        <f t="shared" si="17"/>
        <v>0</v>
      </c>
      <c r="AQ16" s="16">
        <f t="shared" ref="AQ16:AQ29" si="43">AQ17</f>
        <v>0</v>
      </c>
      <c r="AR16" s="16">
        <f t="shared" ref="AR16:AR29" si="44">AR17</f>
        <v>0</v>
      </c>
      <c r="AS16" s="16">
        <f t="shared" ref="AS16:AS29" si="45">AS17</f>
        <v>0</v>
      </c>
      <c r="AT16" s="16">
        <f t="shared" si="18"/>
        <v>11999.98263</v>
      </c>
      <c r="AU16" s="16">
        <f t="shared" si="19"/>
        <v>0</v>
      </c>
      <c r="AV16" s="16">
        <f t="shared" si="20"/>
        <v>0</v>
      </c>
      <c r="AW16" s="16">
        <f t="shared" ref="AW16:AW29" si="46">AW17</f>
        <v>0</v>
      </c>
      <c r="AX16" s="16">
        <f t="shared" ref="AX16:AX29" si="47">AX17</f>
        <v>0</v>
      </c>
      <c r="AY16" s="16">
        <f t="shared" ref="AY16:AY29" si="48">AY17</f>
        <v>0</v>
      </c>
      <c r="AZ16" s="16">
        <f t="shared" si="21"/>
        <v>11999.98263</v>
      </c>
      <c r="BA16" s="16">
        <f t="shared" si="22"/>
        <v>0</v>
      </c>
      <c r="BB16" s="16">
        <f t="shared" si="23"/>
        <v>0</v>
      </c>
      <c r="BC16" s="16">
        <f t="shared" ref="BC16:BC29" si="49">BC17</f>
        <v>0</v>
      </c>
      <c r="BD16" s="30"/>
      <c r="BE16" s="30"/>
      <c r="BF16" s="1"/>
      <c r="BG16" s="1"/>
      <c r="BH16" s="1"/>
      <c r="BI16" s="1"/>
      <c r="BJ16" s="1"/>
    </row>
    <row r="17" s="1" customFormat="1" ht="45">
      <c r="A17" s="13" t="s">
        <v>33</v>
      </c>
      <c r="B17" s="14" t="s">
        <v>35</v>
      </c>
      <c r="C17" s="13"/>
      <c r="D17" s="13"/>
      <c r="E17" s="29" t="s">
        <v>36</v>
      </c>
      <c r="F17" s="16">
        <f t="shared" si="24"/>
        <v>5965.3000000000002</v>
      </c>
      <c r="G17" s="16">
        <f t="shared" si="25"/>
        <v>0</v>
      </c>
      <c r="H17" s="16">
        <f t="shared" si="26"/>
        <v>0</v>
      </c>
      <c r="I17" s="16">
        <f t="shared" si="27"/>
        <v>0</v>
      </c>
      <c r="J17" s="16">
        <f t="shared" si="28"/>
        <v>0</v>
      </c>
      <c r="K17" s="16">
        <f t="shared" si="29"/>
        <v>0</v>
      </c>
      <c r="L17" s="16">
        <f t="shared" si="0"/>
        <v>5965.3000000000002</v>
      </c>
      <c r="M17" s="16">
        <f t="shared" si="1"/>
        <v>0</v>
      </c>
      <c r="N17" s="16">
        <f t="shared" si="2"/>
        <v>0</v>
      </c>
      <c r="O17" s="16">
        <f t="shared" si="30"/>
        <v>6034.6826300000002</v>
      </c>
      <c r="P17" s="16">
        <f t="shared" si="31"/>
        <v>0</v>
      </c>
      <c r="Q17" s="16">
        <f t="shared" si="32"/>
        <v>0</v>
      </c>
      <c r="R17" s="16">
        <f t="shared" si="3"/>
        <v>11999.98263</v>
      </c>
      <c r="S17" s="16">
        <f t="shared" si="4"/>
        <v>0</v>
      </c>
      <c r="T17" s="16">
        <f t="shared" si="5"/>
        <v>0</v>
      </c>
      <c r="U17" s="16">
        <f t="shared" si="33"/>
        <v>0</v>
      </c>
      <c r="V17" s="16">
        <f t="shared" si="34"/>
        <v>0</v>
      </c>
      <c r="W17" s="16">
        <f t="shared" si="35"/>
        <v>0</v>
      </c>
      <c r="X17" s="16">
        <f t="shared" si="6"/>
        <v>11999.98263</v>
      </c>
      <c r="Y17" s="16">
        <f t="shared" si="7"/>
        <v>0</v>
      </c>
      <c r="Z17" s="16">
        <f t="shared" si="8"/>
        <v>0</v>
      </c>
      <c r="AA17" s="16">
        <f t="shared" si="36"/>
        <v>0</v>
      </c>
      <c r="AB17" s="16">
        <f t="shared" si="37"/>
        <v>0</v>
      </c>
      <c r="AC17" s="16">
        <f t="shared" si="38"/>
        <v>0</v>
      </c>
      <c r="AD17" s="16">
        <f t="shared" si="9"/>
        <v>11999.98263</v>
      </c>
      <c r="AE17" s="16">
        <f t="shared" si="10"/>
        <v>0</v>
      </c>
      <c r="AF17" s="16">
        <f t="shared" si="11"/>
        <v>0</v>
      </c>
      <c r="AG17" s="16">
        <f t="shared" si="39"/>
        <v>0</v>
      </c>
      <c r="AH17" s="16">
        <f t="shared" si="12"/>
        <v>11999.98263</v>
      </c>
      <c r="AI17" s="16">
        <f t="shared" si="13"/>
        <v>0</v>
      </c>
      <c r="AJ17" s="16">
        <f t="shared" si="14"/>
        <v>0</v>
      </c>
      <c r="AK17" s="16">
        <f t="shared" si="40"/>
        <v>0</v>
      </c>
      <c r="AL17" s="16">
        <f t="shared" si="41"/>
        <v>0</v>
      </c>
      <c r="AM17" s="16">
        <f t="shared" si="42"/>
        <v>0</v>
      </c>
      <c r="AN17" s="16">
        <f t="shared" si="15"/>
        <v>11999.98263</v>
      </c>
      <c r="AO17" s="16">
        <f t="shared" si="16"/>
        <v>0</v>
      </c>
      <c r="AP17" s="16">
        <f t="shared" si="17"/>
        <v>0</v>
      </c>
      <c r="AQ17" s="16">
        <f t="shared" si="43"/>
        <v>0</v>
      </c>
      <c r="AR17" s="16">
        <f t="shared" si="44"/>
        <v>0</v>
      </c>
      <c r="AS17" s="16">
        <f t="shared" si="45"/>
        <v>0</v>
      </c>
      <c r="AT17" s="16">
        <f t="shared" si="18"/>
        <v>11999.98263</v>
      </c>
      <c r="AU17" s="16">
        <f t="shared" si="19"/>
        <v>0</v>
      </c>
      <c r="AV17" s="16">
        <f t="shared" si="20"/>
        <v>0</v>
      </c>
      <c r="AW17" s="16">
        <f t="shared" si="46"/>
        <v>0</v>
      </c>
      <c r="AX17" s="16">
        <f t="shared" si="47"/>
        <v>0</v>
      </c>
      <c r="AY17" s="16">
        <f t="shared" si="48"/>
        <v>0</v>
      </c>
      <c r="AZ17" s="16">
        <f t="shared" si="21"/>
        <v>11999.98263</v>
      </c>
      <c r="BA17" s="16">
        <f t="shared" si="22"/>
        <v>0</v>
      </c>
      <c r="BB17" s="16">
        <f t="shared" si="23"/>
        <v>0</v>
      </c>
      <c r="BC17" s="16">
        <f t="shared" si="49"/>
        <v>0</v>
      </c>
      <c r="BD17" s="30"/>
      <c r="BE17" s="30"/>
      <c r="BF17" s="1"/>
      <c r="BG17" s="1"/>
      <c r="BH17" s="1"/>
      <c r="BI17" s="1"/>
      <c r="BJ17" s="1"/>
    </row>
    <row r="18" s="1" customFormat="1" ht="15">
      <c r="A18" s="13" t="s">
        <v>33</v>
      </c>
      <c r="B18" s="14">
        <v>400</v>
      </c>
      <c r="C18" s="13" t="s">
        <v>37</v>
      </c>
      <c r="D18" s="13" t="s">
        <v>38</v>
      </c>
      <c r="E18" s="29" t="s">
        <v>39</v>
      </c>
      <c r="F18" s="16">
        <f>5844.6+120.7</f>
        <v>5965.3000000000002</v>
      </c>
      <c r="G18" s="16">
        <v>0</v>
      </c>
      <c r="H18" s="16">
        <v>0</v>
      </c>
      <c r="I18" s="16"/>
      <c r="J18" s="16"/>
      <c r="K18" s="16"/>
      <c r="L18" s="16">
        <f t="shared" si="0"/>
        <v>5965.3000000000002</v>
      </c>
      <c r="M18" s="16">
        <f t="shared" si="1"/>
        <v>0</v>
      </c>
      <c r="N18" s="16">
        <f t="shared" si="2"/>
        <v>0</v>
      </c>
      <c r="O18" s="16">
        <v>6034.6826300000002</v>
      </c>
      <c r="P18" s="16"/>
      <c r="Q18" s="16"/>
      <c r="R18" s="16">
        <f t="shared" si="3"/>
        <v>11999.98263</v>
      </c>
      <c r="S18" s="16">
        <f t="shared" si="4"/>
        <v>0</v>
      </c>
      <c r="T18" s="16">
        <f t="shared" si="5"/>
        <v>0</v>
      </c>
      <c r="U18" s="16"/>
      <c r="V18" s="16"/>
      <c r="W18" s="16"/>
      <c r="X18" s="16">
        <f t="shared" si="6"/>
        <v>11999.98263</v>
      </c>
      <c r="Y18" s="16">
        <f t="shared" si="7"/>
        <v>0</v>
      </c>
      <c r="Z18" s="16">
        <f t="shared" si="8"/>
        <v>0</v>
      </c>
      <c r="AA18" s="16"/>
      <c r="AB18" s="16"/>
      <c r="AC18" s="16"/>
      <c r="AD18" s="16">
        <f t="shared" si="9"/>
        <v>11999.98263</v>
      </c>
      <c r="AE18" s="16">
        <f t="shared" si="10"/>
        <v>0</v>
      </c>
      <c r="AF18" s="16">
        <f t="shared" si="11"/>
        <v>0</v>
      </c>
      <c r="AG18" s="16"/>
      <c r="AH18" s="16">
        <f t="shared" si="12"/>
        <v>11999.98263</v>
      </c>
      <c r="AI18" s="16">
        <f t="shared" si="13"/>
        <v>0</v>
      </c>
      <c r="AJ18" s="16">
        <f t="shared" si="14"/>
        <v>0</v>
      </c>
      <c r="AK18" s="16"/>
      <c r="AL18" s="16"/>
      <c r="AM18" s="16"/>
      <c r="AN18" s="16">
        <f t="shared" si="15"/>
        <v>11999.98263</v>
      </c>
      <c r="AO18" s="16">
        <f t="shared" si="16"/>
        <v>0</v>
      </c>
      <c r="AP18" s="16">
        <f t="shared" si="17"/>
        <v>0</v>
      </c>
      <c r="AQ18" s="16"/>
      <c r="AR18" s="16"/>
      <c r="AS18" s="16"/>
      <c r="AT18" s="16">
        <f t="shared" si="18"/>
        <v>11999.98263</v>
      </c>
      <c r="AU18" s="16">
        <f t="shared" si="19"/>
        <v>0</v>
      </c>
      <c r="AV18" s="16">
        <f t="shared" si="20"/>
        <v>0</v>
      </c>
      <c r="AW18" s="16"/>
      <c r="AX18" s="16"/>
      <c r="AY18" s="16"/>
      <c r="AZ18" s="16">
        <f t="shared" si="21"/>
        <v>11999.98263</v>
      </c>
      <c r="BA18" s="16">
        <f t="shared" si="22"/>
        <v>0</v>
      </c>
      <c r="BB18" s="16">
        <f t="shared" si="23"/>
        <v>0</v>
      </c>
      <c r="BC18" s="16"/>
      <c r="BD18" s="30"/>
      <c r="BE18" s="30"/>
      <c r="BF18" s="1"/>
      <c r="BG18" s="1"/>
      <c r="BH18" s="1"/>
      <c r="BI18" s="1"/>
      <c r="BJ18" s="1"/>
    </row>
    <row r="19" s="1" customFormat="1" ht="60">
      <c r="A19" s="13" t="s">
        <v>40</v>
      </c>
      <c r="B19" s="14"/>
      <c r="C19" s="13"/>
      <c r="D19" s="13"/>
      <c r="E19" s="29" t="s">
        <v>41</v>
      </c>
      <c r="F19" s="16">
        <f t="shared" si="24"/>
        <v>17596.900000000001</v>
      </c>
      <c r="G19" s="16">
        <f t="shared" si="25"/>
        <v>0</v>
      </c>
      <c r="H19" s="16">
        <f t="shared" si="26"/>
        <v>0</v>
      </c>
      <c r="I19" s="16">
        <f t="shared" si="27"/>
        <v>0</v>
      </c>
      <c r="J19" s="16">
        <f t="shared" si="28"/>
        <v>0</v>
      </c>
      <c r="K19" s="16">
        <f t="shared" si="29"/>
        <v>0</v>
      </c>
      <c r="L19" s="16">
        <f t="shared" si="0"/>
        <v>17596.900000000001</v>
      </c>
      <c r="M19" s="16">
        <f t="shared" si="1"/>
        <v>0</v>
      </c>
      <c r="N19" s="16">
        <f t="shared" si="2"/>
        <v>0</v>
      </c>
      <c r="O19" s="16">
        <f t="shared" si="30"/>
        <v>29707.4503</v>
      </c>
      <c r="P19" s="16">
        <f t="shared" si="31"/>
        <v>0</v>
      </c>
      <c r="Q19" s="16">
        <f t="shared" si="32"/>
        <v>0</v>
      </c>
      <c r="R19" s="16">
        <f t="shared" si="3"/>
        <v>47304.350300000006</v>
      </c>
      <c r="S19" s="16">
        <f t="shared" si="4"/>
        <v>0</v>
      </c>
      <c r="T19" s="16">
        <f t="shared" si="5"/>
        <v>0</v>
      </c>
      <c r="U19" s="16">
        <f t="shared" si="33"/>
        <v>0</v>
      </c>
      <c r="V19" s="16">
        <f t="shared" si="34"/>
        <v>0</v>
      </c>
      <c r="W19" s="16">
        <f t="shared" si="35"/>
        <v>0</v>
      </c>
      <c r="X19" s="16">
        <f t="shared" si="6"/>
        <v>47304.350300000006</v>
      </c>
      <c r="Y19" s="16">
        <f t="shared" si="7"/>
        <v>0</v>
      </c>
      <c r="Z19" s="16">
        <f t="shared" si="8"/>
        <v>0</v>
      </c>
      <c r="AA19" s="16">
        <f t="shared" si="36"/>
        <v>-20284.093000000001</v>
      </c>
      <c r="AB19" s="16">
        <f t="shared" si="37"/>
        <v>20284.093000000001</v>
      </c>
      <c r="AC19" s="16">
        <f t="shared" si="38"/>
        <v>0</v>
      </c>
      <c r="AD19" s="16">
        <f t="shared" si="9"/>
        <v>27020.257300000005</v>
      </c>
      <c r="AE19" s="16">
        <f t="shared" si="10"/>
        <v>20284.093000000001</v>
      </c>
      <c r="AF19" s="16">
        <f t="shared" si="11"/>
        <v>0</v>
      </c>
      <c r="AG19" s="16">
        <f t="shared" si="39"/>
        <v>0</v>
      </c>
      <c r="AH19" s="16">
        <f t="shared" si="12"/>
        <v>27020.257300000005</v>
      </c>
      <c r="AI19" s="16">
        <f t="shared" si="13"/>
        <v>20284.093000000001</v>
      </c>
      <c r="AJ19" s="16">
        <f t="shared" si="14"/>
        <v>0</v>
      </c>
      <c r="AK19" s="16">
        <f t="shared" si="40"/>
        <v>0</v>
      </c>
      <c r="AL19" s="16">
        <f t="shared" si="41"/>
        <v>0</v>
      </c>
      <c r="AM19" s="16">
        <f t="shared" si="42"/>
        <v>0</v>
      </c>
      <c r="AN19" s="16">
        <f t="shared" si="15"/>
        <v>27020.257300000005</v>
      </c>
      <c r="AO19" s="16">
        <f t="shared" si="16"/>
        <v>20284.093000000001</v>
      </c>
      <c r="AP19" s="16">
        <f t="shared" si="17"/>
        <v>0</v>
      </c>
      <c r="AQ19" s="16">
        <f t="shared" si="43"/>
        <v>0</v>
      </c>
      <c r="AR19" s="16">
        <f t="shared" si="44"/>
        <v>0</v>
      </c>
      <c r="AS19" s="16">
        <f t="shared" si="45"/>
        <v>0</v>
      </c>
      <c r="AT19" s="16">
        <f t="shared" si="18"/>
        <v>27020.257300000005</v>
      </c>
      <c r="AU19" s="16">
        <f t="shared" si="19"/>
        <v>20284.093000000001</v>
      </c>
      <c r="AV19" s="16">
        <f t="shared" si="20"/>
        <v>0</v>
      </c>
      <c r="AW19" s="16">
        <f t="shared" si="46"/>
        <v>-10945.053</v>
      </c>
      <c r="AX19" s="16">
        <f t="shared" si="47"/>
        <v>10945.053</v>
      </c>
      <c r="AY19" s="16">
        <f t="shared" si="48"/>
        <v>0</v>
      </c>
      <c r="AZ19" s="16">
        <f t="shared" si="21"/>
        <v>16075.204300000005</v>
      </c>
      <c r="BA19" s="16">
        <f t="shared" si="22"/>
        <v>31229.146000000001</v>
      </c>
      <c r="BB19" s="16">
        <f t="shared" si="23"/>
        <v>0</v>
      </c>
      <c r="BC19" s="16">
        <f t="shared" si="49"/>
        <v>0</v>
      </c>
      <c r="BD19" s="30"/>
      <c r="BE19" s="30"/>
      <c r="BF19" s="1"/>
      <c r="BG19" s="1"/>
      <c r="BH19" s="1"/>
      <c r="BI19" s="1"/>
      <c r="BJ19" s="1"/>
    </row>
    <row r="20" s="1" customFormat="1" ht="45">
      <c r="A20" s="13" t="s">
        <v>40</v>
      </c>
      <c r="B20" s="14" t="s">
        <v>35</v>
      </c>
      <c r="C20" s="13"/>
      <c r="D20" s="13"/>
      <c r="E20" s="29" t="s">
        <v>36</v>
      </c>
      <c r="F20" s="16">
        <f t="shared" si="24"/>
        <v>17596.900000000001</v>
      </c>
      <c r="G20" s="16">
        <f t="shared" si="25"/>
        <v>0</v>
      </c>
      <c r="H20" s="16">
        <f t="shared" si="26"/>
        <v>0</v>
      </c>
      <c r="I20" s="16">
        <f t="shared" si="27"/>
        <v>0</v>
      </c>
      <c r="J20" s="16">
        <f t="shared" si="28"/>
        <v>0</v>
      </c>
      <c r="K20" s="16">
        <f t="shared" si="29"/>
        <v>0</v>
      </c>
      <c r="L20" s="16">
        <f t="shared" si="0"/>
        <v>17596.900000000001</v>
      </c>
      <c r="M20" s="16">
        <f t="shared" si="1"/>
        <v>0</v>
      </c>
      <c r="N20" s="16">
        <f t="shared" si="2"/>
        <v>0</v>
      </c>
      <c r="O20" s="16">
        <f t="shared" si="30"/>
        <v>29707.4503</v>
      </c>
      <c r="P20" s="16">
        <f t="shared" si="31"/>
        <v>0</v>
      </c>
      <c r="Q20" s="16">
        <f t="shared" si="32"/>
        <v>0</v>
      </c>
      <c r="R20" s="16">
        <f t="shared" si="3"/>
        <v>47304.350300000006</v>
      </c>
      <c r="S20" s="16">
        <f t="shared" si="4"/>
        <v>0</v>
      </c>
      <c r="T20" s="16">
        <f t="shared" si="5"/>
        <v>0</v>
      </c>
      <c r="U20" s="16">
        <f t="shared" si="33"/>
        <v>0</v>
      </c>
      <c r="V20" s="16">
        <f t="shared" si="34"/>
        <v>0</v>
      </c>
      <c r="W20" s="16">
        <f t="shared" si="35"/>
        <v>0</v>
      </c>
      <c r="X20" s="16">
        <f t="shared" si="6"/>
        <v>47304.350300000006</v>
      </c>
      <c r="Y20" s="16">
        <f t="shared" si="7"/>
        <v>0</v>
      </c>
      <c r="Z20" s="16">
        <f t="shared" si="8"/>
        <v>0</v>
      </c>
      <c r="AA20" s="16">
        <f t="shared" si="36"/>
        <v>-20284.093000000001</v>
      </c>
      <c r="AB20" s="16">
        <f t="shared" si="37"/>
        <v>20284.093000000001</v>
      </c>
      <c r="AC20" s="16">
        <f t="shared" si="38"/>
        <v>0</v>
      </c>
      <c r="AD20" s="16">
        <f t="shared" si="9"/>
        <v>27020.257300000005</v>
      </c>
      <c r="AE20" s="16">
        <f t="shared" si="10"/>
        <v>20284.093000000001</v>
      </c>
      <c r="AF20" s="16">
        <f t="shared" si="11"/>
        <v>0</v>
      </c>
      <c r="AG20" s="16">
        <f t="shared" si="39"/>
        <v>0</v>
      </c>
      <c r="AH20" s="16">
        <f t="shared" si="12"/>
        <v>27020.257300000005</v>
      </c>
      <c r="AI20" s="16">
        <f t="shared" si="13"/>
        <v>20284.093000000001</v>
      </c>
      <c r="AJ20" s="16">
        <f t="shared" si="14"/>
        <v>0</v>
      </c>
      <c r="AK20" s="16">
        <f t="shared" si="40"/>
        <v>0</v>
      </c>
      <c r="AL20" s="16">
        <f t="shared" si="41"/>
        <v>0</v>
      </c>
      <c r="AM20" s="16">
        <f t="shared" si="42"/>
        <v>0</v>
      </c>
      <c r="AN20" s="16">
        <f t="shared" si="15"/>
        <v>27020.257300000005</v>
      </c>
      <c r="AO20" s="16">
        <f t="shared" si="16"/>
        <v>20284.093000000001</v>
      </c>
      <c r="AP20" s="16">
        <f t="shared" si="17"/>
        <v>0</v>
      </c>
      <c r="AQ20" s="16">
        <f t="shared" si="43"/>
        <v>0</v>
      </c>
      <c r="AR20" s="16">
        <f t="shared" si="44"/>
        <v>0</v>
      </c>
      <c r="AS20" s="16">
        <f t="shared" si="45"/>
        <v>0</v>
      </c>
      <c r="AT20" s="16">
        <f t="shared" si="18"/>
        <v>27020.257300000005</v>
      </c>
      <c r="AU20" s="16">
        <f t="shared" si="19"/>
        <v>20284.093000000001</v>
      </c>
      <c r="AV20" s="16">
        <f t="shared" si="20"/>
        <v>0</v>
      </c>
      <c r="AW20" s="16">
        <f t="shared" si="46"/>
        <v>-10945.053</v>
      </c>
      <c r="AX20" s="16">
        <f t="shared" si="47"/>
        <v>10945.053</v>
      </c>
      <c r="AY20" s="16">
        <f t="shared" si="48"/>
        <v>0</v>
      </c>
      <c r="AZ20" s="16">
        <f t="shared" si="21"/>
        <v>16075.204300000005</v>
      </c>
      <c r="BA20" s="16">
        <f t="shared" si="22"/>
        <v>31229.146000000001</v>
      </c>
      <c r="BB20" s="16">
        <f t="shared" si="23"/>
        <v>0</v>
      </c>
      <c r="BC20" s="16">
        <f t="shared" si="49"/>
        <v>0</v>
      </c>
      <c r="BD20" s="30"/>
      <c r="BE20" s="30"/>
      <c r="BF20" s="1"/>
      <c r="BG20" s="1"/>
      <c r="BH20" s="1"/>
      <c r="BI20" s="1"/>
      <c r="BJ20" s="1"/>
    </row>
    <row r="21" s="1" customFormat="1" ht="15">
      <c r="A21" s="13" t="s">
        <v>40</v>
      </c>
      <c r="B21" s="14">
        <v>400</v>
      </c>
      <c r="C21" s="13" t="s">
        <v>37</v>
      </c>
      <c r="D21" s="13" t="s">
        <v>38</v>
      </c>
      <c r="E21" s="29" t="s">
        <v>39</v>
      </c>
      <c r="F21" s="16">
        <f>17964-367.1</f>
        <v>17596.900000000001</v>
      </c>
      <c r="G21" s="16">
        <v>0</v>
      </c>
      <c r="H21" s="16">
        <v>0</v>
      </c>
      <c r="I21" s="16"/>
      <c r="J21" s="16"/>
      <c r="K21" s="16"/>
      <c r="L21" s="16">
        <f t="shared" si="0"/>
        <v>17596.900000000001</v>
      </c>
      <c r="M21" s="16">
        <f t="shared" si="1"/>
        <v>0</v>
      </c>
      <c r="N21" s="16">
        <f t="shared" si="2"/>
        <v>0</v>
      </c>
      <c r="O21" s="16">
        <f>25700.58505+4006.86525</f>
        <v>29707.4503</v>
      </c>
      <c r="P21" s="16"/>
      <c r="Q21" s="16"/>
      <c r="R21" s="16">
        <f t="shared" si="3"/>
        <v>47304.350300000006</v>
      </c>
      <c r="S21" s="16">
        <f t="shared" si="4"/>
        <v>0</v>
      </c>
      <c r="T21" s="16">
        <f t="shared" si="5"/>
        <v>0</v>
      </c>
      <c r="U21" s="16"/>
      <c r="V21" s="16"/>
      <c r="W21" s="16"/>
      <c r="X21" s="16">
        <f t="shared" si="6"/>
        <v>47304.350300000006</v>
      </c>
      <c r="Y21" s="16">
        <f t="shared" si="7"/>
        <v>0</v>
      </c>
      <c r="Z21" s="16">
        <f t="shared" si="8"/>
        <v>0</v>
      </c>
      <c r="AA21" s="16">
        <v>-20284.093000000001</v>
      </c>
      <c r="AB21" s="16">
        <v>20284.093000000001</v>
      </c>
      <c r="AC21" s="16"/>
      <c r="AD21" s="16">
        <f t="shared" si="9"/>
        <v>27020.257300000005</v>
      </c>
      <c r="AE21" s="16">
        <f t="shared" si="10"/>
        <v>20284.093000000001</v>
      </c>
      <c r="AF21" s="16">
        <f t="shared" si="11"/>
        <v>0</v>
      </c>
      <c r="AG21" s="16"/>
      <c r="AH21" s="16">
        <f t="shared" si="12"/>
        <v>27020.257300000005</v>
      </c>
      <c r="AI21" s="16">
        <f t="shared" si="13"/>
        <v>20284.093000000001</v>
      </c>
      <c r="AJ21" s="16">
        <f t="shared" si="14"/>
        <v>0</v>
      </c>
      <c r="AK21" s="16"/>
      <c r="AL21" s="16"/>
      <c r="AM21" s="16"/>
      <c r="AN21" s="16">
        <f t="shared" si="15"/>
        <v>27020.257300000005</v>
      </c>
      <c r="AO21" s="16">
        <f t="shared" si="16"/>
        <v>20284.093000000001</v>
      </c>
      <c r="AP21" s="16">
        <f t="shared" si="17"/>
        <v>0</v>
      </c>
      <c r="AQ21" s="16"/>
      <c r="AR21" s="16"/>
      <c r="AS21" s="16"/>
      <c r="AT21" s="16">
        <f t="shared" si="18"/>
        <v>27020.257300000005</v>
      </c>
      <c r="AU21" s="16">
        <f t="shared" si="19"/>
        <v>20284.093000000001</v>
      </c>
      <c r="AV21" s="16">
        <f t="shared" si="20"/>
        <v>0</v>
      </c>
      <c r="AW21" s="16">
        <v>-10945.053</v>
      </c>
      <c r="AX21" s="16">
        <v>10945.053</v>
      </c>
      <c r="AY21" s="16"/>
      <c r="AZ21" s="16">
        <f t="shared" si="21"/>
        <v>16075.204300000005</v>
      </c>
      <c r="BA21" s="16">
        <f t="shared" si="22"/>
        <v>31229.146000000001</v>
      </c>
      <c r="BB21" s="16">
        <f t="shared" si="23"/>
        <v>0</v>
      </c>
      <c r="BC21" s="16"/>
      <c r="BD21" s="30"/>
      <c r="BE21" s="30"/>
      <c r="BF21" s="1"/>
      <c r="BG21" s="1"/>
      <c r="BH21" s="1"/>
      <c r="BI21" s="1"/>
      <c r="BJ21" s="1"/>
    </row>
    <row r="22" s="1" customFormat="1" ht="45">
      <c r="A22" s="13" t="s">
        <v>42</v>
      </c>
      <c r="B22" s="14"/>
      <c r="C22" s="13"/>
      <c r="D22" s="13"/>
      <c r="E22" s="29" t="s">
        <v>43</v>
      </c>
      <c r="F22" s="16">
        <f t="shared" si="24"/>
        <v>9975.2999999999993</v>
      </c>
      <c r="G22" s="16">
        <f t="shared" si="25"/>
        <v>0</v>
      </c>
      <c r="H22" s="16">
        <f t="shared" si="26"/>
        <v>0</v>
      </c>
      <c r="I22" s="16">
        <f t="shared" si="27"/>
        <v>0</v>
      </c>
      <c r="J22" s="16">
        <f t="shared" si="28"/>
        <v>0</v>
      </c>
      <c r="K22" s="16">
        <f t="shared" si="29"/>
        <v>0</v>
      </c>
      <c r="L22" s="16">
        <f t="shared" si="0"/>
        <v>9975.2999999999993</v>
      </c>
      <c r="M22" s="16">
        <f t="shared" si="1"/>
        <v>0</v>
      </c>
      <c r="N22" s="16">
        <f t="shared" si="2"/>
        <v>0</v>
      </c>
      <c r="O22" s="16">
        <f t="shared" si="30"/>
        <v>29692.450799999999</v>
      </c>
      <c r="P22" s="16">
        <f t="shared" si="31"/>
        <v>0</v>
      </c>
      <c r="Q22" s="16">
        <f t="shared" si="32"/>
        <v>0</v>
      </c>
      <c r="R22" s="16">
        <f t="shared" si="3"/>
        <v>39667.750799999994</v>
      </c>
      <c r="S22" s="16">
        <f t="shared" si="4"/>
        <v>0</v>
      </c>
      <c r="T22" s="16">
        <f t="shared" si="5"/>
        <v>0</v>
      </c>
      <c r="U22" s="16">
        <f t="shared" si="33"/>
        <v>0</v>
      </c>
      <c r="V22" s="16">
        <f t="shared" si="34"/>
        <v>0</v>
      </c>
      <c r="W22" s="16">
        <f t="shared" si="35"/>
        <v>0</v>
      </c>
      <c r="X22" s="16">
        <f t="shared" si="6"/>
        <v>39667.750799999994</v>
      </c>
      <c r="Y22" s="16">
        <f t="shared" si="7"/>
        <v>0</v>
      </c>
      <c r="Z22" s="16">
        <f t="shared" si="8"/>
        <v>0</v>
      </c>
      <c r="AA22" s="16">
        <f t="shared" si="36"/>
        <v>0</v>
      </c>
      <c r="AB22" s="16">
        <f t="shared" si="37"/>
        <v>0</v>
      </c>
      <c r="AC22" s="16">
        <f t="shared" si="38"/>
        <v>0</v>
      </c>
      <c r="AD22" s="16">
        <f t="shared" si="9"/>
        <v>39667.750799999994</v>
      </c>
      <c r="AE22" s="16">
        <f t="shared" si="10"/>
        <v>0</v>
      </c>
      <c r="AF22" s="16">
        <f t="shared" si="11"/>
        <v>0</v>
      </c>
      <c r="AG22" s="16">
        <f t="shared" si="39"/>
        <v>0</v>
      </c>
      <c r="AH22" s="16">
        <f t="shared" si="12"/>
        <v>39667.750799999994</v>
      </c>
      <c r="AI22" s="16">
        <f t="shared" si="13"/>
        <v>0</v>
      </c>
      <c r="AJ22" s="16">
        <f t="shared" si="14"/>
        <v>0</v>
      </c>
      <c r="AK22" s="16">
        <f t="shared" si="40"/>
        <v>0</v>
      </c>
      <c r="AL22" s="16">
        <f t="shared" si="41"/>
        <v>0</v>
      </c>
      <c r="AM22" s="16">
        <f t="shared" si="42"/>
        <v>0</v>
      </c>
      <c r="AN22" s="16">
        <f t="shared" si="15"/>
        <v>39667.750799999994</v>
      </c>
      <c r="AO22" s="16">
        <f t="shared" si="16"/>
        <v>0</v>
      </c>
      <c r="AP22" s="16">
        <f t="shared" si="17"/>
        <v>0</v>
      </c>
      <c r="AQ22" s="16">
        <f t="shared" si="43"/>
        <v>0</v>
      </c>
      <c r="AR22" s="16">
        <f t="shared" si="44"/>
        <v>0</v>
      </c>
      <c r="AS22" s="16">
        <f t="shared" si="45"/>
        <v>0</v>
      </c>
      <c r="AT22" s="16">
        <f t="shared" si="18"/>
        <v>39667.750799999994</v>
      </c>
      <c r="AU22" s="16">
        <f t="shared" si="19"/>
        <v>0</v>
      </c>
      <c r="AV22" s="16">
        <f t="shared" si="20"/>
        <v>0</v>
      </c>
      <c r="AW22" s="16">
        <f t="shared" si="46"/>
        <v>0</v>
      </c>
      <c r="AX22" s="16">
        <f t="shared" si="47"/>
        <v>0</v>
      </c>
      <c r="AY22" s="16">
        <f t="shared" si="48"/>
        <v>0</v>
      </c>
      <c r="AZ22" s="16">
        <f t="shared" si="21"/>
        <v>39667.750799999994</v>
      </c>
      <c r="BA22" s="16">
        <f t="shared" si="22"/>
        <v>0</v>
      </c>
      <c r="BB22" s="16">
        <f t="shared" si="23"/>
        <v>0</v>
      </c>
      <c r="BC22" s="16">
        <f t="shared" si="49"/>
        <v>0</v>
      </c>
      <c r="BD22" s="30"/>
      <c r="BE22" s="30"/>
      <c r="BF22" s="1"/>
      <c r="BG22" s="1"/>
      <c r="BH22" s="1"/>
      <c r="BI22" s="1"/>
      <c r="BJ22" s="1"/>
    </row>
    <row r="23" s="1" customFormat="1" ht="45">
      <c r="A23" s="13" t="s">
        <v>42</v>
      </c>
      <c r="B23" s="14" t="s">
        <v>35</v>
      </c>
      <c r="C23" s="13"/>
      <c r="D23" s="13"/>
      <c r="E23" s="29" t="s">
        <v>36</v>
      </c>
      <c r="F23" s="16">
        <f t="shared" si="24"/>
        <v>9975.2999999999993</v>
      </c>
      <c r="G23" s="16">
        <f t="shared" si="25"/>
        <v>0</v>
      </c>
      <c r="H23" s="16">
        <f t="shared" si="26"/>
        <v>0</v>
      </c>
      <c r="I23" s="16">
        <f t="shared" si="27"/>
        <v>0</v>
      </c>
      <c r="J23" s="16">
        <f t="shared" si="28"/>
        <v>0</v>
      </c>
      <c r="K23" s="16">
        <f t="shared" si="29"/>
        <v>0</v>
      </c>
      <c r="L23" s="16">
        <f t="shared" si="0"/>
        <v>9975.2999999999993</v>
      </c>
      <c r="M23" s="16">
        <f t="shared" si="1"/>
        <v>0</v>
      </c>
      <c r="N23" s="16">
        <f t="shared" si="2"/>
        <v>0</v>
      </c>
      <c r="O23" s="16">
        <f t="shared" si="30"/>
        <v>29692.450799999999</v>
      </c>
      <c r="P23" s="16">
        <f t="shared" si="31"/>
        <v>0</v>
      </c>
      <c r="Q23" s="16">
        <f t="shared" si="32"/>
        <v>0</v>
      </c>
      <c r="R23" s="16">
        <f t="shared" si="3"/>
        <v>39667.750799999994</v>
      </c>
      <c r="S23" s="16">
        <f t="shared" si="4"/>
        <v>0</v>
      </c>
      <c r="T23" s="16">
        <f t="shared" si="5"/>
        <v>0</v>
      </c>
      <c r="U23" s="16">
        <f t="shared" si="33"/>
        <v>0</v>
      </c>
      <c r="V23" s="16">
        <f t="shared" si="34"/>
        <v>0</v>
      </c>
      <c r="W23" s="16">
        <f t="shared" si="35"/>
        <v>0</v>
      </c>
      <c r="X23" s="16">
        <f t="shared" si="6"/>
        <v>39667.750799999994</v>
      </c>
      <c r="Y23" s="16">
        <f t="shared" si="7"/>
        <v>0</v>
      </c>
      <c r="Z23" s="16">
        <f t="shared" si="8"/>
        <v>0</v>
      </c>
      <c r="AA23" s="16">
        <f t="shared" si="36"/>
        <v>0</v>
      </c>
      <c r="AB23" s="16">
        <f t="shared" si="37"/>
        <v>0</v>
      </c>
      <c r="AC23" s="16">
        <f t="shared" si="38"/>
        <v>0</v>
      </c>
      <c r="AD23" s="16">
        <f t="shared" si="9"/>
        <v>39667.750799999994</v>
      </c>
      <c r="AE23" s="16">
        <f t="shared" si="10"/>
        <v>0</v>
      </c>
      <c r="AF23" s="16">
        <f t="shared" si="11"/>
        <v>0</v>
      </c>
      <c r="AG23" s="16">
        <f t="shared" si="39"/>
        <v>0</v>
      </c>
      <c r="AH23" s="16">
        <f t="shared" si="12"/>
        <v>39667.750799999994</v>
      </c>
      <c r="AI23" s="16">
        <f t="shared" si="13"/>
        <v>0</v>
      </c>
      <c r="AJ23" s="16">
        <f t="shared" si="14"/>
        <v>0</v>
      </c>
      <c r="AK23" s="16">
        <f t="shared" si="40"/>
        <v>0</v>
      </c>
      <c r="AL23" s="16">
        <f t="shared" si="41"/>
        <v>0</v>
      </c>
      <c r="AM23" s="16">
        <f t="shared" si="42"/>
        <v>0</v>
      </c>
      <c r="AN23" s="16">
        <f t="shared" si="15"/>
        <v>39667.750799999994</v>
      </c>
      <c r="AO23" s="16">
        <f t="shared" si="16"/>
        <v>0</v>
      </c>
      <c r="AP23" s="16">
        <f t="shared" si="17"/>
        <v>0</v>
      </c>
      <c r="AQ23" s="16">
        <f t="shared" si="43"/>
        <v>0</v>
      </c>
      <c r="AR23" s="16">
        <f t="shared" si="44"/>
        <v>0</v>
      </c>
      <c r="AS23" s="16">
        <f t="shared" si="45"/>
        <v>0</v>
      </c>
      <c r="AT23" s="16">
        <f t="shared" si="18"/>
        <v>39667.750799999994</v>
      </c>
      <c r="AU23" s="16">
        <f t="shared" si="19"/>
        <v>0</v>
      </c>
      <c r="AV23" s="16">
        <f t="shared" si="20"/>
        <v>0</v>
      </c>
      <c r="AW23" s="16">
        <f t="shared" si="46"/>
        <v>0</v>
      </c>
      <c r="AX23" s="16">
        <f t="shared" si="47"/>
        <v>0</v>
      </c>
      <c r="AY23" s="16">
        <f t="shared" si="48"/>
        <v>0</v>
      </c>
      <c r="AZ23" s="16">
        <f t="shared" si="21"/>
        <v>39667.750799999994</v>
      </c>
      <c r="BA23" s="16">
        <f t="shared" si="22"/>
        <v>0</v>
      </c>
      <c r="BB23" s="16">
        <f t="shared" si="23"/>
        <v>0</v>
      </c>
      <c r="BC23" s="16">
        <f t="shared" si="49"/>
        <v>0</v>
      </c>
      <c r="BD23" s="30"/>
      <c r="BE23" s="30"/>
      <c r="BF23" s="1"/>
      <c r="BG23" s="1"/>
      <c r="BH23" s="1"/>
      <c r="BI23" s="1"/>
      <c r="BJ23" s="1"/>
    </row>
    <row r="24" s="1" customFormat="1" ht="15">
      <c r="A24" s="13" t="s">
        <v>42</v>
      </c>
      <c r="B24" s="14">
        <v>400</v>
      </c>
      <c r="C24" s="13" t="s">
        <v>37</v>
      </c>
      <c r="D24" s="13" t="s">
        <v>38</v>
      </c>
      <c r="E24" s="29" t="s">
        <v>39</v>
      </c>
      <c r="F24" s="16">
        <v>9975.2999999999993</v>
      </c>
      <c r="G24" s="16">
        <v>0</v>
      </c>
      <c r="H24" s="16">
        <v>0</v>
      </c>
      <c r="I24" s="16"/>
      <c r="J24" s="16"/>
      <c r="K24" s="16"/>
      <c r="L24" s="16">
        <f t="shared" si="0"/>
        <v>9975.2999999999993</v>
      </c>
      <c r="M24" s="16">
        <f t="shared" si="1"/>
        <v>0</v>
      </c>
      <c r="N24" s="16">
        <f t="shared" si="2"/>
        <v>0</v>
      </c>
      <c r="O24" s="16">
        <f>25721.09692+3971.35388</f>
        <v>29692.450799999999</v>
      </c>
      <c r="P24" s="16"/>
      <c r="Q24" s="16"/>
      <c r="R24" s="16">
        <f t="shared" si="3"/>
        <v>39667.750799999994</v>
      </c>
      <c r="S24" s="16">
        <f t="shared" si="4"/>
        <v>0</v>
      </c>
      <c r="T24" s="16">
        <f t="shared" si="5"/>
        <v>0</v>
      </c>
      <c r="U24" s="16"/>
      <c r="V24" s="16"/>
      <c r="W24" s="16"/>
      <c r="X24" s="16">
        <f t="shared" si="6"/>
        <v>39667.750799999994</v>
      </c>
      <c r="Y24" s="16">
        <f t="shared" si="7"/>
        <v>0</v>
      </c>
      <c r="Z24" s="16">
        <f t="shared" si="8"/>
        <v>0</v>
      </c>
      <c r="AA24" s="16"/>
      <c r="AB24" s="16"/>
      <c r="AC24" s="16"/>
      <c r="AD24" s="16">
        <f t="shared" si="9"/>
        <v>39667.750799999994</v>
      </c>
      <c r="AE24" s="16">
        <f t="shared" si="10"/>
        <v>0</v>
      </c>
      <c r="AF24" s="16">
        <f t="shared" si="11"/>
        <v>0</v>
      </c>
      <c r="AG24" s="16"/>
      <c r="AH24" s="16">
        <f t="shared" si="12"/>
        <v>39667.750799999994</v>
      </c>
      <c r="AI24" s="16">
        <f t="shared" si="13"/>
        <v>0</v>
      </c>
      <c r="AJ24" s="16">
        <f t="shared" si="14"/>
        <v>0</v>
      </c>
      <c r="AK24" s="16"/>
      <c r="AL24" s="16"/>
      <c r="AM24" s="16"/>
      <c r="AN24" s="16">
        <f t="shared" si="15"/>
        <v>39667.750799999994</v>
      </c>
      <c r="AO24" s="16">
        <f t="shared" si="16"/>
        <v>0</v>
      </c>
      <c r="AP24" s="16">
        <f t="shared" si="17"/>
        <v>0</v>
      </c>
      <c r="AQ24" s="16"/>
      <c r="AR24" s="16"/>
      <c r="AS24" s="16"/>
      <c r="AT24" s="16">
        <f t="shared" si="18"/>
        <v>39667.750799999994</v>
      </c>
      <c r="AU24" s="16">
        <f t="shared" si="19"/>
        <v>0</v>
      </c>
      <c r="AV24" s="16">
        <f t="shared" si="20"/>
        <v>0</v>
      </c>
      <c r="AW24" s="16"/>
      <c r="AX24" s="16"/>
      <c r="AY24" s="16"/>
      <c r="AZ24" s="16">
        <f t="shared" si="21"/>
        <v>39667.750799999994</v>
      </c>
      <c r="BA24" s="16">
        <f t="shared" si="22"/>
        <v>0</v>
      </c>
      <c r="BB24" s="16">
        <f t="shared" si="23"/>
        <v>0</v>
      </c>
      <c r="BC24" s="16"/>
      <c r="BD24" s="30"/>
      <c r="BE24" s="30"/>
      <c r="BF24" s="1"/>
      <c r="BG24" s="1"/>
      <c r="BH24" s="1"/>
      <c r="BI24" s="1"/>
      <c r="BJ24" s="1"/>
    </row>
    <row r="25" s="1" customFormat="1" ht="60">
      <c r="A25" s="13" t="s">
        <v>44</v>
      </c>
      <c r="B25" s="14"/>
      <c r="C25" s="13"/>
      <c r="D25" s="13"/>
      <c r="E25" s="29" t="s">
        <v>45</v>
      </c>
      <c r="F25" s="16">
        <f t="shared" si="24"/>
        <v>31210.5</v>
      </c>
      <c r="G25" s="16">
        <f t="shared" si="25"/>
        <v>0</v>
      </c>
      <c r="H25" s="16">
        <f t="shared" si="26"/>
        <v>0</v>
      </c>
      <c r="I25" s="16">
        <f t="shared" si="27"/>
        <v>0</v>
      </c>
      <c r="J25" s="16">
        <f t="shared" si="28"/>
        <v>0</v>
      </c>
      <c r="K25" s="16">
        <f t="shared" si="29"/>
        <v>0</v>
      </c>
      <c r="L25" s="16">
        <f t="shared" si="0"/>
        <v>31210.5</v>
      </c>
      <c r="M25" s="16">
        <f t="shared" si="1"/>
        <v>0</v>
      </c>
      <c r="N25" s="16">
        <f t="shared" si="2"/>
        <v>0</v>
      </c>
      <c r="O25" s="16">
        <f t="shared" si="30"/>
        <v>0</v>
      </c>
      <c r="P25" s="16">
        <f t="shared" si="31"/>
        <v>0</v>
      </c>
      <c r="Q25" s="16">
        <f t="shared" si="32"/>
        <v>0</v>
      </c>
      <c r="R25" s="16">
        <f t="shared" si="3"/>
        <v>31210.5</v>
      </c>
      <c r="S25" s="16">
        <f t="shared" si="4"/>
        <v>0</v>
      </c>
      <c r="T25" s="16">
        <f t="shared" si="5"/>
        <v>0</v>
      </c>
      <c r="U25" s="16">
        <f t="shared" si="33"/>
        <v>0</v>
      </c>
      <c r="V25" s="16">
        <f t="shared" si="34"/>
        <v>0</v>
      </c>
      <c r="W25" s="16">
        <f t="shared" si="35"/>
        <v>0</v>
      </c>
      <c r="X25" s="16">
        <f t="shared" si="6"/>
        <v>31210.5</v>
      </c>
      <c r="Y25" s="16">
        <f t="shared" si="7"/>
        <v>0</v>
      </c>
      <c r="Z25" s="16">
        <f t="shared" si="8"/>
        <v>0</v>
      </c>
      <c r="AA25" s="16">
        <f t="shared" si="36"/>
        <v>0</v>
      </c>
      <c r="AB25" s="16">
        <f t="shared" si="37"/>
        <v>0</v>
      </c>
      <c r="AC25" s="16">
        <f t="shared" si="38"/>
        <v>0</v>
      </c>
      <c r="AD25" s="16">
        <f t="shared" si="9"/>
        <v>31210.5</v>
      </c>
      <c r="AE25" s="16">
        <f t="shared" si="10"/>
        <v>0</v>
      </c>
      <c r="AF25" s="16">
        <f t="shared" si="11"/>
        <v>0</v>
      </c>
      <c r="AG25" s="16">
        <f t="shared" si="39"/>
        <v>0</v>
      </c>
      <c r="AH25" s="16">
        <f t="shared" si="12"/>
        <v>31210.5</v>
      </c>
      <c r="AI25" s="16">
        <f t="shared" si="13"/>
        <v>0</v>
      </c>
      <c r="AJ25" s="16">
        <f t="shared" si="14"/>
        <v>0</v>
      </c>
      <c r="AK25" s="16">
        <f t="shared" si="40"/>
        <v>0</v>
      </c>
      <c r="AL25" s="16">
        <f t="shared" si="41"/>
        <v>0</v>
      </c>
      <c r="AM25" s="16">
        <f t="shared" si="42"/>
        <v>0</v>
      </c>
      <c r="AN25" s="16">
        <f t="shared" si="15"/>
        <v>31210.5</v>
      </c>
      <c r="AO25" s="16">
        <f t="shared" si="16"/>
        <v>0</v>
      </c>
      <c r="AP25" s="16">
        <f t="shared" si="17"/>
        <v>0</v>
      </c>
      <c r="AQ25" s="16">
        <f t="shared" si="43"/>
        <v>0</v>
      </c>
      <c r="AR25" s="16">
        <f t="shared" si="44"/>
        <v>0</v>
      </c>
      <c r="AS25" s="16">
        <f t="shared" si="45"/>
        <v>0</v>
      </c>
      <c r="AT25" s="16">
        <f t="shared" si="18"/>
        <v>31210.5</v>
      </c>
      <c r="AU25" s="16">
        <f t="shared" si="19"/>
        <v>0</v>
      </c>
      <c r="AV25" s="16">
        <f t="shared" si="20"/>
        <v>0</v>
      </c>
      <c r="AW25" s="16">
        <f t="shared" si="46"/>
        <v>0</v>
      </c>
      <c r="AX25" s="16">
        <f t="shared" si="47"/>
        <v>0</v>
      </c>
      <c r="AY25" s="16">
        <f t="shared" si="48"/>
        <v>0</v>
      </c>
      <c r="AZ25" s="16">
        <f t="shared" si="21"/>
        <v>31210.5</v>
      </c>
      <c r="BA25" s="16">
        <f t="shared" si="22"/>
        <v>0</v>
      </c>
      <c r="BB25" s="16">
        <f t="shared" si="23"/>
        <v>0</v>
      </c>
      <c r="BC25" s="16">
        <f t="shared" si="49"/>
        <v>0</v>
      </c>
      <c r="BD25" s="30"/>
      <c r="BE25" s="30"/>
      <c r="BF25" s="1"/>
      <c r="BG25" s="1"/>
      <c r="BH25" s="1"/>
      <c r="BI25" s="1"/>
      <c r="BJ25" s="1"/>
    </row>
    <row r="26" s="1" customFormat="1" ht="45">
      <c r="A26" s="13" t="s">
        <v>44</v>
      </c>
      <c r="B26" s="14" t="s">
        <v>35</v>
      </c>
      <c r="C26" s="13"/>
      <c r="D26" s="13"/>
      <c r="E26" s="29" t="s">
        <v>36</v>
      </c>
      <c r="F26" s="16">
        <f t="shared" si="24"/>
        <v>31210.5</v>
      </c>
      <c r="G26" s="16">
        <f t="shared" si="25"/>
        <v>0</v>
      </c>
      <c r="H26" s="16">
        <f t="shared" si="26"/>
        <v>0</v>
      </c>
      <c r="I26" s="16">
        <f t="shared" si="27"/>
        <v>0</v>
      </c>
      <c r="J26" s="16">
        <f t="shared" si="28"/>
        <v>0</v>
      </c>
      <c r="K26" s="16">
        <f t="shared" si="29"/>
        <v>0</v>
      </c>
      <c r="L26" s="16">
        <f t="shared" si="0"/>
        <v>31210.5</v>
      </c>
      <c r="M26" s="16">
        <f t="shared" si="1"/>
        <v>0</v>
      </c>
      <c r="N26" s="16">
        <f t="shared" si="2"/>
        <v>0</v>
      </c>
      <c r="O26" s="16">
        <f t="shared" si="30"/>
        <v>0</v>
      </c>
      <c r="P26" s="16">
        <f t="shared" si="31"/>
        <v>0</v>
      </c>
      <c r="Q26" s="16">
        <f t="shared" si="32"/>
        <v>0</v>
      </c>
      <c r="R26" s="16">
        <f t="shared" si="3"/>
        <v>31210.5</v>
      </c>
      <c r="S26" s="16">
        <f t="shared" si="4"/>
        <v>0</v>
      </c>
      <c r="T26" s="16">
        <f t="shared" si="5"/>
        <v>0</v>
      </c>
      <c r="U26" s="16">
        <f t="shared" si="33"/>
        <v>0</v>
      </c>
      <c r="V26" s="16">
        <f t="shared" si="34"/>
        <v>0</v>
      </c>
      <c r="W26" s="16">
        <f t="shared" si="35"/>
        <v>0</v>
      </c>
      <c r="X26" s="16">
        <f t="shared" si="6"/>
        <v>31210.5</v>
      </c>
      <c r="Y26" s="16">
        <f t="shared" si="7"/>
        <v>0</v>
      </c>
      <c r="Z26" s="16">
        <f t="shared" si="8"/>
        <v>0</v>
      </c>
      <c r="AA26" s="16">
        <f t="shared" si="36"/>
        <v>0</v>
      </c>
      <c r="AB26" s="16">
        <f t="shared" si="37"/>
        <v>0</v>
      </c>
      <c r="AC26" s="16">
        <f t="shared" si="38"/>
        <v>0</v>
      </c>
      <c r="AD26" s="16">
        <f t="shared" si="9"/>
        <v>31210.5</v>
      </c>
      <c r="AE26" s="16">
        <f t="shared" si="10"/>
        <v>0</v>
      </c>
      <c r="AF26" s="16">
        <f t="shared" si="11"/>
        <v>0</v>
      </c>
      <c r="AG26" s="16">
        <f t="shared" si="39"/>
        <v>0</v>
      </c>
      <c r="AH26" s="16">
        <f t="shared" si="12"/>
        <v>31210.5</v>
      </c>
      <c r="AI26" s="16">
        <f t="shared" si="13"/>
        <v>0</v>
      </c>
      <c r="AJ26" s="16">
        <f t="shared" si="14"/>
        <v>0</v>
      </c>
      <c r="AK26" s="16">
        <f t="shared" si="40"/>
        <v>0</v>
      </c>
      <c r="AL26" s="16">
        <f t="shared" si="41"/>
        <v>0</v>
      </c>
      <c r="AM26" s="16">
        <f t="shared" si="42"/>
        <v>0</v>
      </c>
      <c r="AN26" s="16">
        <f t="shared" si="15"/>
        <v>31210.5</v>
      </c>
      <c r="AO26" s="16">
        <f t="shared" si="16"/>
        <v>0</v>
      </c>
      <c r="AP26" s="16">
        <f t="shared" si="17"/>
        <v>0</v>
      </c>
      <c r="AQ26" s="16">
        <f t="shared" si="43"/>
        <v>0</v>
      </c>
      <c r="AR26" s="16">
        <f t="shared" si="44"/>
        <v>0</v>
      </c>
      <c r="AS26" s="16">
        <f t="shared" si="45"/>
        <v>0</v>
      </c>
      <c r="AT26" s="16">
        <f t="shared" si="18"/>
        <v>31210.5</v>
      </c>
      <c r="AU26" s="16">
        <f t="shared" si="19"/>
        <v>0</v>
      </c>
      <c r="AV26" s="16">
        <f t="shared" si="20"/>
        <v>0</v>
      </c>
      <c r="AW26" s="16">
        <f t="shared" si="46"/>
        <v>0</v>
      </c>
      <c r="AX26" s="16">
        <f t="shared" si="47"/>
        <v>0</v>
      </c>
      <c r="AY26" s="16">
        <f t="shared" si="48"/>
        <v>0</v>
      </c>
      <c r="AZ26" s="16">
        <f t="shared" si="21"/>
        <v>31210.5</v>
      </c>
      <c r="BA26" s="16">
        <f t="shared" si="22"/>
        <v>0</v>
      </c>
      <c r="BB26" s="16">
        <f t="shared" si="23"/>
        <v>0</v>
      </c>
      <c r="BC26" s="16">
        <f t="shared" si="49"/>
        <v>0</v>
      </c>
      <c r="BD26" s="30"/>
      <c r="BE26" s="30"/>
      <c r="BF26" s="1"/>
      <c r="BG26" s="1"/>
      <c r="BH26" s="1"/>
      <c r="BI26" s="1"/>
      <c r="BJ26" s="1"/>
    </row>
    <row r="27" s="1" customFormat="1" ht="15">
      <c r="A27" s="13" t="s">
        <v>44</v>
      </c>
      <c r="B27" s="14">
        <v>400</v>
      </c>
      <c r="C27" s="13" t="s">
        <v>37</v>
      </c>
      <c r="D27" s="13" t="s">
        <v>38</v>
      </c>
      <c r="E27" s="29" t="s">
        <v>39</v>
      </c>
      <c r="F27" s="16">
        <v>31210.5</v>
      </c>
      <c r="G27" s="16">
        <v>0</v>
      </c>
      <c r="H27" s="16">
        <v>0</v>
      </c>
      <c r="I27" s="16"/>
      <c r="J27" s="16"/>
      <c r="K27" s="16"/>
      <c r="L27" s="16">
        <f t="shared" si="0"/>
        <v>31210.5</v>
      </c>
      <c r="M27" s="16">
        <f t="shared" si="1"/>
        <v>0</v>
      </c>
      <c r="N27" s="16">
        <f t="shared" si="2"/>
        <v>0</v>
      </c>
      <c r="O27" s="16"/>
      <c r="P27" s="16"/>
      <c r="Q27" s="16"/>
      <c r="R27" s="16">
        <f t="shared" si="3"/>
        <v>31210.5</v>
      </c>
      <c r="S27" s="16">
        <f t="shared" si="4"/>
        <v>0</v>
      </c>
      <c r="T27" s="16">
        <f t="shared" si="5"/>
        <v>0</v>
      </c>
      <c r="U27" s="16"/>
      <c r="V27" s="16"/>
      <c r="W27" s="16"/>
      <c r="X27" s="16">
        <f t="shared" si="6"/>
        <v>31210.5</v>
      </c>
      <c r="Y27" s="16">
        <f t="shared" si="7"/>
        <v>0</v>
      </c>
      <c r="Z27" s="16">
        <f t="shared" si="8"/>
        <v>0</v>
      </c>
      <c r="AA27" s="16"/>
      <c r="AB27" s="16"/>
      <c r="AC27" s="16"/>
      <c r="AD27" s="16">
        <f t="shared" si="9"/>
        <v>31210.5</v>
      </c>
      <c r="AE27" s="16">
        <f t="shared" si="10"/>
        <v>0</v>
      </c>
      <c r="AF27" s="16">
        <f t="shared" si="11"/>
        <v>0</v>
      </c>
      <c r="AG27" s="16"/>
      <c r="AH27" s="16">
        <f t="shared" si="12"/>
        <v>31210.5</v>
      </c>
      <c r="AI27" s="16">
        <f t="shared" si="13"/>
        <v>0</v>
      </c>
      <c r="AJ27" s="16">
        <f t="shared" si="14"/>
        <v>0</v>
      </c>
      <c r="AK27" s="16"/>
      <c r="AL27" s="16"/>
      <c r="AM27" s="16"/>
      <c r="AN27" s="16">
        <f t="shared" si="15"/>
        <v>31210.5</v>
      </c>
      <c r="AO27" s="16">
        <f t="shared" si="16"/>
        <v>0</v>
      </c>
      <c r="AP27" s="16">
        <f t="shared" si="17"/>
        <v>0</v>
      </c>
      <c r="AQ27" s="16"/>
      <c r="AR27" s="16"/>
      <c r="AS27" s="16"/>
      <c r="AT27" s="16">
        <f t="shared" si="18"/>
        <v>31210.5</v>
      </c>
      <c r="AU27" s="16">
        <f t="shared" si="19"/>
        <v>0</v>
      </c>
      <c r="AV27" s="16">
        <f t="shared" si="20"/>
        <v>0</v>
      </c>
      <c r="AW27" s="16"/>
      <c r="AX27" s="16"/>
      <c r="AY27" s="16"/>
      <c r="AZ27" s="16">
        <f t="shared" si="21"/>
        <v>31210.5</v>
      </c>
      <c r="BA27" s="16">
        <f t="shared" si="22"/>
        <v>0</v>
      </c>
      <c r="BB27" s="16">
        <f t="shared" si="23"/>
        <v>0</v>
      </c>
      <c r="BC27" s="16"/>
      <c r="BD27" s="30"/>
      <c r="BE27" s="30"/>
      <c r="BF27" s="1"/>
      <c r="BG27" s="1"/>
      <c r="BH27" s="1"/>
      <c r="BI27" s="1"/>
      <c r="BJ27" s="1"/>
    </row>
    <row r="28" s="1" customFormat="1" ht="60">
      <c r="A28" s="13" t="s">
        <v>46</v>
      </c>
      <c r="B28" s="14"/>
      <c r="C28" s="13"/>
      <c r="D28" s="13"/>
      <c r="E28" s="29" t="s">
        <v>47</v>
      </c>
      <c r="F28" s="16">
        <f t="shared" si="24"/>
        <v>0</v>
      </c>
      <c r="G28" s="16">
        <f t="shared" si="25"/>
        <v>32708.599999999999</v>
      </c>
      <c r="H28" s="16">
        <f t="shared" si="26"/>
        <v>0</v>
      </c>
      <c r="I28" s="16">
        <f t="shared" si="27"/>
        <v>0</v>
      </c>
      <c r="J28" s="16">
        <f t="shared" si="28"/>
        <v>0</v>
      </c>
      <c r="K28" s="16">
        <f t="shared" si="29"/>
        <v>0</v>
      </c>
      <c r="L28" s="16">
        <f t="shared" si="0"/>
        <v>0</v>
      </c>
      <c r="M28" s="16">
        <f t="shared" si="1"/>
        <v>32708.599999999999</v>
      </c>
      <c r="N28" s="16">
        <f t="shared" si="2"/>
        <v>0</v>
      </c>
      <c r="O28" s="16">
        <f t="shared" si="30"/>
        <v>0</v>
      </c>
      <c r="P28" s="16">
        <f t="shared" si="31"/>
        <v>0</v>
      </c>
      <c r="Q28" s="16">
        <f t="shared" si="32"/>
        <v>0</v>
      </c>
      <c r="R28" s="16">
        <f t="shared" si="3"/>
        <v>0</v>
      </c>
      <c r="S28" s="16">
        <f t="shared" si="4"/>
        <v>32708.599999999999</v>
      </c>
      <c r="T28" s="16">
        <f t="shared" si="5"/>
        <v>0</v>
      </c>
      <c r="U28" s="16">
        <f t="shared" si="33"/>
        <v>0</v>
      </c>
      <c r="V28" s="16">
        <f t="shared" si="34"/>
        <v>0</v>
      </c>
      <c r="W28" s="16">
        <f t="shared" si="35"/>
        <v>0</v>
      </c>
      <c r="X28" s="16">
        <f t="shared" si="6"/>
        <v>0</v>
      </c>
      <c r="Y28" s="16">
        <f t="shared" si="7"/>
        <v>32708.599999999999</v>
      </c>
      <c r="Z28" s="16">
        <f t="shared" si="8"/>
        <v>0</v>
      </c>
      <c r="AA28" s="16">
        <f t="shared" si="36"/>
        <v>0</v>
      </c>
      <c r="AB28" s="16">
        <f t="shared" si="37"/>
        <v>0</v>
      </c>
      <c r="AC28" s="16">
        <f t="shared" si="38"/>
        <v>0</v>
      </c>
      <c r="AD28" s="16">
        <f t="shared" si="9"/>
        <v>0</v>
      </c>
      <c r="AE28" s="16">
        <f t="shared" si="10"/>
        <v>32708.599999999999</v>
      </c>
      <c r="AF28" s="16">
        <f t="shared" si="11"/>
        <v>0</v>
      </c>
      <c r="AG28" s="16">
        <f t="shared" si="39"/>
        <v>0</v>
      </c>
      <c r="AH28" s="16">
        <f t="shared" si="12"/>
        <v>0</v>
      </c>
      <c r="AI28" s="16">
        <f t="shared" si="13"/>
        <v>32708.599999999999</v>
      </c>
      <c r="AJ28" s="16">
        <f t="shared" si="14"/>
        <v>0</v>
      </c>
      <c r="AK28" s="16">
        <f t="shared" si="40"/>
        <v>0</v>
      </c>
      <c r="AL28" s="16">
        <f t="shared" si="41"/>
        <v>0</v>
      </c>
      <c r="AM28" s="16">
        <f t="shared" si="42"/>
        <v>0</v>
      </c>
      <c r="AN28" s="16">
        <f t="shared" si="15"/>
        <v>0</v>
      </c>
      <c r="AO28" s="16">
        <f t="shared" si="16"/>
        <v>32708.599999999999</v>
      </c>
      <c r="AP28" s="16">
        <f t="shared" si="17"/>
        <v>0</v>
      </c>
      <c r="AQ28" s="16">
        <f t="shared" si="43"/>
        <v>0</v>
      </c>
      <c r="AR28" s="16">
        <f t="shared" si="44"/>
        <v>0</v>
      </c>
      <c r="AS28" s="16">
        <f t="shared" si="45"/>
        <v>0</v>
      </c>
      <c r="AT28" s="16">
        <f t="shared" si="18"/>
        <v>0</v>
      </c>
      <c r="AU28" s="16">
        <f t="shared" si="19"/>
        <v>32708.599999999999</v>
      </c>
      <c r="AV28" s="16">
        <f t="shared" si="20"/>
        <v>0</v>
      </c>
      <c r="AW28" s="16">
        <f t="shared" si="46"/>
        <v>0</v>
      </c>
      <c r="AX28" s="16">
        <f t="shared" si="47"/>
        <v>0</v>
      </c>
      <c r="AY28" s="16">
        <f t="shared" si="48"/>
        <v>0</v>
      </c>
      <c r="AZ28" s="16">
        <f t="shared" si="21"/>
        <v>0</v>
      </c>
      <c r="BA28" s="16">
        <f t="shared" si="22"/>
        <v>32708.599999999999</v>
      </c>
      <c r="BB28" s="16">
        <f t="shared" si="23"/>
        <v>0</v>
      </c>
      <c r="BC28" s="16">
        <f t="shared" si="49"/>
        <v>0</v>
      </c>
      <c r="BD28" s="30"/>
      <c r="BE28" s="30"/>
      <c r="BF28" s="1"/>
      <c r="BG28" s="1"/>
      <c r="BH28" s="1"/>
      <c r="BI28" s="1"/>
      <c r="BJ28" s="1"/>
    </row>
    <row r="29" s="1" customFormat="1" ht="45">
      <c r="A29" s="13" t="s">
        <v>46</v>
      </c>
      <c r="B29" s="14" t="s">
        <v>35</v>
      </c>
      <c r="C29" s="13"/>
      <c r="D29" s="13"/>
      <c r="E29" s="29" t="s">
        <v>36</v>
      </c>
      <c r="F29" s="16">
        <f t="shared" si="24"/>
        <v>0</v>
      </c>
      <c r="G29" s="16">
        <f t="shared" si="25"/>
        <v>32708.599999999999</v>
      </c>
      <c r="H29" s="16">
        <f t="shared" si="26"/>
        <v>0</v>
      </c>
      <c r="I29" s="16">
        <f t="shared" si="27"/>
        <v>0</v>
      </c>
      <c r="J29" s="16">
        <f t="shared" si="28"/>
        <v>0</v>
      </c>
      <c r="K29" s="16">
        <f t="shared" si="29"/>
        <v>0</v>
      </c>
      <c r="L29" s="16">
        <f t="shared" si="0"/>
        <v>0</v>
      </c>
      <c r="M29" s="16">
        <f t="shared" si="1"/>
        <v>32708.599999999999</v>
      </c>
      <c r="N29" s="16">
        <f t="shared" si="2"/>
        <v>0</v>
      </c>
      <c r="O29" s="16">
        <f t="shared" si="30"/>
        <v>0</v>
      </c>
      <c r="P29" s="16">
        <f t="shared" si="31"/>
        <v>0</v>
      </c>
      <c r="Q29" s="16">
        <f t="shared" si="32"/>
        <v>0</v>
      </c>
      <c r="R29" s="16">
        <f t="shared" si="3"/>
        <v>0</v>
      </c>
      <c r="S29" s="16">
        <f t="shared" si="4"/>
        <v>32708.599999999999</v>
      </c>
      <c r="T29" s="16">
        <f t="shared" si="5"/>
        <v>0</v>
      </c>
      <c r="U29" s="16">
        <f t="shared" si="33"/>
        <v>0</v>
      </c>
      <c r="V29" s="16">
        <f t="shared" si="34"/>
        <v>0</v>
      </c>
      <c r="W29" s="16">
        <f t="shared" si="35"/>
        <v>0</v>
      </c>
      <c r="X29" s="16">
        <f t="shared" si="6"/>
        <v>0</v>
      </c>
      <c r="Y29" s="16">
        <f t="shared" si="7"/>
        <v>32708.599999999999</v>
      </c>
      <c r="Z29" s="16">
        <f t="shared" si="8"/>
        <v>0</v>
      </c>
      <c r="AA29" s="16">
        <f t="shared" si="36"/>
        <v>0</v>
      </c>
      <c r="AB29" s="16">
        <f t="shared" si="37"/>
        <v>0</v>
      </c>
      <c r="AC29" s="16">
        <f t="shared" si="38"/>
        <v>0</v>
      </c>
      <c r="AD29" s="16">
        <f t="shared" si="9"/>
        <v>0</v>
      </c>
      <c r="AE29" s="16">
        <f t="shared" si="10"/>
        <v>32708.599999999999</v>
      </c>
      <c r="AF29" s="16">
        <f t="shared" si="11"/>
        <v>0</v>
      </c>
      <c r="AG29" s="16">
        <f t="shared" si="39"/>
        <v>0</v>
      </c>
      <c r="AH29" s="16">
        <f t="shared" si="12"/>
        <v>0</v>
      </c>
      <c r="AI29" s="16">
        <f t="shared" si="13"/>
        <v>32708.599999999999</v>
      </c>
      <c r="AJ29" s="16">
        <f t="shared" si="14"/>
        <v>0</v>
      </c>
      <c r="AK29" s="16">
        <f t="shared" si="40"/>
        <v>0</v>
      </c>
      <c r="AL29" s="16">
        <f t="shared" si="41"/>
        <v>0</v>
      </c>
      <c r="AM29" s="16">
        <f t="shared" si="42"/>
        <v>0</v>
      </c>
      <c r="AN29" s="16">
        <f t="shared" si="15"/>
        <v>0</v>
      </c>
      <c r="AO29" s="16">
        <f t="shared" si="16"/>
        <v>32708.599999999999</v>
      </c>
      <c r="AP29" s="16">
        <f t="shared" si="17"/>
        <v>0</v>
      </c>
      <c r="AQ29" s="16">
        <f t="shared" si="43"/>
        <v>0</v>
      </c>
      <c r="AR29" s="16">
        <f t="shared" si="44"/>
        <v>0</v>
      </c>
      <c r="AS29" s="16">
        <f t="shared" si="45"/>
        <v>0</v>
      </c>
      <c r="AT29" s="16">
        <f t="shared" si="18"/>
        <v>0</v>
      </c>
      <c r="AU29" s="16">
        <f t="shared" si="19"/>
        <v>32708.599999999999</v>
      </c>
      <c r="AV29" s="16">
        <f t="shared" si="20"/>
        <v>0</v>
      </c>
      <c r="AW29" s="16">
        <f t="shared" si="46"/>
        <v>0</v>
      </c>
      <c r="AX29" s="16">
        <f t="shared" si="47"/>
        <v>0</v>
      </c>
      <c r="AY29" s="16">
        <f t="shared" si="48"/>
        <v>0</v>
      </c>
      <c r="AZ29" s="16">
        <f t="shared" si="21"/>
        <v>0</v>
      </c>
      <c r="BA29" s="16">
        <f t="shared" si="22"/>
        <v>32708.599999999999</v>
      </c>
      <c r="BB29" s="16">
        <f t="shared" si="23"/>
        <v>0</v>
      </c>
      <c r="BC29" s="16">
        <f t="shared" si="49"/>
        <v>0</v>
      </c>
      <c r="BD29" s="30"/>
      <c r="BE29" s="30"/>
      <c r="BF29" s="1"/>
      <c r="BG29" s="1"/>
      <c r="BH29" s="1"/>
      <c r="BI29" s="1"/>
      <c r="BJ29" s="1"/>
    </row>
    <row r="30" s="1" customFormat="1" ht="15">
      <c r="A30" s="13" t="s">
        <v>46</v>
      </c>
      <c r="B30" s="14">
        <v>400</v>
      </c>
      <c r="C30" s="13" t="s">
        <v>37</v>
      </c>
      <c r="D30" s="13" t="s">
        <v>38</v>
      </c>
      <c r="E30" s="29" t="s">
        <v>39</v>
      </c>
      <c r="F30" s="16">
        <v>0</v>
      </c>
      <c r="G30" s="16">
        <v>32708.599999999999</v>
      </c>
      <c r="H30" s="16">
        <v>0</v>
      </c>
      <c r="I30" s="16"/>
      <c r="J30" s="16"/>
      <c r="K30" s="16"/>
      <c r="L30" s="16">
        <f t="shared" si="0"/>
        <v>0</v>
      </c>
      <c r="M30" s="16">
        <f t="shared" si="1"/>
        <v>32708.599999999999</v>
      </c>
      <c r="N30" s="16">
        <f t="shared" si="2"/>
        <v>0</v>
      </c>
      <c r="O30" s="16"/>
      <c r="P30" s="16"/>
      <c r="Q30" s="16"/>
      <c r="R30" s="16">
        <f t="shared" si="3"/>
        <v>0</v>
      </c>
      <c r="S30" s="16">
        <f t="shared" si="4"/>
        <v>32708.599999999999</v>
      </c>
      <c r="T30" s="16">
        <f t="shared" si="5"/>
        <v>0</v>
      </c>
      <c r="U30" s="16"/>
      <c r="V30" s="16"/>
      <c r="W30" s="16"/>
      <c r="X30" s="16">
        <f t="shared" si="6"/>
        <v>0</v>
      </c>
      <c r="Y30" s="16">
        <f t="shared" si="7"/>
        <v>32708.599999999999</v>
      </c>
      <c r="Z30" s="16">
        <f t="shared" si="8"/>
        <v>0</v>
      </c>
      <c r="AA30" s="16"/>
      <c r="AB30" s="16"/>
      <c r="AC30" s="16"/>
      <c r="AD30" s="16">
        <f t="shared" si="9"/>
        <v>0</v>
      </c>
      <c r="AE30" s="16">
        <f t="shared" si="10"/>
        <v>32708.599999999999</v>
      </c>
      <c r="AF30" s="16">
        <f t="shared" si="11"/>
        <v>0</v>
      </c>
      <c r="AG30" s="16"/>
      <c r="AH30" s="16">
        <f t="shared" si="12"/>
        <v>0</v>
      </c>
      <c r="AI30" s="16">
        <f t="shared" si="13"/>
        <v>32708.599999999999</v>
      </c>
      <c r="AJ30" s="16">
        <f t="shared" si="14"/>
        <v>0</v>
      </c>
      <c r="AK30" s="16"/>
      <c r="AL30" s="16"/>
      <c r="AM30" s="16"/>
      <c r="AN30" s="16">
        <f t="shared" si="15"/>
        <v>0</v>
      </c>
      <c r="AO30" s="16">
        <f t="shared" si="16"/>
        <v>32708.599999999999</v>
      </c>
      <c r="AP30" s="16">
        <f t="shared" si="17"/>
        <v>0</v>
      </c>
      <c r="AQ30" s="16"/>
      <c r="AR30" s="16"/>
      <c r="AS30" s="16"/>
      <c r="AT30" s="16">
        <f t="shared" si="18"/>
        <v>0</v>
      </c>
      <c r="AU30" s="16">
        <f t="shared" si="19"/>
        <v>32708.599999999999</v>
      </c>
      <c r="AV30" s="16">
        <f t="shared" si="20"/>
        <v>0</v>
      </c>
      <c r="AW30" s="16"/>
      <c r="AX30" s="16"/>
      <c r="AY30" s="16"/>
      <c r="AZ30" s="16">
        <f t="shared" si="21"/>
        <v>0</v>
      </c>
      <c r="BA30" s="16">
        <f t="shared" si="22"/>
        <v>32708.599999999999</v>
      </c>
      <c r="BB30" s="16">
        <f t="shared" si="23"/>
        <v>0</v>
      </c>
      <c r="BC30" s="16"/>
      <c r="BD30" s="30"/>
      <c r="BE30" s="30"/>
      <c r="BF30" s="1"/>
      <c r="BG30" s="1"/>
      <c r="BH30" s="1"/>
      <c r="BI30" s="1"/>
      <c r="BJ30" s="1"/>
    </row>
    <row r="31" s="1" customFormat="1" ht="45">
      <c r="A31" s="13" t="s">
        <v>48</v>
      </c>
      <c r="B31" s="14"/>
      <c r="C31" s="13"/>
      <c r="D31" s="13"/>
      <c r="E31" s="29" t="s">
        <v>49</v>
      </c>
      <c r="F31" s="16">
        <f>F32+F35+F38</f>
        <v>65200</v>
      </c>
      <c r="G31" s="16">
        <f>G32+G35+G38</f>
        <v>65200</v>
      </c>
      <c r="H31" s="16">
        <f>H32+H35+H38</f>
        <v>65200</v>
      </c>
      <c r="I31" s="16">
        <f>I32+I35+I38</f>
        <v>5000</v>
      </c>
      <c r="J31" s="16">
        <f>J32+J35+J38</f>
        <v>5000</v>
      </c>
      <c r="K31" s="16">
        <f>K32+K35+K38</f>
        <v>5000</v>
      </c>
      <c r="L31" s="16">
        <f t="shared" si="0"/>
        <v>70200</v>
      </c>
      <c r="M31" s="16">
        <f t="shared" si="1"/>
        <v>70200</v>
      </c>
      <c r="N31" s="16">
        <f t="shared" si="2"/>
        <v>70200</v>
      </c>
      <c r="O31" s="16">
        <f>O32+O35+O38</f>
        <v>0</v>
      </c>
      <c r="P31" s="16">
        <f>P32+P35+P38</f>
        <v>0</v>
      </c>
      <c r="Q31" s="16">
        <f>Q32+Q35+Q38</f>
        <v>0</v>
      </c>
      <c r="R31" s="16">
        <f t="shared" si="3"/>
        <v>70200</v>
      </c>
      <c r="S31" s="16">
        <f t="shared" si="4"/>
        <v>70200</v>
      </c>
      <c r="T31" s="16">
        <f t="shared" si="5"/>
        <v>70200</v>
      </c>
      <c r="U31" s="16">
        <f>U32+U35+U38</f>
        <v>0</v>
      </c>
      <c r="V31" s="16">
        <f>V32+V35+V38</f>
        <v>0</v>
      </c>
      <c r="W31" s="16">
        <f>W32+W35+W38</f>
        <v>0</v>
      </c>
      <c r="X31" s="16">
        <f t="shared" si="6"/>
        <v>70200</v>
      </c>
      <c r="Y31" s="16">
        <f t="shared" si="7"/>
        <v>70200</v>
      </c>
      <c r="Z31" s="16">
        <f t="shared" si="8"/>
        <v>70200</v>
      </c>
      <c r="AA31" s="16">
        <f>AA32+AA35+AA38</f>
        <v>5000</v>
      </c>
      <c r="AB31" s="16">
        <f>AB32+AB35+AB38</f>
        <v>5000</v>
      </c>
      <c r="AC31" s="16">
        <f>AC32+AC35+AC38</f>
        <v>5000</v>
      </c>
      <c r="AD31" s="16">
        <f t="shared" si="9"/>
        <v>75200</v>
      </c>
      <c r="AE31" s="16">
        <f t="shared" si="10"/>
        <v>75200</v>
      </c>
      <c r="AF31" s="16">
        <f t="shared" si="11"/>
        <v>75200</v>
      </c>
      <c r="AG31" s="16">
        <f>AG32+AG35+AG38</f>
        <v>0</v>
      </c>
      <c r="AH31" s="16">
        <f t="shared" si="12"/>
        <v>75200</v>
      </c>
      <c r="AI31" s="16">
        <f t="shared" si="13"/>
        <v>75200</v>
      </c>
      <c r="AJ31" s="16">
        <f t="shared" si="14"/>
        <v>75200</v>
      </c>
      <c r="AK31" s="16">
        <f>AK32+AK35+AK38</f>
        <v>-977.79200000000003</v>
      </c>
      <c r="AL31" s="16">
        <f>AL32+AL35+AL38</f>
        <v>0</v>
      </c>
      <c r="AM31" s="16">
        <f>AM32+AM35+AM38</f>
        <v>0</v>
      </c>
      <c r="AN31" s="16">
        <f t="shared" si="15"/>
        <v>74222.207999999999</v>
      </c>
      <c r="AO31" s="16">
        <f t="shared" si="16"/>
        <v>75200</v>
      </c>
      <c r="AP31" s="16">
        <f t="shared" si="17"/>
        <v>75200</v>
      </c>
      <c r="AQ31" s="16">
        <f>AQ32+AQ35+AQ38</f>
        <v>0</v>
      </c>
      <c r="AR31" s="16">
        <f>AR32+AR35+AR38</f>
        <v>0</v>
      </c>
      <c r="AS31" s="16">
        <f>AS32+AS35+AS38</f>
        <v>0</v>
      </c>
      <c r="AT31" s="16">
        <f t="shared" si="18"/>
        <v>74222.207999999999</v>
      </c>
      <c r="AU31" s="16">
        <f t="shared" si="19"/>
        <v>75200</v>
      </c>
      <c r="AV31" s="16">
        <f t="shared" si="20"/>
        <v>75200</v>
      </c>
      <c r="AW31" s="16">
        <f>AW32+AW35+AW38</f>
        <v>-98.751000000000005</v>
      </c>
      <c r="AX31" s="16">
        <f>AX32+AX35+AX38</f>
        <v>0</v>
      </c>
      <c r="AY31" s="16">
        <f>AY32+AY35+AY38</f>
        <v>0</v>
      </c>
      <c r="AZ31" s="16">
        <f t="shared" si="21"/>
        <v>74123.456999999995</v>
      </c>
      <c r="BA31" s="16">
        <f t="shared" si="22"/>
        <v>75200</v>
      </c>
      <c r="BB31" s="16">
        <f t="shared" si="23"/>
        <v>75200</v>
      </c>
      <c r="BC31" s="16">
        <f>BC32+BC35+BC38</f>
        <v>0</v>
      </c>
      <c r="BD31" s="30"/>
      <c r="BE31" s="30"/>
      <c r="BF31" s="1"/>
      <c r="BG31" s="1"/>
      <c r="BH31" s="1"/>
      <c r="BI31" s="1"/>
      <c r="BJ31" s="1"/>
    </row>
    <row r="32" s="1" customFormat="1" ht="45">
      <c r="A32" s="13" t="s">
        <v>50</v>
      </c>
      <c r="B32" s="14"/>
      <c r="C32" s="13"/>
      <c r="D32" s="13"/>
      <c r="E32" s="29" t="s">
        <v>51</v>
      </c>
      <c r="F32" s="16">
        <f t="shared" ref="F32:F41" si="50">F33</f>
        <v>200</v>
      </c>
      <c r="G32" s="16">
        <f t="shared" ref="G32:G41" si="51">G33</f>
        <v>200</v>
      </c>
      <c r="H32" s="16">
        <f t="shared" ref="H32:H41" si="52">H33</f>
        <v>200</v>
      </c>
      <c r="I32" s="16">
        <f t="shared" ref="I32:I41" si="53">I33</f>
        <v>0</v>
      </c>
      <c r="J32" s="16">
        <f t="shared" ref="J32:J41" si="54">J33</f>
        <v>0</v>
      </c>
      <c r="K32" s="16">
        <f t="shared" ref="K32:K41" si="55">K33</f>
        <v>0</v>
      </c>
      <c r="L32" s="16">
        <f t="shared" si="0"/>
        <v>200</v>
      </c>
      <c r="M32" s="16">
        <f t="shared" si="1"/>
        <v>200</v>
      </c>
      <c r="N32" s="16">
        <f t="shared" si="2"/>
        <v>200</v>
      </c>
      <c r="O32" s="16">
        <f t="shared" ref="O32:O41" si="56">O33</f>
        <v>0</v>
      </c>
      <c r="P32" s="16">
        <f t="shared" ref="P32:P41" si="57">P33</f>
        <v>0</v>
      </c>
      <c r="Q32" s="16">
        <f t="shared" ref="Q32:Q41" si="58">Q33</f>
        <v>0</v>
      </c>
      <c r="R32" s="16">
        <f t="shared" si="3"/>
        <v>200</v>
      </c>
      <c r="S32" s="16">
        <f t="shared" si="4"/>
        <v>200</v>
      </c>
      <c r="T32" s="16">
        <f t="shared" si="5"/>
        <v>200</v>
      </c>
      <c r="U32" s="16">
        <f t="shared" ref="U32:U41" si="59">U33</f>
        <v>0</v>
      </c>
      <c r="V32" s="16">
        <f t="shared" ref="V32:V41" si="60">V33</f>
        <v>0</v>
      </c>
      <c r="W32" s="16">
        <f t="shared" ref="W32:W41" si="61">W33</f>
        <v>0</v>
      </c>
      <c r="X32" s="16">
        <f t="shared" si="6"/>
        <v>200</v>
      </c>
      <c r="Y32" s="16">
        <f t="shared" si="7"/>
        <v>200</v>
      </c>
      <c r="Z32" s="16">
        <f t="shared" si="8"/>
        <v>200</v>
      </c>
      <c r="AA32" s="16">
        <f t="shared" ref="AA32:AA41" si="62">AA33</f>
        <v>0</v>
      </c>
      <c r="AB32" s="16">
        <f t="shared" ref="AB32:AB41" si="63">AB33</f>
        <v>0</v>
      </c>
      <c r="AC32" s="16">
        <f t="shared" ref="AC32:AC41" si="64">AC33</f>
        <v>0</v>
      </c>
      <c r="AD32" s="16">
        <f t="shared" si="9"/>
        <v>200</v>
      </c>
      <c r="AE32" s="16">
        <f t="shared" si="10"/>
        <v>200</v>
      </c>
      <c r="AF32" s="16">
        <f t="shared" si="11"/>
        <v>200</v>
      </c>
      <c r="AG32" s="16">
        <f t="shared" ref="AG32:AG41" si="65">AG33</f>
        <v>0</v>
      </c>
      <c r="AH32" s="16">
        <f t="shared" si="12"/>
        <v>200</v>
      </c>
      <c r="AI32" s="16">
        <f t="shared" si="13"/>
        <v>200</v>
      </c>
      <c r="AJ32" s="16">
        <f t="shared" si="14"/>
        <v>200</v>
      </c>
      <c r="AK32" s="16">
        <f t="shared" ref="AK32:AK41" si="66">AK33</f>
        <v>0</v>
      </c>
      <c r="AL32" s="16">
        <f t="shared" ref="AL32:AL41" si="67">AL33</f>
        <v>0</v>
      </c>
      <c r="AM32" s="16">
        <f t="shared" ref="AM32:AM41" si="68">AM33</f>
        <v>0</v>
      </c>
      <c r="AN32" s="16">
        <f t="shared" si="15"/>
        <v>200</v>
      </c>
      <c r="AO32" s="16">
        <f t="shared" si="16"/>
        <v>200</v>
      </c>
      <c r="AP32" s="16">
        <f t="shared" si="17"/>
        <v>200</v>
      </c>
      <c r="AQ32" s="16">
        <f t="shared" ref="AQ32:AQ41" si="69">AQ33</f>
        <v>0</v>
      </c>
      <c r="AR32" s="16">
        <f t="shared" ref="AR32:AR41" si="70">AR33</f>
        <v>0</v>
      </c>
      <c r="AS32" s="16">
        <f t="shared" ref="AS32:AS41" si="71">AS33</f>
        <v>0</v>
      </c>
      <c r="AT32" s="16">
        <f t="shared" si="18"/>
        <v>200</v>
      </c>
      <c r="AU32" s="16">
        <f t="shared" si="19"/>
        <v>200</v>
      </c>
      <c r="AV32" s="16">
        <f t="shared" si="20"/>
        <v>200</v>
      </c>
      <c r="AW32" s="16">
        <f t="shared" ref="AW32:AW41" si="72">AW33</f>
        <v>0</v>
      </c>
      <c r="AX32" s="16">
        <f t="shared" ref="AX32:AX41" si="73">AX33</f>
        <v>0</v>
      </c>
      <c r="AY32" s="16">
        <f t="shared" ref="AY32:AY41" si="74">AY33</f>
        <v>0</v>
      </c>
      <c r="AZ32" s="16">
        <f t="shared" si="21"/>
        <v>200</v>
      </c>
      <c r="BA32" s="16">
        <f t="shared" si="22"/>
        <v>200</v>
      </c>
      <c r="BB32" s="16">
        <f t="shared" si="23"/>
        <v>200</v>
      </c>
      <c r="BC32" s="16">
        <f t="shared" ref="BC32:BC41" si="75">BC33</f>
        <v>0</v>
      </c>
      <c r="BD32" s="30"/>
      <c r="BE32" s="30"/>
      <c r="BF32" s="1"/>
      <c r="BG32" s="1"/>
      <c r="BH32" s="1"/>
      <c r="BI32" s="1"/>
      <c r="BJ32" s="1"/>
    </row>
    <row r="33" s="1" customFormat="1" ht="15">
      <c r="A33" s="13" t="s">
        <v>50</v>
      </c>
      <c r="B33" s="14" t="s">
        <v>52</v>
      </c>
      <c r="C33" s="13"/>
      <c r="D33" s="13"/>
      <c r="E33" s="29" t="s">
        <v>53</v>
      </c>
      <c r="F33" s="16">
        <f t="shared" si="50"/>
        <v>200</v>
      </c>
      <c r="G33" s="16">
        <f t="shared" si="51"/>
        <v>200</v>
      </c>
      <c r="H33" s="16">
        <f t="shared" si="52"/>
        <v>200</v>
      </c>
      <c r="I33" s="16">
        <f t="shared" si="53"/>
        <v>0</v>
      </c>
      <c r="J33" s="16">
        <f t="shared" si="54"/>
        <v>0</v>
      </c>
      <c r="K33" s="16">
        <f t="shared" si="55"/>
        <v>0</v>
      </c>
      <c r="L33" s="16">
        <f t="shared" si="0"/>
        <v>200</v>
      </c>
      <c r="M33" s="16">
        <f t="shared" si="1"/>
        <v>200</v>
      </c>
      <c r="N33" s="16">
        <f t="shared" si="2"/>
        <v>200</v>
      </c>
      <c r="O33" s="16">
        <f t="shared" si="56"/>
        <v>0</v>
      </c>
      <c r="P33" s="16">
        <f t="shared" si="57"/>
        <v>0</v>
      </c>
      <c r="Q33" s="16">
        <f t="shared" si="58"/>
        <v>0</v>
      </c>
      <c r="R33" s="16">
        <f t="shared" si="3"/>
        <v>200</v>
      </c>
      <c r="S33" s="16">
        <f t="shared" si="4"/>
        <v>200</v>
      </c>
      <c r="T33" s="16">
        <f t="shared" si="5"/>
        <v>200</v>
      </c>
      <c r="U33" s="16">
        <f t="shared" si="59"/>
        <v>0</v>
      </c>
      <c r="V33" s="16">
        <f t="shared" si="60"/>
        <v>0</v>
      </c>
      <c r="W33" s="16">
        <f t="shared" si="61"/>
        <v>0</v>
      </c>
      <c r="X33" s="16">
        <f t="shared" si="6"/>
        <v>200</v>
      </c>
      <c r="Y33" s="16">
        <f t="shared" si="7"/>
        <v>200</v>
      </c>
      <c r="Z33" s="16">
        <f t="shared" si="8"/>
        <v>200</v>
      </c>
      <c r="AA33" s="16">
        <f t="shared" si="62"/>
        <v>0</v>
      </c>
      <c r="AB33" s="16">
        <f t="shared" si="63"/>
        <v>0</v>
      </c>
      <c r="AC33" s="16">
        <f t="shared" si="64"/>
        <v>0</v>
      </c>
      <c r="AD33" s="16">
        <f t="shared" si="9"/>
        <v>200</v>
      </c>
      <c r="AE33" s="16">
        <f t="shared" si="10"/>
        <v>200</v>
      </c>
      <c r="AF33" s="16">
        <f t="shared" si="11"/>
        <v>200</v>
      </c>
      <c r="AG33" s="16">
        <f t="shared" si="65"/>
        <v>0</v>
      </c>
      <c r="AH33" s="16">
        <f t="shared" si="12"/>
        <v>200</v>
      </c>
      <c r="AI33" s="16">
        <f t="shared" si="13"/>
        <v>200</v>
      </c>
      <c r="AJ33" s="16">
        <f t="shared" si="14"/>
        <v>200</v>
      </c>
      <c r="AK33" s="16">
        <f t="shared" si="66"/>
        <v>0</v>
      </c>
      <c r="AL33" s="16">
        <f t="shared" si="67"/>
        <v>0</v>
      </c>
      <c r="AM33" s="16">
        <f t="shared" si="68"/>
        <v>0</v>
      </c>
      <c r="AN33" s="16">
        <f t="shared" si="15"/>
        <v>200</v>
      </c>
      <c r="AO33" s="16">
        <f t="shared" si="16"/>
        <v>200</v>
      </c>
      <c r="AP33" s="16">
        <f t="shared" si="17"/>
        <v>200</v>
      </c>
      <c r="AQ33" s="16">
        <f t="shared" si="69"/>
        <v>0</v>
      </c>
      <c r="AR33" s="16">
        <f t="shared" si="70"/>
        <v>0</v>
      </c>
      <c r="AS33" s="16">
        <f t="shared" si="71"/>
        <v>0</v>
      </c>
      <c r="AT33" s="16">
        <f t="shared" si="18"/>
        <v>200</v>
      </c>
      <c r="AU33" s="16">
        <f t="shared" si="19"/>
        <v>200</v>
      </c>
      <c r="AV33" s="16">
        <f t="shared" si="20"/>
        <v>200</v>
      </c>
      <c r="AW33" s="16">
        <f t="shared" si="72"/>
        <v>0</v>
      </c>
      <c r="AX33" s="16">
        <f t="shared" si="73"/>
        <v>0</v>
      </c>
      <c r="AY33" s="16">
        <f t="shared" si="74"/>
        <v>0</v>
      </c>
      <c r="AZ33" s="16">
        <f t="shared" si="21"/>
        <v>200</v>
      </c>
      <c r="BA33" s="16">
        <f t="shared" si="22"/>
        <v>200</v>
      </c>
      <c r="BB33" s="16">
        <f t="shared" si="23"/>
        <v>200</v>
      </c>
      <c r="BC33" s="16">
        <f t="shared" si="75"/>
        <v>0</v>
      </c>
      <c r="BD33" s="30"/>
      <c r="BE33" s="30"/>
      <c r="BF33" s="1"/>
      <c r="BG33" s="1"/>
      <c r="BH33" s="1"/>
      <c r="BI33" s="1"/>
      <c r="BJ33" s="1"/>
    </row>
    <row r="34" s="1" customFormat="1" ht="15">
      <c r="A34" s="13" t="s">
        <v>50</v>
      </c>
      <c r="B34" s="14">
        <v>800</v>
      </c>
      <c r="C34" s="13" t="s">
        <v>37</v>
      </c>
      <c r="D34" s="13" t="s">
        <v>38</v>
      </c>
      <c r="E34" s="29" t="s">
        <v>39</v>
      </c>
      <c r="F34" s="16">
        <v>200</v>
      </c>
      <c r="G34" s="16">
        <v>200</v>
      </c>
      <c r="H34" s="16">
        <v>200</v>
      </c>
      <c r="I34" s="16"/>
      <c r="J34" s="16"/>
      <c r="K34" s="16"/>
      <c r="L34" s="16">
        <f t="shared" si="0"/>
        <v>200</v>
      </c>
      <c r="M34" s="16">
        <f t="shared" si="1"/>
        <v>200</v>
      </c>
      <c r="N34" s="16">
        <f t="shared" si="2"/>
        <v>200</v>
      </c>
      <c r="O34" s="16"/>
      <c r="P34" s="16"/>
      <c r="Q34" s="16"/>
      <c r="R34" s="16">
        <f t="shared" si="3"/>
        <v>200</v>
      </c>
      <c r="S34" s="16">
        <f t="shared" si="4"/>
        <v>200</v>
      </c>
      <c r="T34" s="16">
        <f t="shared" si="5"/>
        <v>200</v>
      </c>
      <c r="U34" s="16"/>
      <c r="V34" s="16"/>
      <c r="W34" s="16"/>
      <c r="X34" s="16">
        <f t="shared" si="6"/>
        <v>200</v>
      </c>
      <c r="Y34" s="16">
        <f t="shared" si="7"/>
        <v>200</v>
      </c>
      <c r="Z34" s="16">
        <f t="shared" si="8"/>
        <v>200</v>
      </c>
      <c r="AA34" s="16"/>
      <c r="AB34" s="16"/>
      <c r="AC34" s="16"/>
      <c r="AD34" s="16">
        <f t="shared" si="9"/>
        <v>200</v>
      </c>
      <c r="AE34" s="16">
        <f t="shared" si="10"/>
        <v>200</v>
      </c>
      <c r="AF34" s="16">
        <f t="shared" si="11"/>
        <v>200</v>
      </c>
      <c r="AG34" s="16"/>
      <c r="AH34" s="16">
        <f t="shared" si="12"/>
        <v>200</v>
      </c>
      <c r="AI34" s="16">
        <f t="shared" si="13"/>
        <v>200</v>
      </c>
      <c r="AJ34" s="16">
        <f t="shared" si="14"/>
        <v>200</v>
      </c>
      <c r="AK34" s="16"/>
      <c r="AL34" s="16"/>
      <c r="AM34" s="16"/>
      <c r="AN34" s="16">
        <f t="shared" si="15"/>
        <v>200</v>
      </c>
      <c r="AO34" s="16">
        <f t="shared" si="16"/>
        <v>200</v>
      </c>
      <c r="AP34" s="16">
        <f t="shared" si="17"/>
        <v>200</v>
      </c>
      <c r="AQ34" s="16"/>
      <c r="AR34" s="16"/>
      <c r="AS34" s="16"/>
      <c r="AT34" s="16">
        <f t="shared" si="18"/>
        <v>200</v>
      </c>
      <c r="AU34" s="16">
        <f t="shared" si="19"/>
        <v>200</v>
      </c>
      <c r="AV34" s="16">
        <f t="shared" si="20"/>
        <v>200</v>
      </c>
      <c r="AW34" s="16"/>
      <c r="AX34" s="16"/>
      <c r="AY34" s="16"/>
      <c r="AZ34" s="16">
        <f t="shared" si="21"/>
        <v>200</v>
      </c>
      <c r="BA34" s="16">
        <f t="shared" si="22"/>
        <v>200</v>
      </c>
      <c r="BB34" s="16">
        <f t="shared" si="23"/>
        <v>200</v>
      </c>
      <c r="BC34" s="16"/>
      <c r="BD34" s="30"/>
      <c r="BE34" s="30"/>
      <c r="BF34" s="1"/>
      <c r="BG34" s="1"/>
      <c r="BH34" s="1"/>
      <c r="BI34" s="1"/>
      <c r="BJ34" s="1"/>
    </row>
    <row r="35" s="1" customFormat="1" ht="45">
      <c r="A35" s="13" t="s">
        <v>54</v>
      </c>
      <c r="B35" s="14"/>
      <c r="C35" s="13"/>
      <c r="D35" s="13"/>
      <c r="E35" s="29" t="s">
        <v>55</v>
      </c>
      <c r="F35" s="16">
        <f t="shared" si="50"/>
        <v>40000</v>
      </c>
      <c r="G35" s="16">
        <f t="shared" si="51"/>
        <v>40000</v>
      </c>
      <c r="H35" s="16">
        <f t="shared" si="52"/>
        <v>40000</v>
      </c>
      <c r="I35" s="16">
        <f t="shared" si="53"/>
        <v>0</v>
      </c>
      <c r="J35" s="16">
        <f t="shared" si="54"/>
        <v>0</v>
      </c>
      <c r="K35" s="16">
        <f t="shared" si="55"/>
        <v>0</v>
      </c>
      <c r="L35" s="16">
        <f t="shared" si="0"/>
        <v>40000</v>
      </c>
      <c r="M35" s="16">
        <f t="shared" si="1"/>
        <v>40000</v>
      </c>
      <c r="N35" s="16">
        <f t="shared" si="2"/>
        <v>40000</v>
      </c>
      <c r="O35" s="16">
        <f t="shared" si="56"/>
        <v>0</v>
      </c>
      <c r="P35" s="16">
        <f t="shared" si="57"/>
        <v>0</v>
      </c>
      <c r="Q35" s="16">
        <f t="shared" si="58"/>
        <v>0</v>
      </c>
      <c r="R35" s="16">
        <f t="shared" si="3"/>
        <v>40000</v>
      </c>
      <c r="S35" s="16">
        <f t="shared" si="4"/>
        <v>40000</v>
      </c>
      <c r="T35" s="16">
        <f t="shared" si="5"/>
        <v>40000</v>
      </c>
      <c r="U35" s="16">
        <f t="shared" si="59"/>
        <v>0</v>
      </c>
      <c r="V35" s="16">
        <f t="shared" si="60"/>
        <v>0</v>
      </c>
      <c r="W35" s="16">
        <f t="shared" si="61"/>
        <v>0</v>
      </c>
      <c r="X35" s="16">
        <f t="shared" si="6"/>
        <v>40000</v>
      </c>
      <c r="Y35" s="16">
        <f t="shared" si="7"/>
        <v>40000</v>
      </c>
      <c r="Z35" s="16">
        <f t="shared" si="8"/>
        <v>40000</v>
      </c>
      <c r="AA35" s="16">
        <f t="shared" si="62"/>
        <v>0</v>
      </c>
      <c r="AB35" s="16">
        <f t="shared" si="63"/>
        <v>0</v>
      </c>
      <c r="AC35" s="16">
        <f t="shared" si="64"/>
        <v>0</v>
      </c>
      <c r="AD35" s="16">
        <f t="shared" si="9"/>
        <v>40000</v>
      </c>
      <c r="AE35" s="16">
        <f t="shared" si="10"/>
        <v>40000</v>
      </c>
      <c r="AF35" s="16">
        <f t="shared" si="11"/>
        <v>40000</v>
      </c>
      <c r="AG35" s="16">
        <f t="shared" si="65"/>
        <v>0</v>
      </c>
      <c r="AH35" s="16">
        <f t="shared" si="12"/>
        <v>40000</v>
      </c>
      <c r="AI35" s="16">
        <f t="shared" si="13"/>
        <v>40000</v>
      </c>
      <c r="AJ35" s="16">
        <f t="shared" si="14"/>
        <v>40000</v>
      </c>
      <c r="AK35" s="16">
        <f t="shared" si="66"/>
        <v>-896.64700000000005</v>
      </c>
      <c r="AL35" s="16">
        <f t="shared" si="67"/>
        <v>0</v>
      </c>
      <c r="AM35" s="16">
        <f t="shared" si="68"/>
        <v>0</v>
      </c>
      <c r="AN35" s="16">
        <f t="shared" si="15"/>
        <v>39103.353000000003</v>
      </c>
      <c r="AO35" s="16">
        <f t="shared" si="16"/>
        <v>40000</v>
      </c>
      <c r="AP35" s="16">
        <f t="shared" si="17"/>
        <v>40000</v>
      </c>
      <c r="AQ35" s="16">
        <f t="shared" si="69"/>
        <v>0</v>
      </c>
      <c r="AR35" s="16">
        <f t="shared" si="70"/>
        <v>0</v>
      </c>
      <c r="AS35" s="16">
        <f t="shared" si="71"/>
        <v>0</v>
      </c>
      <c r="AT35" s="16">
        <f t="shared" si="18"/>
        <v>39103.353000000003</v>
      </c>
      <c r="AU35" s="16">
        <f t="shared" si="19"/>
        <v>40000</v>
      </c>
      <c r="AV35" s="16">
        <f t="shared" si="20"/>
        <v>40000</v>
      </c>
      <c r="AW35" s="16">
        <f t="shared" si="72"/>
        <v>-98.751000000000005</v>
      </c>
      <c r="AX35" s="16">
        <f t="shared" si="73"/>
        <v>0</v>
      </c>
      <c r="AY35" s="16">
        <f t="shared" si="74"/>
        <v>0</v>
      </c>
      <c r="AZ35" s="16">
        <f t="shared" si="21"/>
        <v>39004.602000000006</v>
      </c>
      <c r="BA35" s="16">
        <f t="shared" si="22"/>
        <v>40000</v>
      </c>
      <c r="BB35" s="16">
        <f t="shared" si="23"/>
        <v>40000</v>
      </c>
      <c r="BC35" s="16">
        <f t="shared" si="75"/>
        <v>0</v>
      </c>
      <c r="BD35" s="30"/>
      <c r="BE35" s="30"/>
      <c r="BF35" s="1"/>
      <c r="BG35" s="1"/>
      <c r="BH35" s="1"/>
      <c r="BI35" s="1"/>
      <c r="BJ35" s="1"/>
    </row>
    <row r="36" s="1" customFormat="1" ht="15">
      <c r="A36" s="13" t="s">
        <v>54</v>
      </c>
      <c r="B36" s="14" t="s">
        <v>52</v>
      </c>
      <c r="C36" s="13"/>
      <c r="D36" s="13"/>
      <c r="E36" s="29" t="s">
        <v>53</v>
      </c>
      <c r="F36" s="16">
        <f t="shared" si="50"/>
        <v>40000</v>
      </c>
      <c r="G36" s="16">
        <f t="shared" si="51"/>
        <v>40000</v>
      </c>
      <c r="H36" s="16">
        <f t="shared" si="52"/>
        <v>40000</v>
      </c>
      <c r="I36" s="16">
        <f t="shared" si="53"/>
        <v>0</v>
      </c>
      <c r="J36" s="16">
        <f t="shared" si="54"/>
        <v>0</v>
      </c>
      <c r="K36" s="16">
        <f t="shared" si="55"/>
        <v>0</v>
      </c>
      <c r="L36" s="16">
        <f t="shared" si="0"/>
        <v>40000</v>
      </c>
      <c r="M36" s="16">
        <f t="shared" si="1"/>
        <v>40000</v>
      </c>
      <c r="N36" s="16">
        <f t="shared" si="2"/>
        <v>40000</v>
      </c>
      <c r="O36" s="16">
        <f t="shared" si="56"/>
        <v>0</v>
      </c>
      <c r="P36" s="16">
        <f t="shared" si="57"/>
        <v>0</v>
      </c>
      <c r="Q36" s="16">
        <f t="shared" si="58"/>
        <v>0</v>
      </c>
      <c r="R36" s="16">
        <f t="shared" si="3"/>
        <v>40000</v>
      </c>
      <c r="S36" s="16">
        <f t="shared" si="4"/>
        <v>40000</v>
      </c>
      <c r="T36" s="16">
        <f t="shared" si="5"/>
        <v>40000</v>
      </c>
      <c r="U36" s="16">
        <f t="shared" si="59"/>
        <v>0</v>
      </c>
      <c r="V36" s="16">
        <f t="shared" si="60"/>
        <v>0</v>
      </c>
      <c r="W36" s="16">
        <f t="shared" si="61"/>
        <v>0</v>
      </c>
      <c r="X36" s="16">
        <f t="shared" si="6"/>
        <v>40000</v>
      </c>
      <c r="Y36" s="16">
        <f t="shared" si="7"/>
        <v>40000</v>
      </c>
      <c r="Z36" s="16">
        <f t="shared" si="8"/>
        <v>40000</v>
      </c>
      <c r="AA36" s="16">
        <f t="shared" si="62"/>
        <v>0</v>
      </c>
      <c r="AB36" s="16">
        <f t="shared" si="63"/>
        <v>0</v>
      </c>
      <c r="AC36" s="16">
        <f t="shared" si="64"/>
        <v>0</v>
      </c>
      <c r="AD36" s="16">
        <f t="shared" si="9"/>
        <v>40000</v>
      </c>
      <c r="AE36" s="16">
        <f t="shared" si="10"/>
        <v>40000</v>
      </c>
      <c r="AF36" s="16">
        <f t="shared" si="11"/>
        <v>40000</v>
      </c>
      <c r="AG36" s="16">
        <f t="shared" si="65"/>
        <v>0</v>
      </c>
      <c r="AH36" s="16">
        <f t="shared" si="12"/>
        <v>40000</v>
      </c>
      <c r="AI36" s="16">
        <f t="shared" si="13"/>
        <v>40000</v>
      </c>
      <c r="AJ36" s="16">
        <f t="shared" si="14"/>
        <v>40000</v>
      </c>
      <c r="AK36" s="16">
        <f t="shared" si="66"/>
        <v>-896.64700000000005</v>
      </c>
      <c r="AL36" s="16">
        <f t="shared" si="67"/>
        <v>0</v>
      </c>
      <c r="AM36" s="16">
        <f t="shared" si="68"/>
        <v>0</v>
      </c>
      <c r="AN36" s="16">
        <f t="shared" si="15"/>
        <v>39103.353000000003</v>
      </c>
      <c r="AO36" s="16">
        <f t="shared" si="16"/>
        <v>40000</v>
      </c>
      <c r="AP36" s="16">
        <f t="shared" si="17"/>
        <v>40000</v>
      </c>
      <c r="AQ36" s="16">
        <f t="shared" si="69"/>
        <v>0</v>
      </c>
      <c r="AR36" s="16">
        <f t="shared" si="70"/>
        <v>0</v>
      </c>
      <c r="AS36" s="16">
        <f t="shared" si="71"/>
        <v>0</v>
      </c>
      <c r="AT36" s="16">
        <f t="shared" si="18"/>
        <v>39103.353000000003</v>
      </c>
      <c r="AU36" s="16">
        <f t="shared" si="19"/>
        <v>40000</v>
      </c>
      <c r="AV36" s="16">
        <f t="shared" si="20"/>
        <v>40000</v>
      </c>
      <c r="AW36" s="16">
        <f t="shared" si="72"/>
        <v>-98.751000000000005</v>
      </c>
      <c r="AX36" s="16">
        <f t="shared" si="73"/>
        <v>0</v>
      </c>
      <c r="AY36" s="16">
        <f t="shared" si="74"/>
        <v>0</v>
      </c>
      <c r="AZ36" s="16">
        <f t="shared" si="21"/>
        <v>39004.602000000006</v>
      </c>
      <c r="BA36" s="16">
        <f t="shared" si="22"/>
        <v>40000</v>
      </c>
      <c r="BB36" s="16">
        <f t="shared" si="23"/>
        <v>40000</v>
      </c>
      <c r="BC36" s="16">
        <f t="shared" si="75"/>
        <v>0</v>
      </c>
      <c r="BD36" s="30"/>
      <c r="BE36" s="30"/>
      <c r="BF36" s="1"/>
      <c r="BG36" s="1"/>
      <c r="BH36" s="1"/>
      <c r="BI36" s="1"/>
      <c r="BJ36" s="1"/>
    </row>
    <row r="37" s="1" customFormat="1" ht="15">
      <c r="A37" s="13" t="s">
        <v>54</v>
      </c>
      <c r="B37" s="14">
        <v>800</v>
      </c>
      <c r="C37" s="13" t="s">
        <v>37</v>
      </c>
      <c r="D37" s="13" t="s">
        <v>38</v>
      </c>
      <c r="E37" s="29" t="s">
        <v>39</v>
      </c>
      <c r="F37" s="16">
        <v>40000</v>
      </c>
      <c r="G37" s="16">
        <v>40000</v>
      </c>
      <c r="H37" s="16">
        <v>40000</v>
      </c>
      <c r="I37" s="16"/>
      <c r="J37" s="16"/>
      <c r="K37" s="16"/>
      <c r="L37" s="16">
        <f t="shared" si="0"/>
        <v>40000</v>
      </c>
      <c r="M37" s="16">
        <f t="shared" si="1"/>
        <v>40000</v>
      </c>
      <c r="N37" s="16">
        <f t="shared" si="2"/>
        <v>40000</v>
      </c>
      <c r="O37" s="16"/>
      <c r="P37" s="16"/>
      <c r="Q37" s="16"/>
      <c r="R37" s="16">
        <f t="shared" si="3"/>
        <v>40000</v>
      </c>
      <c r="S37" s="16">
        <f t="shared" si="4"/>
        <v>40000</v>
      </c>
      <c r="T37" s="16">
        <f t="shared" si="5"/>
        <v>40000</v>
      </c>
      <c r="U37" s="16"/>
      <c r="V37" s="16"/>
      <c r="W37" s="16"/>
      <c r="X37" s="16">
        <f t="shared" si="6"/>
        <v>40000</v>
      </c>
      <c r="Y37" s="16">
        <f t="shared" si="7"/>
        <v>40000</v>
      </c>
      <c r="Z37" s="16">
        <f t="shared" si="8"/>
        <v>40000</v>
      </c>
      <c r="AA37" s="16"/>
      <c r="AB37" s="16"/>
      <c r="AC37" s="16"/>
      <c r="AD37" s="16">
        <f t="shared" si="9"/>
        <v>40000</v>
      </c>
      <c r="AE37" s="16">
        <f t="shared" si="10"/>
        <v>40000</v>
      </c>
      <c r="AF37" s="16">
        <f t="shared" si="11"/>
        <v>40000</v>
      </c>
      <c r="AG37" s="16"/>
      <c r="AH37" s="16">
        <f t="shared" si="12"/>
        <v>40000</v>
      </c>
      <c r="AI37" s="16">
        <f t="shared" si="13"/>
        <v>40000</v>
      </c>
      <c r="AJ37" s="16">
        <f t="shared" si="14"/>
        <v>40000</v>
      </c>
      <c r="AK37" s="16">
        <v>-896.64700000000005</v>
      </c>
      <c r="AL37" s="16"/>
      <c r="AM37" s="16"/>
      <c r="AN37" s="16">
        <f t="shared" si="15"/>
        <v>39103.353000000003</v>
      </c>
      <c r="AO37" s="16">
        <f t="shared" si="16"/>
        <v>40000</v>
      </c>
      <c r="AP37" s="16">
        <f t="shared" si="17"/>
        <v>40000</v>
      </c>
      <c r="AQ37" s="16"/>
      <c r="AR37" s="16"/>
      <c r="AS37" s="16"/>
      <c r="AT37" s="16">
        <f t="shared" si="18"/>
        <v>39103.353000000003</v>
      </c>
      <c r="AU37" s="16">
        <f t="shared" si="19"/>
        <v>40000</v>
      </c>
      <c r="AV37" s="16">
        <f t="shared" si="20"/>
        <v>40000</v>
      </c>
      <c r="AW37" s="16">
        <v>-98.751000000000005</v>
      </c>
      <c r="AX37" s="16"/>
      <c r="AY37" s="16"/>
      <c r="AZ37" s="16">
        <f t="shared" si="21"/>
        <v>39004.602000000006</v>
      </c>
      <c r="BA37" s="16">
        <f t="shared" si="22"/>
        <v>40000</v>
      </c>
      <c r="BB37" s="16">
        <f t="shared" si="23"/>
        <v>40000</v>
      </c>
      <c r="BC37" s="16"/>
      <c r="BD37" s="30"/>
      <c r="BE37" s="30"/>
      <c r="BF37" s="1"/>
      <c r="BG37" s="1"/>
      <c r="BH37" s="1"/>
      <c r="BI37" s="1"/>
      <c r="BJ37" s="1"/>
    </row>
    <row r="38" s="1" customFormat="1" ht="45">
      <c r="A38" s="13" t="s">
        <v>56</v>
      </c>
      <c r="B38" s="14"/>
      <c r="C38" s="13"/>
      <c r="D38" s="13"/>
      <c r="E38" s="31" t="s">
        <v>57</v>
      </c>
      <c r="F38" s="16">
        <f t="shared" si="50"/>
        <v>25000</v>
      </c>
      <c r="G38" s="16">
        <f t="shared" si="51"/>
        <v>25000</v>
      </c>
      <c r="H38" s="16">
        <f t="shared" si="52"/>
        <v>25000</v>
      </c>
      <c r="I38" s="16">
        <f t="shared" si="53"/>
        <v>5000</v>
      </c>
      <c r="J38" s="16">
        <f t="shared" si="54"/>
        <v>5000</v>
      </c>
      <c r="K38" s="16">
        <f t="shared" si="55"/>
        <v>5000</v>
      </c>
      <c r="L38" s="16">
        <f t="shared" si="0"/>
        <v>30000</v>
      </c>
      <c r="M38" s="16">
        <f t="shared" si="1"/>
        <v>30000</v>
      </c>
      <c r="N38" s="16">
        <f t="shared" si="2"/>
        <v>30000</v>
      </c>
      <c r="O38" s="16">
        <f t="shared" si="56"/>
        <v>0</v>
      </c>
      <c r="P38" s="16">
        <f t="shared" si="57"/>
        <v>0</v>
      </c>
      <c r="Q38" s="16">
        <f t="shared" si="58"/>
        <v>0</v>
      </c>
      <c r="R38" s="16">
        <f t="shared" si="3"/>
        <v>30000</v>
      </c>
      <c r="S38" s="16">
        <f t="shared" si="4"/>
        <v>30000</v>
      </c>
      <c r="T38" s="16">
        <f t="shared" si="5"/>
        <v>30000</v>
      </c>
      <c r="U38" s="16">
        <f t="shared" si="59"/>
        <v>0</v>
      </c>
      <c r="V38" s="16">
        <f t="shared" si="60"/>
        <v>0</v>
      </c>
      <c r="W38" s="16">
        <f t="shared" si="61"/>
        <v>0</v>
      </c>
      <c r="X38" s="16">
        <f t="shared" si="6"/>
        <v>30000</v>
      </c>
      <c r="Y38" s="16">
        <f t="shared" si="7"/>
        <v>30000</v>
      </c>
      <c r="Z38" s="16">
        <f t="shared" si="8"/>
        <v>30000</v>
      </c>
      <c r="AA38" s="16">
        <f t="shared" si="62"/>
        <v>5000</v>
      </c>
      <c r="AB38" s="16">
        <f t="shared" si="63"/>
        <v>5000</v>
      </c>
      <c r="AC38" s="16">
        <f t="shared" si="64"/>
        <v>5000</v>
      </c>
      <c r="AD38" s="16">
        <f t="shared" si="9"/>
        <v>35000</v>
      </c>
      <c r="AE38" s="16">
        <f t="shared" si="10"/>
        <v>35000</v>
      </c>
      <c r="AF38" s="16">
        <f t="shared" si="11"/>
        <v>35000</v>
      </c>
      <c r="AG38" s="16">
        <f t="shared" si="65"/>
        <v>0</v>
      </c>
      <c r="AH38" s="16">
        <f t="shared" si="12"/>
        <v>35000</v>
      </c>
      <c r="AI38" s="16">
        <f t="shared" si="13"/>
        <v>35000</v>
      </c>
      <c r="AJ38" s="16">
        <f t="shared" si="14"/>
        <v>35000</v>
      </c>
      <c r="AK38" s="16">
        <f t="shared" si="66"/>
        <v>-81.144999999999996</v>
      </c>
      <c r="AL38" s="16">
        <f t="shared" si="67"/>
        <v>0</v>
      </c>
      <c r="AM38" s="16">
        <f t="shared" si="68"/>
        <v>0</v>
      </c>
      <c r="AN38" s="16">
        <f t="shared" si="15"/>
        <v>34918.855000000003</v>
      </c>
      <c r="AO38" s="16">
        <f t="shared" si="16"/>
        <v>35000</v>
      </c>
      <c r="AP38" s="16">
        <f t="shared" si="17"/>
        <v>35000</v>
      </c>
      <c r="AQ38" s="16">
        <f t="shared" si="69"/>
        <v>0</v>
      </c>
      <c r="AR38" s="16">
        <f t="shared" si="70"/>
        <v>0</v>
      </c>
      <c r="AS38" s="16">
        <f t="shared" si="71"/>
        <v>0</v>
      </c>
      <c r="AT38" s="16">
        <f t="shared" si="18"/>
        <v>34918.855000000003</v>
      </c>
      <c r="AU38" s="16">
        <f t="shared" si="19"/>
        <v>35000</v>
      </c>
      <c r="AV38" s="16">
        <f t="shared" si="20"/>
        <v>35000</v>
      </c>
      <c r="AW38" s="16">
        <f t="shared" si="72"/>
        <v>0</v>
      </c>
      <c r="AX38" s="16">
        <f t="shared" si="73"/>
        <v>0</v>
      </c>
      <c r="AY38" s="16">
        <f t="shared" si="74"/>
        <v>0</v>
      </c>
      <c r="AZ38" s="16">
        <f t="shared" si="21"/>
        <v>34918.855000000003</v>
      </c>
      <c r="BA38" s="16">
        <f t="shared" si="22"/>
        <v>35000</v>
      </c>
      <c r="BB38" s="16">
        <f t="shared" si="23"/>
        <v>35000</v>
      </c>
      <c r="BC38" s="16">
        <f t="shared" si="75"/>
        <v>0</v>
      </c>
      <c r="BD38" s="30"/>
      <c r="BE38" s="30"/>
      <c r="BF38" s="1"/>
      <c r="BG38" s="1"/>
      <c r="BH38" s="1"/>
      <c r="BI38" s="1"/>
      <c r="BJ38" s="1"/>
    </row>
    <row r="39" s="1" customFormat="1" ht="45">
      <c r="A39" s="13" t="s">
        <v>56</v>
      </c>
      <c r="B39" s="14" t="s">
        <v>58</v>
      </c>
      <c r="C39" s="13"/>
      <c r="D39" s="13"/>
      <c r="E39" s="29" t="s">
        <v>59</v>
      </c>
      <c r="F39" s="16">
        <f t="shared" si="50"/>
        <v>25000</v>
      </c>
      <c r="G39" s="16">
        <f t="shared" si="51"/>
        <v>25000</v>
      </c>
      <c r="H39" s="16">
        <f t="shared" si="52"/>
        <v>25000</v>
      </c>
      <c r="I39" s="16">
        <f t="shared" si="53"/>
        <v>5000</v>
      </c>
      <c r="J39" s="16">
        <f t="shared" si="54"/>
        <v>5000</v>
      </c>
      <c r="K39" s="16">
        <f t="shared" si="55"/>
        <v>5000</v>
      </c>
      <c r="L39" s="16">
        <f t="shared" si="0"/>
        <v>30000</v>
      </c>
      <c r="M39" s="16">
        <f t="shared" si="1"/>
        <v>30000</v>
      </c>
      <c r="N39" s="16">
        <f t="shared" si="2"/>
        <v>30000</v>
      </c>
      <c r="O39" s="16">
        <f t="shared" si="56"/>
        <v>0</v>
      </c>
      <c r="P39" s="16">
        <f t="shared" si="57"/>
        <v>0</v>
      </c>
      <c r="Q39" s="16">
        <f t="shared" si="58"/>
        <v>0</v>
      </c>
      <c r="R39" s="16">
        <f t="shared" si="3"/>
        <v>30000</v>
      </c>
      <c r="S39" s="16">
        <f t="shared" si="4"/>
        <v>30000</v>
      </c>
      <c r="T39" s="16">
        <f t="shared" si="5"/>
        <v>30000</v>
      </c>
      <c r="U39" s="16">
        <f t="shared" si="59"/>
        <v>0</v>
      </c>
      <c r="V39" s="16">
        <f t="shared" si="60"/>
        <v>0</v>
      </c>
      <c r="W39" s="16">
        <f t="shared" si="61"/>
        <v>0</v>
      </c>
      <c r="X39" s="16">
        <f t="shared" si="6"/>
        <v>30000</v>
      </c>
      <c r="Y39" s="16">
        <f t="shared" si="7"/>
        <v>30000</v>
      </c>
      <c r="Z39" s="16">
        <f t="shared" si="8"/>
        <v>30000</v>
      </c>
      <c r="AA39" s="16">
        <f t="shared" si="62"/>
        <v>5000</v>
      </c>
      <c r="AB39" s="16">
        <f t="shared" si="63"/>
        <v>5000</v>
      </c>
      <c r="AC39" s="16">
        <f t="shared" si="64"/>
        <v>5000</v>
      </c>
      <c r="AD39" s="16">
        <f t="shared" si="9"/>
        <v>35000</v>
      </c>
      <c r="AE39" s="16">
        <f t="shared" si="10"/>
        <v>35000</v>
      </c>
      <c r="AF39" s="16">
        <f t="shared" si="11"/>
        <v>35000</v>
      </c>
      <c r="AG39" s="16">
        <f t="shared" si="65"/>
        <v>0</v>
      </c>
      <c r="AH39" s="16">
        <f t="shared" si="12"/>
        <v>35000</v>
      </c>
      <c r="AI39" s="16">
        <f t="shared" si="13"/>
        <v>35000</v>
      </c>
      <c r="AJ39" s="16">
        <f t="shared" si="14"/>
        <v>35000</v>
      </c>
      <c r="AK39" s="16">
        <f t="shared" si="66"/>
        <v>-81.144999999999996</v>
      </c>
      <c r="AL39" s="16">
        <f t="shared" si="67"/>
        <v>0</v>
      </c>
      <c r="AM39" s="16">
        <f t="shared" si="68"/>
        <v>0</v>
      </c>
      <c r="AN39" s="16">
        <f t="shared" si="15"/>
        <v>34918.855000000003</v>
      </c>
      <c r="AO39" s="16">
        <f t="shared" si="16"/>
        <v>35000</v>
      </c>
      <c r="AP39" s="16">
        <f t="shared" si="17"/>
        <v>35000</v>
      </c>
      <c r="AQ39" s="16">
        <f t="shared" si="69"/>
        <v>0</v>
      </c>
      <c r="AR39" s="16">
        <f t="shared" si="70"/>
        <v>0</v>
      </c>
      <c r="AS39" s="16">
        <f t="shared" si="71"/>
        <v>0</v>
      </c>
      <c r="AT39" s="16">
        <f t="shared" si="18"/>
        <v>34918.855000000003</v>
      </c>
      <c r="AU39" s="16">
        <f t="shared" si="19"/>
        <v>35000</v>
      </c>
      <c r="AV39" s="16">
        <f t="shared" si="20"/>
        <v>35000</v>
      </c>
      <c r="AW39" s="16">
        <f t="shared" si="72"/>
        <v>0</v>
      </c>
      <c r="AX39" s="16">
        <f t="shared" si="73"/>
        <v>0</v>
      </c>
      <c r="AY39" s="16">
        <f t="shared" si="74"/>
        <v>0</v>
      </c>
      <c r="AZ39" s="16">
        <f t="shared" si="21"/>
        <v>34918.855000000003</v>
      </c>
      <c r="BA39" s="16">
        <f t="shared" si="22"/>
        <v>35000</v>
      </c>
      <c r="BB39" s="16">
        <f t="shared" si="23"/>
        <v>35000</v>
      </c>
      <c r="BC39" s="16">
        <f t="shared" si="75"/>
        <v>0</v>
      </c>
      <c r="BD39" s="30"/>
      <c r="BE39" s="30"/>
      <c r="BF39" s="1"/>
      <c r="BG39" s="1"/>
      <c r="BH39" s="1"/>
      <c r="BI39" s="1"/>
      <c r="BJ39" s="1"/>
    </row>
    <row r="40" s="1" customFormat="1" ht="15">
      <c r="A40" s="13" t="s">
        <v>56</v>
      </c>
      <c r="B40" s="14">
        <v>600</v>
      </c>
      <c r="C40" s="13" t="s">
        <v>37</v>
      </c>
      <c r="D40" s="13" t="s">
        <v>38</v>
      </c>
      <c r="E40" s="29" t="s">
        <v>39</v>
      </c>
      <c r="F40" s="16">
        <v>25000</v>
      </c>
      <c r="G40" s="16">
        <v>25000</v>
      </c>
      <c r="H40" s="16">
        <v>25000</v>
      </c>
      <c r="I40" s="16">
        <v>5000</v>
      </c>
      <c r="J40" s="16">
        <v>5000</v>
      </c>
      <c r="K40" s="16">
        <v>5000</v>
      </c>
      <c r="L40" s="16">
        <f t="shared" si="0"/>
        <v>30000</v>
      </c>
      <c r="M40" s="16">
        <f t="shared" si="1"/>
        <v>30000</v>
      </c>
      <c r="N40" s="16">
        <f t="shared" si="2"/>
        <v>30000</v>
      </c>
      <c r="O40" s="16"/>
      <c r="P40" s="16"/>
      <c r="Q40" s="16"/>
      <c r="R40" s="16">
        <f t="shared" si="3"/>
        <v>30000</v>
      </c>
      <c r="S40" s="16">
        <f t="shared" si="4"/>
        <v>30000</v>
      </c>
      <c r="T40" s="16">
        <f t="shared" si="5"/>
        <v>30000</v>
      </c>
      <c r="U40" s="16"/>
      <c r="V40" s="16"/>
      <c r="W40" s="16"/>
      <c r="X40" s="16">
        <f t="shared" si="6"/>
        <v>30000</v>
      </c>
      <c r="Y40" s="16">
        <f t="shared" si="7"/>
        <v>30000</v>
      </c>
      <c r="Z40" s="16">
        <f t="shared" si="8"/>
        <v>30000</v>
      </c>
      <c r="AA40" s="16">
        <v>5000</v>
      </c>
      <c r="AB40" s="16">
        <v>5000</v>
      </c>
      <c r="AC40" s="16">
        <v>5000</v>
      </c>
      <c r="AD40" s="16">
        <f t="shared" si="9"/>
        <v>35000</v>
      </c>
      <c r="AE40" s="16">
        <f t="shared" si="10"/>
        <v>35000</v>
      </c>
      <c r="AF40" s="16">
        <f t="shared" si="11"/>
        <v>35000</v>
      </c>
      <c r="AG40" s="16"/>
      <c r="AH40" s="16">
        <f t="shared" si="12"/>
        <v>35000</v>
      </c>
      <c r="AI40" s="16">
        <f t="shared" si="13"/>
        <v>35000</v>
      </c>
      <c r="AJ40" s="16">
        <f t="shared" si="14"/>
        <v>35000</v>
      </c>
      <c r="AK40" s="16">
        <v>-81.144999999999996</v>
      </c>
      <c r="AL40" s="16"/>
      <c r="AM40" s="16"/>
      <c r="AN40" s="16">
        <f t="shared" si="15"/>
        <v>34918.855000000003</v>
      </c>
      <c r="AO40" s="16">
        <f t="shared" si="16"/>
        <v>35000</v>
      </c>
      <c r="AP40" s="16">
        <f t="shared" si="17"/>
        <v>35000</v>
      </c>
      <c r="AQ40" s="16"/>
      <c r="AR40" s="16"/>
      <c r="AS40" s="16"/>
      <c r="AT40" s="16">
        <f t="shared" si="18"/>
        <v>34918.855000000003</v>
      </c>
      <c r="AU40" s="16">
        <f t="shared" si="19"/>
        <v>35000</v>
      </c>
      <c r="AV40" s="16">
        <f t="shared" si="20"/>
        <v>35000</v>
      </c>
      <c r="AW40" s="16"/>
      <c r="AX40" s="16"/>
      <c r="AY40" s="16"/>
      <c r="AZ40" s="16">
        <f t="shared" si="21"/>
        <v>34918.855000000003</v>
      </c>
      <c r="BA40" s="16">
        <f t="shared" si="22"/>
        <v>35000</v>
      </c>
      <c r="BB40" s="16">
        <f t="shared" si="23"/>
        <v>35000</v>
      </c>
      <c r="BC40" s="16"/>
      <c r="BD40" s="30"/>
      <c r="BE40" s="30">
        <v>88</v>
      </c>
      <c r="BF40" s="1"/>
      <c r="BG40" s="1"/>
      <c r="BH40" s="1"/>
      <c r="BI40" s="1"/>
      <c r="BJ40" s="1"/>
    </row>
    <row r="41" s="23" customFormat="1" ht="15">
      <c r="A41" s="24" t="s">
        <v>60</v>
      </c>
      <c r="B41" s="25"/>
      <c r="C41" s="24"/>
      <c r="D41" s="24"/>
      <c r="E41" s="26" t="s">
        <v>61</v>
      </c>
      <c r="F41" s="27">
        <f t="shared" si="50"/>
        <v>162092.50000000003</v>
      </c>
      <c r="G41" s="27">
        <f t="shared" si="51"/>
        <v>152609.20000000004</v>
      </c>
      <c r="H41" s="27">
        <f t="shared" si="52"/>
        <v>148526.30000000002</v>
      </c>
      <c r="I41" s="27">
        <f t="shared" si="53"/>
        <v>6719.6000000000004</v>
      </c>
      <c r="J41" s="27">
        <f t="shared" si="54"/>
        <v>0</v>
      </c>
      <c r="K41" s="27">
        <f t="shared" si="55"/>
        <v>0</v>
      </c>
      <c r="L41" s="27">
        <f t="shared" si="0"/>
        <v>168812.10000000003</v>
      </c>
      <c r="M41" s="27">
        <f t="shared" si="1"/>
        <v>152609.20000000004</v>
      </c>
      <c r="N41" s="27">
        <f t="shared" si="2"/>
        <v>148526.30000000002</v>
      </c>
      <c r="O41" s="27">
        <f t="shared" si="56"/>
        <v>2190</v>
      </c>
      <c r="P41" s="27">
        <f t="shared" si="57"/>
        <v>990</v>
      </c>
      <c r="Q41" s="27">
        <f t="shared" si="58"/>
        <v>990</v>
      </c>
      <c r="R41" s="27">
        <f t="shared" si="3"/>
        <v>171002.10000000003</v>
      </c>
      <c r="S41" s="27">
        <f t="shared" si="4"/>
        <v>153599.20000000004</v>
      </c>
      <c r="T41" s="27">
        <f t="shared" si="5"/>
        <v>149516.30000000002</v>
      </c>
      <c r="U41" s="27">
        <f t="shared" si="59"/>
        <v>0</v>
      </c>
      <c r="V41" s="27">
        <f t="shared" si="60"/>
        <v>0</v>
      </c>
      <c r="W41" s="27">
        <f t="shared" si="61"/>
        <v>0</v>
      </c>
      <c r="X41" s="27">
        <f t="shared" si="6"/>
        <v>171002.10000000003</v>
      </c>
      <c r="Y41" s="27">
        <f t="shared" si="7"/>
        <v>153599.20000000004</v>
      </c>
      <c r="Z41" s="27">
        <f t="shared" si="8"/>
        <v>149516.30000000002</v>
      </c>
      <c r="AA41" s="27">
        <f t="shared" si="62"/>
        <v>-3057.1260000000002</v>
      </c>
      <c r="AB41" s="27">
        <f t="shared" si="63"/>
        <v>-4523.3050000000003</v>
      </c>
      <c r="AC41" s="27">
        <f t="shared" si="64"/>
        <v>-4523.7619999999997</v>
      </c>
      <c r="AD41" s="27">
        <f t="shared" si="9"/>
        <v>167944.97400000005</v>
      </c>
      <c r="AE41" s="27">
        <f t="shared" si="10"/>
        <v>149075.89500000005</v>
      </c>
      <c r="AF41" s="27">
        <f t="shared" si="11"/>
        <v>144992.53800000003</v>
      </c>
      <c r="AG41" s="27">
        <f t="shared" si="65"/>
        <v>0</v>
      </c>
      <c r="AH41" s="27">
        <f t="shared" si="12"/>
        <v>167944.97400000005</v>
      </c>
      <c r="AI41" s="27">
        <f t="shared" si="13"/>
        <v>149075.89500000005</v>
      </c>
      <c r="AJ41" s="27">
        <f t="shared" si="14"/>
        <v>144992.53800000003</v>
      </c>
      <c r="AK41" s="27">
        <f t="shared" si="66"/>
        <v>5244.5520000000006</v>
      </c>
      <c r="AL41" s="27">
        <f t="shared" si="67"/>
        <v>3034.4549999999999</v>
      </c>
      <c r="AM41" s="27">
        <f t="shared" si="68"/>
        <v>3228.4169999999999</v>
      </c>
      <c r="AN41" s="27">
        <f t="shared" si="15"/>
        <v>173189.52600000004</v>
      </c>
      <c r="AO41" s="27">
        <f t="shared" si="16"/>
        <v>152110.35000000003</v>
      </c>
      <c r="AP41" s="27">
        <f t="shared" si="17"/>
        <v>148220.95500000002</v>
      </c>
      <c r="AQ41" s="27">
        <f t="shared" si="69"/>
        <v>0</v>
      </c>
      <c r="AR41" s="27">
        <f t="shared" si="70"/>
        <v>0</v>
      </c>
      <c r="AS41" s="27">
        <f t="shared" si="71"/>
        <v>0</v>
      </c>
      <c r="AT41" s="27">
        <f t="shared" si="18"/>
        <v>173189.52600000004</v>
      </c>
      <c r="AU41" s="27">
        <f t="shared" si="19"/>
        <v>152110.35000000003</v>
      </c>
      <c r="AV41" s="27">
        <f t="shared" si="20"/>
        <v>148220.95500000002</v>
      </c>
      <c r="AW41" s="27">
        <f t="shared" si="72"/>
        <v>98.751000000000005</v>
      </c>
      <c r="AX41" s="27">
        <f t="shared" si="73"/>
        <v>0</v>
      </c>
      <c r="AY41" s="27">
        <f t="shared" si="74"/>
        <v>0</v>
      </c>
      <c r="AZ41" s="27">
        <f t="shared" si="21"/>
        <v>173288.27700000003</v>
      </c>
      <c r="BA41" s="27">
        <f t="shared" si="22"/>
        <v>152110.35000000003</v>
      </c>
      <c r="BB41" s="27">
        <f t="shared" si="23"/>
        <v>148220.95500000002</v>
      </c>
      <c r="BC41" s="27">
        <f t="shared" si="75"/>
        <v>0</v>
      </c>
      <c r="BD41" s="28"/>
      <c r="BE41" s="28"/>
      <c r="BF41" s="23"/>
      <c r="BG41" s="23"/>
      <c r="BH41" s="23"/>
      <c r="BI41" s="23"/>
      <c r="BJ41" s="23"/>
    </row>
    <row r="42" s="1" customFormat="1" ht="60">
      <c r="A42" s="13" t="s">
        <v>62</v>
      </c>
      <c r="B42" s="14"/>
      <c r="C42" s="13"/>
      <c r="D42" s="13"/>
      <c r="E42" s="29" t="s">
        <v>63</v>
      </c>
      <c r="F42" s="16">
        <f>F43+F48+F56+F59+F86+F62+F65+F68+F71+F74+F77+F80+F83</f>
        <v>162092.50000000003</v>
      </c>
      <c r="G42" s="16">
        <f>G43+G48+G56+G59+G86+G62+G65+G68+G71+G74+G77+G80+G83</f>
        <v>152609.20000000004</v>
      </c>
      <c r="H42" s="16">
        <f>H43+H48+H56+H59+H86+H62+H65+H68+H71+H74+H77+H80+H83</f>
        <v>148526.30000000002</v>
      </c>
      <c r="I42" s="16">
        <f>I43+I48+I56+I59+I86+I62+I65+I68+I71+I74+I77+I80+I83</f>
        <v>6719.6000000000004</v>
      </c>
      <c r="J42" s="16">
        <f>J43+J48+J56+J59+J86+J62+J65+J68+J71+J74+J77+J80+J83</f>
        <v>0</v>
      </c>
      <c r="K42" s="16">
        <f>K43+K48+K56+K59+K86+K62+K65+K68+K71+K74+K77+K80+K83</f>
        <v>0</v>
      </c>
      <c r="L42" s="16">
        <f t="shared" si="0"/>
        <v>168812.10000000003</v>
      </c>
      <c r="M42" s="16">
        <f t="shared" si="1"/>
        <v>152609.20000000004</v>
      </c>
      <c r="N42" s="16">
        <f t="shared" si="2"/>
        <v>148526.30000000002</v>
      </c>
      <c r="O42" s="16">
        <f>O43+O48+O56+O59+O86+O62+O65+O68+O71+O74+O77+O80+O83</f>
        <v>2190</v>
      </c>
      <c r="P42" s="16">
        <f>P43+P48+P56+P59+P86+P62+P65+P68+P71+P74+P77+P80+P83</f>
        <v>990</v>
      </c>
      <c r="Q42" s="16">
        <f>Q43+Q48+Q56+Q59+Q86+Q62+Q65+Q68+Q71+Q74+Q77+Q80+Q83</f>
        <v>990</v>
      </c>
      <c r="R42" s="16">
        <f t="shared" si="3"/>
        <v>171002.10000000003</v>
      </c>
      <c r="S42" s="16">
        <f t="shared" si="4"/>
        <v>153599.20000000004</v>
      </c>
      <c r="T42" s="16">
        <f t="shared" si="5"/>
        <v>149516.30000000002</v>
      </c>
      <c r="U42" s="16">
        <f>U43+U48+U56+U59+U86+U62+U65+U68+U71+U74+U77+U80+U83</f>
        <v>0</v>
      </c>
      <c r="V42" s="16">
        <f>V43+V48+V56+V59+V86+V62+V65+V68+V71+V74+V77+V80+V83</f>
        <v>0</v>
      </c>
      <c r="W42" s="16">
        <f>W43+W48+W56+W59+W86+W62+W65+W68+W71+W74+W77+W80+W83</f>
        <v>0</v>
      </c>
      <c r="X42" s="16">
        <f t="shared" si="6"/>
        <v>171002.10000000003</v>
      </c>
      <c r="Y42" s="16">
        <f t="shared" si="7"/>
        <v>153599.20000000004</v>
      </c>
      <c r="Z42" s="16">
        <f t="shared" si="8"/>
        <v>149516.30000000002</v>
      </c>
      <c r="AA42" s="16">
        <f>AA43+AA48+AA56+AA59+AA86+AA62+AA65+AA68+AA71+AA74+AA77+AA80+AA83</f>
        <v>-3057.1260000000002</v>
      </c>
      <c r="AB42" s="16">
        <f>AB43+AB48+AB56+AB59+AB86+AB62+AB65+AB68+AB71+AB74+AB77+AB80+AB83</f>
        <v>-4523.3050000000003</v>
      </c>
      <c r="AC42" s="16">
        <f>AC43+AC48+AC56+AC59+AC86+AC62+AC65+AC68+AC71+AC74+AC77+AC80+AC83</f>
        <v>-4523.7619999999997</v>
      </c>
      <c r="AD42" s="16">
        <f t="shared" si="9"/>
        <v>167944.97400000005</v>
      </c>
      <c r="AE42" s="16">
        <f t="shared" si="10"/>
        <v>149075.89500000005</v>
      </c>
      <c r="AF42" s="16">
        <f t="shared" si="11"/>
        <v>144992.53800000003</v>
      </c>
      <c r="AG42" s="16">
        <f>AG43+AG48+AG56+AG59+AG86+AG62+AG65+AG68+AG71+AG74+AG77+AG80+AG83</f>
        <v>0</v>
      </c>
      <c r="AH42" s="16">
        <f t="shared" si="12"/>
        <v>167944.97400000005</v>
      </c>
      <c r="AI42" s="16">
        <f t="shared" si="13"/>
        <v>149075.89500000005</v>
      </c>
      <c r="AJ42" s="16">
        <f t="shared" si="14"/>
        <v>144992.53800000003</v>
      </c>
      <c r="AK42" s="16">
        <f>AK43+AK48+AK56+AK59+AK86+AK62+AK65+AK68+AK71+AK74+AK77+AK80+AK83</f>
        <v>5244.5520000000006</v>
      </c>
      <c r="AL42" s="16">
        <f>AL43+AL48+AL56+AL59+AL86+AL62+AL65+AL68+AL71+AL74+AL77+AL80+AL83</f>
        <v>3034.4549999999999</v>
      </c>
      <c r="AM42" s="16">
        <f>AM43+AM48+AM56+AM59+AM86+AM62+AM65+AM68+AM71+AM74+AM77+AM80+AM83</f>
        <v>3228.4169999999999</v>
      </c>
      <c r="AN42" s="16">
        <f t="shared" si="15"/>
        <v>173189.52600000004</v>
      </c>
      <c r="AO42" s="16">
        <f t="shared" si="16"/>
        <v>152110.35000000003</v>
      </c>
      <c r="AP42" s="16">
        <f t="shared" si="17"/>
        <v>148220.95500000002</v>
      </c>
      <c r="AQ42" s="16">
        <f>AQ43+AQ48+AQ56+AQ59+AQ86+AQ62+AQ65+AQ68+AQ71+AQ74+AQ77+AQ80+AQ83</f>
        <v>0</v>
      </c>
      <c r="AR42" s="16">
        <f>AR43+AR48+AR56+AR59+AR86+AR62+AR65+AR68+AR71+AR74+AR77+AR80+AR83</f>
        <v>0</v>
      </c>
      <c r="AS42" s="16">
        <f>AS43+AS48+AS56+AS59+AS86+AS62+AS65+AS68+AS71+AS74+AS77+AS80+AS83</f>
        <v>0</v>
      </c>
      <c r="AT42" s="16">
        <f t="shared" si="18"/>
        <v>173189.52600000004</v>
      </c>
      <c r="AU42" s="16">
        <f t="shared" si="19"/>
        <v>152110.35000000003</v>
      </c>
      <c r="AV42" s="16">
        <f t="shared" si="20"/>
        <v>148220.95500000002</v>
      </c>
      <c r="AW42" s="16">
        <f>AW43+AW48+AW56+AW59+AW86+AW62+AW65+AW68+AW71+AW74+AW77+AW80+AW83</f>
        <v>98.751000000000005</v>
      </c>
      <c r="AX42" s="16">
        <f>AX43+AX48+AX56+AX59+AX86+AX62+AX65+AX68+AX71+AX74+AX77+AX80+AX83</f>
        <v>0</v>
      </c>
      <c r="AY42" s="16">
        <f>AY43+AY48+AY56+AY59+AY86+AY62+AY65+AY68+AY71+AY74+AY77+AY80+AY83</f>
        <v>0</v>
      </c>
      <c r="AZ42" s="16">
        <f t="shared" si="21"/>
        <v>173288.27700000003</v>
      </c>
      <c r="BA42" s="16">
        <f t="shared" si="22"/>
        <v>152110.35000000003</v>
      </c>
      <c r="BB42" s="16">
        <f t="shared" si="23"/>
        <v>148220.95500000002</v>
      </c>
      <c r="BC42" s="16">
        <f>BC43+BC48+BC56+BC59+BC86+BC62+BC65+BC68+BC71+BC74+BC77+BC80+BC83</f>
        <v>0</v>
      </c>
      <c r="BD42" s="30"/>
      <c r="BE42" s="30"/>
      <c r="BF42" s="1"/>
      <c r="BG42" s="1"/>
      <c r="BH42" s="1"/>
      <c r="BI42" s="1"/>
      <c r="BJ42" s="1"/>
    </row>
    <row r="43" s="1" customFormat="1" ht="30">
      <c r="A43" s="13" t="s">
        <v>64</v>
      </c>
      <c r="B43" s="14"/>
      <c r="C43" s="13"/>
      <c r="D43" s="13"/>
      <c r="E43" s="29" t="s">
        <v>65</v>
      </c>
      <c r="F43" s="16">
        <f>F44+F46</f>
        <v>68822.499999999985</v>
      </c>
      <c r="G43" s="16">
        <f>G44+G46</f>
        <v>64189.199999999997</v>
      </c>
      <c r="H43" s="16">
        <f>H44+H46</f>
        <v>59856.300000000003</v>
      </c>
      <c r="I43" s="16">
        <f>I44+I46</f>
        <v>0</v>
      </c>
      <c r="J43" s="16">
        <f>J44+J46</f>
        <v>0</v>
      </c>
      <c r="K43" s="16">
        <f>K44+K46</f>
        <v>0</v>
      </c>
      <c r="L43" s="16">
        <f t="shared" si="0"/>
        <v>68822.499999999985</v>
      </c>
      <c r="M43" s="16">
        <f t="shared" si="1"/>
        <v>64189.199999999997</v>
      </c>
      <c r="N43" s="16">
        <f t="shared" si="2"/>
        <v>59856.300000000003</v>
      </c>
      <c r="O43" s="16">
        <f>O44+O46</f>
        <v>0</v>
      </c>
      <c r="P43" s="16">
        <f>P44+P46</f>
        <v>0</v>
      </c>
      <c r="Q43" s="16">
        <f>Q44+Q46</f>
        <v>0</v>
      </c>
      <c r="R43" s="16">
        <f t="shared" si="3"/>
        <v>68822.499999999985</v>
      </c>
      <c r="S43" s="16">
        <f t="shared" si="4"/>
        <v>64189.199999999997</v>
      </c>
      <c r="T43" s="16">
        <f t="shared" si="5"/>
        <v>59856.300000000003</v>
      </c>
      <c r="U43" s="16">
        <f>U44+U46</f>
        <v>0</v>
      </c>
      <c r="V43" s="16">
        <f>V44+V46</f>
        <v>0</v>
      </c>
      <c r="W43" s="16">
        <f>W44+W46</f>
        <v>0</v>
      </c>
      <c r="X43" s="16">
        <f t="shared" si="6"/>
        <v>68822.499999999985</v>
      </c>
      <c r="Y43" s="16">
        <f t="shared" si="7"/>
        <v>64189.199999999997</v>
      </c>
      <c r="Z43" s="16">
        <f t="shared" si="8"/>
        <v>59856.300000000003</v>
      </c>
      <c r="AA43" s="16">
        <f>AA44+AA46</f>
        <v>1942.874</v>
      </c>
      <c r="AB43" s="16">
        <f>AB44+AB46</f>
        <v>476.69499999999999</v>
      </c>
      <c r="AC43" s="16">
        <f>AC44+AC46</f>
        <v>476.238</v>
      </c>
      <c r="AD43" s="16">
        <f t="shared" si="9"/>
        <v>70765.373999999982</v>
      </c>
      <c r="AE43" s="16">
        <f t="shared" si="10"/>
        <v>64665.894999999997</v>
      </c>
      <c r="AF43" s="16">
        <f t="shared" si="11"/>
        <v>60332.538</v>
      </c>
      <c r="AG43" s="16">
        <f>AG44+AG46</f>
        <v>0</v>
      </c>
      <c r="AH43" s="16">
        <f t="shared" si="12"/>
        <v>70765.373999999982</v>
      </c>
      <c r="AI43" s="16">
        <f t="shared" si="13"/>
        <v>64665.894999999997</v>
      </c>
      <c r="AJ43" s="16">
        <f t="shared" si="14"/>
        <v>60332.538</v>
      </c>
      <c r="AK43" s="16">
        <f>AK44+AK46</f>
        <v>5163.4070000000002</v>
      </c>
      <c r="AL43" s="16">
        <f>AL44+AL46</f>
        <v>3034.4549999999999</v>
      </c>
      <c r="AM43" s="16">
        <f>AM44+AM46</f>
        <v>3228.4169999999999</v>
      </c>
      <c r="AN43" s="16">
        <f t="shared" si="15"/>
        <v>75928.780999999988</v>
      </c>
      <c r="AO43" s="16">
        <f t="shared" si="16"/>
        <v>67700.349999999991</v>
      </c>
      <c r="AP43" s="16">
        <f t="shared" si="17"/>
        <v>63560.955000000002</v>
      </c>
      <c r="AQ43" s="16">
        <f>AQ44+AQ46</f>
        <v>0</v>
      </c>
      <c r="AR43" s="16">
        <f>AR44+AR46</f>
        <v>0</v>
      </c>
      <c r="AS43" s="16">
        <f>AS44+AS46</f>
        <v>0</v>
      </c>
      <c r="AT43" s="16">
        <f t="shared" si="18"/>
        <v>75928.780999999988</v>
      </c>
      <c r="AU43" s="16">
        <f t="shared" si="19"/>
        <v>67700.349999999991</v>
      </c>
      <c r="AV43" s="16">
        <f t="shared" si="20"/>
        <v>63560.955000000002</v>
      </c>
      <c r="AW43" s="16">
        <f>AW44+AW46</f>
        <v>0</v>
      </c>
      <c r="AX43" s="16">
        <f>AX44+AX46</f>
        <v>0</v>
      </c>
      <c r="AY43" s="16">
        <f>AY44+AY46</f>
        <v>0</v>
      </c>
      <c r="AZ43" s="16">
        <f t="shared" si="21"/>
        <v>75928.780999999988</v>
      </c>
      <c r="BA43" s="16">
        <f t="shared" si="22"/>
        <v>67700.349999999991</v>
      </c>
      <c r="BB43" s="16">
        <f t="shared" si="23"/>
        <v>63560.955000000002</v>
      </c>
      <c r="BC43" s="16">
        <f>BC44+BC46</f>
        <v>0</v>
      </c>
      <c r="BD43" s="30"/>
      <c r="BE43" s="30"/>
      <c r="BF43" s="1"/>
      <c r="BG43" s="1"/>
      <c r="BH43" s="1"/>
      <c r="BI43" s="1"/>
      <c r="BJ43" s="1"/>
    </row>
    <row r="44" s="1" customFormat="1" ht="30">
      <c r="A44" s="13" t="s">
        <v>64</v>
      </c>
      <c r="B44" s="14" t="s">
        <v>66</v>
      </c>
      <c r="C44" s="13"/>
      <c r="D44" s="13"/>
      <c r="E44" s="29" t="s">
        <v>67</v>
      </c>
      <c r="F44" s="16">
        <f>F45</f>
        <v>68052.199999999983</v>
      </c>
      <c r="G44" s="16">
        <f>G45</f>
        <v>63438.099999999999</v>
      </c>
      <c r="H44" s="16">
        <f>H45</f>
        <v>59113.800000000003</v>
      </c>
      <c r="I44" s="16">
        <f>I45</f>
        <v>0</v>
      </c>
      <c r="J44" s="16">
        <f>J45</f>
        <v>0</v>
      </c>
      <c r="K44" s="16">
        <f>K45</f>
        <v>0</v>
      </c>
      <c r="L44" s="16">
        <f t="shared" si="0"/>
        <v>68052.199999999983</v>
      </c>
      <c r="M44" s="16">
        <f t="shared" si="1"/>
        <v>63438.099999999999</v>
      </c>
      <c r="N44" s="16">
        <f t="shared" si="2"/>
        <v>59113.800000000003</v>
      </c>
      <c r="O44" s="16">
        <f>O45</f>
        <v>0</v>
      </c>
      <c r="P44" s="16">
        <f>P45</f>
        <v>0</v>
      </c>
      <c r="Q44" s="16">
        <f>Q45</f>
        <v>0</v>
      </c>
      <c r="R44" s="16">
        <f t="shared" si="3"/>
        <v>68052.199999999983</v>
      </c>
      <c r="S44" s="16">
        <f t="shared" si="4"/>
        <v>63438.099999999999</v>
      </c>
      <c r="T44" s="16">
        <f t="shared" si="5"/>
        <v>59113.800000000003</v>
      </c>
      <c r="U44" s="16">
        <f>U45</f>
        <v>0</v>
      </c>
      <c r="V44" s="16">
        <f>V45</f>
        <v>0</v>
      </c>
      <c r="W44" s="16">
        <f>W45</f>
        <v>0</v>
      </c>
      <c r="X44" s="16">
        <f t="shared" si="6"/>
        <v>68052.199999999983</v>
      </c>
      <c r="Y44" s="16">
        <f t="shared" si="7"/>
        <v>63438.099999999999</v>
      </c>
      <c r="Z44" s="16">
        <f t="shared" si="8"/>
        <v>59113.800000000003</v>
      </c>
      <c r="AA44" s="16">
        <f>AA45</f>
        <v>1942.874</v>
      </c>
      <c r="AB44" s="16">
        <f>AB45</f>
        <v>476.69499999999999</v>
      </c>
      <c r="AC44" s="16">
        <f>AC45</f>
        <v>476.238</v>
      </c>
      <c r="AD44" s="16">
        <f t="shared" si="9"/>
        <v>69995.073999999979</v>
      </c>
      <c r="AE44" s="16">
        <f t="shared" si="10"/>
        <v>63914.794999999998</v>
      </c>
      <c r="AF44" s="16">
        <f t="shared" si="11"/>
        <v>59590.038</v>
      </c>
      <c r="AG44" s="16">
        <f>AG45</f>
        <v>0</v>
      </c>
      <c r="AH44" s="16">
        <f t="shared" si="12"/>
        <v>69995.073999999979</v>
      </c>
      <c r="AI44" s="16">
        <f t="shared" si="13"/>
        <v>63914.794999999998</v>
      </c>
      <c r="AJ44" s="16">
        <f t="shared" si="14"/>
        <v>59590.038</v>
      </c>
      <c r="AK44" s="16">
        <f>AK45</f>
        <v>5163.4070000000002</v>
      </c>
      <c r="AL44" s="16">
        <f>AL45</f>
        <v>3034.4549999999999</v>
      </c>
      <c r="AM44" s="16">
        <f>AM45</f>
        <v>3228.4169999999999</v>
      </c>
      <c r="AN44" s="16">
        <f t="shared" si="15"/>
        <v>75158.480999999985</v>
      </c>
      <c r="AO44" s="16">
        <f t="shared" si="16"/>
        <v>66949.25</v>
      </c>
      <c r="AP44" s="16">
        <f t="shared" si="17"/>
        <v>62818.455000000002</v>
      </c>
      <c r="AQ44" s="16">
        <f>AQ45</f>
        <v>0</v>
      </c>
      <c r="AR44" s="16">
        <f>AR45</f>
        <v>0</v>
      </c>
      <c r="AS44" s="16">
        <f>AS45</f>
        <v>0</v>
      </c>
      <c r="AT44" s="16">
        <f t="shared" si="18"/>
        <v>75158.480999999985</v>
      </c>
      <c r="AU44" s="16">
        <f t="shared" si="19"/>
        <v>66949.25</v>
      </c>
      <c r="AV44" s="16">
        <f t="shared" si="20"/>
        <v>62818.455000000002</v>
      </c>
      <c r="AW44" s="16">
        <f>AW45</f>
        <v>0</v>
      </c>
      <c r="AX44" s="16">
        <f>AX45</f>
        <v>0</v>
      </c>
      <c r="AY44" s="16">
        <f>AY45</f>
        <v>0</v>
      </c>
      <c r="AZ44" s="16">
        <f t="shared" si="21"/>
        <v>75158.480999999985</v>
      </c>
      <c r="BA44" s="16">
        <f t="shared" si="22"/>
        <v>66949.25</v>
      </c>
      <c r="BB44" s="16">
        <f t="shared" si="23"/>
        <v>62818.455000000002</v>
      </c>
      <c r="BC44" s="16">
        <f>BC45</f>
        <v>0</v>
      </c>
      <c r="BD44" s="30"/>
      <c r="BE44" s="30"/>
      <c r="BF44" s="1"/>
      <c r="BG44" s="1"/>
      <c r="BH44" s="1"/>
      <c r="BI44" s="1"/>
      <c r="BJ44" s="1"/>
    </row>
    <row r="45" s="1" customFormat="1" ht="15">
      <c r="A45" s="13" t="s">
        <v>64</v>
      </c>
      <c r="B45" s="14">
        <v>200</v>
      </c>
      <c r="C45" s="13" t="s">
        <v>37</v>
      </c>
      <c r="D45" s="13" t="s">
        <v>38</v>
      </c>
      <c r="E45" s="29" t="s">
        <v>39</v>
      </c>
      <c r="F45" s="16">
        <v>68052.199999999983</v>
      </c>
      <c r="G45" s="16">
        <v>63438.099999999999</v>
      </c>
      <c r="H45" s="16">
        <v>59113.800000000003</v>
      </c>
      <c r="I45" s="16"/>
      <c r="J45" s="16"/>
      <c r="K45" s="16"/>
      <c r="L45" s="16">
        <f t="shared" si="0"/>
        <v>68052.199999999983</v>
      </c>
      <c r="M45" s="16">
        <f t="shared" si="1"/>
        <v>63438.099999999999</v>
      </c>
      <c r="N45" s="16">
        <f t="shared" si="2"/>
        <v>59113.800000000003</v>
      </c>
      <c r="O45" s="16"/>
      <c r="P45" s="16"/>
      <c r="Q45" s="16"/>
      <c r="R45" s="16">
        <f t="shared" si="3"/>
        <v>68052.199999999983</v>
      </c>
      <c r="S45" s="16">
        <f t="shared" si="4"/>
        <v>63438.099999999999</v>
      </c>
      <c r="T45" s="16">
        <f t="shared" si="5"/>
        <v>59113.800000000003</v>
      </c>
      <c r="U45" s="16"/>
      <c r="V45" s="16"/>
      <c r="W45" s="16"/>
      <c r="X45" s="16">
        <f t="shared" si="6"/>
        <v>68052.199999999983</v>
      </c>
      <c r="Y45" s="16">
        <f t="shared" si="7"/>
        <v>63438.099999999999</v>
      </c>
      <c r="Z45" s="16">
        <f t="shared" si="8"/>
        <v>59113.800000000003</v>
      </c>
      <c r="AA45" s="16">
        <f>343.441+796.085+803.348</f>
        <v>1942.874</v>
      </c>
      <c r="AB45" s="16">
        <v>476.69499999999999</v>
      </c>
      <c r="AC45" s="16">
        <v>476.238</v>
      </c>
      <c r="AD45" s="16">
        <f t="shared" si="9"/>
        <v>69995.073999999979</v>
      </c>
      <c r="AE45" s="16">
        <f t="shared" si="10"/>
        <v>63914.794999999998</v>
      </c>
      <c r="AF45" s="16">
        <f t="shared" si="11"/>
        <v>59590.038</v>
      </c>
      <c r="AG45" s="16"/>
      <c r="AH45" s="16">
        <f t="shared" si="12"/>
        <v>69995.073999999979</v>
      </c>
      <c r="AI45" s="16">
        <f t="shared" si="13"/>
        <v>63914.794999999998</v>
      </c>
      <c r="AJ45" s="16">
        <f t="shared" si="14"/>
        <v>59590.038</v>
      </c>
      <c r="AK45" s="16">
        <f>603.964+292.683+4266.76</f>
        <v>5163.4070000000002</v>
      </c>
      <c r="AL45" s="16">
        <v>3034.4549999999999</v>
      </c>
      <c r="AM45" s="16">
        <v>3228.4169999999999</v>
      </c>
      <c r="AN45" s="16">
        <f t="shared" si="15"/>
        <v>75158.480999999985</v>
      </c>
      <c r="AO45" s="16">
        <f t="shared" si="16"/>
        <v>66949.25</v>
      </c>
      <c r="AP45" s="16">
        <f t="shared" si="17"/>
        <v>62818.455000000002</v>
      </c>
      <c r="AQ45" s="16"/>
      <c r="AR45" s="16"/>
      <c r="AS45" s="16"/>
      <c r="AT45" s="16">
        <f t="shared" si="18"/>
        <v>75158.480999999985</v>
      </c>
      <c r="AU45" s="16">
        <f t="shared" si="19"/>
        <v>66949.25</v>
      </c>
      <c r="AV45" s="16">
        <f t="shared" si="20"/>
        <v>62818.455000000002</v>
      </c>
      <c r="AW45" s="16"/>
      <c r="AX45" s="16"/>
      <c r="AY45" s="16"/>
      <c r="AZ45" s="16">
        <f t="shared" si="21"/>
        <v>75158.480999999985</v>
      </c>
      <c r="BA45" s="16">
        <f t="shared" si="22"/>
        <v>66949.25</v>
      </c>
      <c r="BB45" s="16">
        <f t="shared" si="23"/>
        <v>62818.455000000002</v>
      </c>
      <c r="BC45" s="16"/>
      <c r="BD45" s="30"/>
      <c r="BE45" s="30"/>
      <c r="BF45" s="1"/>
      <c r="BG45" s="1"/>
      <c r="BH45" s="1"/>
      <c r="BI45" s="1"/>
      <c r="BJ45" s="1"/>
    </row>
    <row r="46" s="1" customFormat="1" ht="15">
      <c r="A46" s="13" t="s">
        <v>64</v>
      </c>
      <c r="B46" s="14" t="s">
        <v>52</v>
      </c>
      <c r="C46" s="13"/>
      <c r="D46" s="13"/>
      <c r="E46" s="29" t="s">
        <v>53</v>
      </c>
      <c r="F46" s="16">
        <f>F47</f>
        <v>770.29999999999995</v>
      </c>
      <c r="G46" s="16">
        <f>G47</f>
        <v>751.10000000000002</v>
      </c>
      <c r="H46" s="16">
        <f>H47</f>
        <v>742.5</v>
      </c>
      <c r="I46" s="16">
        <f>I47</f>
        <v>0</v>
      </c>
      <c r="J46" s="16">
        <f>J47</f>
        <v>0</v>
      </c>
      <c r="K46" s="16">
        <f>K47</f>
        <v>0</v>
      </c>
      <c r="L46" s="16">
        <f t="shared" si="0"/>
        <v>770.29999999999995</v>
      </c>
      <c r="M46" s="16">
        <f t="shared" si="1"/>
        <v>751.10000000000002</v>
      </c>
      <c r="N46" s="16">
        <f t="shared" si="2"/>
        <v>742.5</v>
      </c>
      <c r="O46" s="16">
        <f>O47</f>
        <v>0</v>
      </c>
      <c r="P46" s="16">
        <f>P47</f>
        <v>0</v>
      </c>
      <c r="Q46" s="16">
        <f>Q47</f>
        <v>0</v>
      </c>
      <c r="R46" s="16">
        <f t="shared" si="3"/>
        <v>770.29999999999995</v>
      </c>
      <c r="S46" s="16">
        <f t="shared" si="4"/>
        <v>751.10000000000002</v>
      </c>
      <c r="T46" s="16">
        <f t="shared" si="5"/>
        <v>742.5</v>
      </c>
      <c r="U46" s="16">
        <f>U47</f>
        <v>0</v>
      </c>
      <c r="V46" s="16">
        <f>V47</f>
        <v>0</v>
      </c>
      <c r="W46" s="16">
        <f>W47</f>
        <v>0</v>
      </c>
      <c r="X46" s="16">
        <f t="shared" si="6"/>
        <v>770.29999999999995</v>
      </c>
      <c r="Y46" s="16">
        <f t="shared" si="7"/>
        <v>751.10000000000002</v>
      </c>
      <c r="Z46" s="16">
        <f t="shared" si="8"/>
        <v>742.5</v>
      </c>
      <c r="AA46" s="16">
        <f>AA47</f>
        <v>0</v>
      </c>
      <c r="AB46" s="16">
        <f>AB47</f>
        <v>0</v>
      </c>
      <c r="AC46" s="16">
        <f>AC47</f>
        <v>0</v>
      </c>
      <c r="AD46" s="16">
        <f t="shared" si="9"/>
        <v>770.29999999999995</v>
      </c>
      <c r="AE46" s="16">
        <f t="shared" si="10"/>
        <v>751.10000000000002</v>
      </c>
      <c r="AF46" s="16">
        <f t="shared" si="11"/>
        <v>742.5</v>
      </c>
      <c r="AG46" s="16">
        <f>AG47</f>
        <v>0</v>
      </c>
      <c r="AH46" s="16">
        <f t="shared" si="12"/>
        <v>770.29999999999995</v>
      </c>
      <c r="AI46" s="16">
        <f t="shared" si="13"/>
        <v>751.10000000000002</v>
      </c>
      <c r="AJ46" s="16">
        <f t="shared" si="14"/>
        <v>742.5</v>
      </c>
      <c r="AK46" s="16">
        <f>AK47</f>
        <v>0</v>
      </c>
      <c r="AL46" s="16">
        <f>AL47</f>
        <v>0</v>
      </c>
      <c r="AM46" s="16">
        <f>AM47</f>
        <v>0</v>
      </c>
      <c r="AN46" s="16">
        <f t="shared" si="15"/>
        <v>770.29999999999995</v>
      </c>
      <c r="AO46" s="16">
        <f t="shared" si="16"/>
        <v>751.10000000000002</v>
      </c>
      <c r="AP46" s="16">
        <f t="shared" si="17"/>
        <v>742.5</v>
      </c>
      <c r="AQ46" s="16">
        <f>AQ47</f>
        <v>0</v>
      </c>
      <c r="AR46" s="16">
        <f>AR47</f>
        <v>0</v>
      </c>
      <c r="AS46" s="16">
        <f>AS47</f>
        <v>0</v>
      </c>
      <c r="AT46" s="16">
        <f t="shared" si="18"/>
        <v>770.29999999999995</v>
      </c>
      <c r="AU46" s="16">
        <f t="shared" si="19"/>
        <v>751.10000000000002</v>
      </c>
      <c r="AV46" s="16">
        <f t="shared" si="20"/>
        <v>742.5</v>
      </c>
      <c r="AW46" s="16">
        <f>AW47</f>
        <v>0</v>
      </c>
      <c r="AX46" s="16">
        <f>AX47</f>
        <v>0</v>
      </c>
      <c r="AY46" s="16">
        <f>AY47</f>
        <v>0</v>
      </c>
      <c r="AZ46" s="16">
        <f t="shared" si="21"/>
        <v>770.29999999999995</v>
      </c>
      <c r="BA46" s="16">
        <f t="shared" si="22"/>
        <v>751.10000000000002</v>
      </c>
      <c r="BB46" s="16">
        <f t="shared" si="23"/>
        <v>742.5</v>
      </c>
      <c r="BC46" s="16">
        <f>BC47</f>
        <v>0</v>
      </c>
      <c r="BD46" s="30"/>
      <c r="BE46" s="30"/>
      <c r="BF46" s="1"/>
      <c r="BG46" s="1"/>
      <c r="BH46" s="1"/>
      <c r="BI46" s="1"/>
      <c r="BJ46" s="1"/>
    </row>
    <row r="47" s="1" customFormat="1" ht="15">
      <c r="A47" s="13" t="s">
        <v>64</v>
      </c>
      <c r="B47" s="14">
        <v>800</v>
      </c>
      <c r="C47" s="13" t="s">
        <v>37</v>
      </c>
      <c r="D47" s="13" t="s">
        <v>38</v>
      </c>
      <c r="E47" s="29" t="s">
        <v>39</v>
      </c>
      <c r="F47" s="16">
        <v>770.29999999999995</v>
      </c>
      <c r="G47" s="16">
        <v>751.10000000000002</v>
      </c>
      <c r="H47" s="16">
        <v>742.5</v>
      </c>
      <c r="I47" s="16"/>
      <c r="J47" s="16"/>
      <c r="K47" s="16"/>
      <c r="L47" s="16">
        <f t="shared" si="0"/>
        <v>770.29999999999995</v>
      </c>
      <c r="M47" s="16">
        <f t="shared" si="1"/>
        <v>751.10000000000002</v>
      </c>
      <c r="N47" s="16">
        <f t="shared" si="2"/>
        <v>742.5</v>
      </c>
      <c r="O47" s="16"/>
      <c r="P47" s="16"/>
      <c r="Q47" s="16"/>
      <c r="R47" s="16">
        <f t="shared" si="3"/>
        <v>770.29999999999995</v>
      </c>
      <c r="S47" s="16">
        <f t="shared" si="4"/>
        <v>751.10000000000002</v>
      </c>
      <c r="T47" s="16">
        <f t="shared" si="5"/>
        <v>742.5</v>
      </c>
      <c r="U47" s="16"/>
      <c r="V47" s="16"/>
      <c r="W47" s="16"/>
      <c r="X47" s="16">
        <f t="shared" si="6"/>
        <v>770.29999999999995</v>
      </c>
      <c r="Y47" s="16">
        <f t="shared" si="7"/>
        <v>751.10000000000002</v>
      </c>
      <c r="Z47" s="16">
        <f t="shared" si="8"/>
        <v>742.5</v>
      </c>
      <c r="AA47" s="16"/>
      <c r="AB47" s="16"/>
      <c r="AC47" s="16"/>
      <c r="AD47" s="16">
        <f t="shared" si="9"/>
        <v>770.29999999999995</v>
      </c>
      <c r="AE47" s="16">
        <f t="shared" si="10"/>
        <v>751.10000000000002</v>
      </c>
      <c r="AF47" s="16">
        <f t="shared" si="11"/>
        <v>742.5</v>
      </c>
      <c r="AG47" s="16"/>
      <c r="AH47" s="16">
        <f t="shared" si="12"/>
        <v>770.29999999999995</v>
      </c>
      <c r="AI47" s="16">
        <f t="shared" si="13"/>
        <v>751.10000000000002</v>
      </c>
      <c r="AJ47" s="16">
        <f t="shared" si="14"/>
        <v>742.5</v>
      </c>
      <c r="AK47" s="16"/>
      <c r="AL47" s="16"/>
      <c r="AM47" s="16"/>
      <c r="AN47" s="16">
        <f t="shared" si="15"/>
        <v>770.29999999999995</v>
      </c>
      <c r="AO47" s="16">
        <f t="shared" si="16"/>
        <v>751.10000000000002</v>
      </c>
      <c r="AP47" s="16">
        <f t="shared" si="17"/>
        <v>742.5</v>
      </c>
      <c r="AQ47" s="16"/>
      <c r="AR47" s="16"/>
      <c r="AS47" s="16"/>
      <c r="AT47" s="16">
        <f t="shared" si="18"/>
        <v>770.29999999999995</v>
      </c>
      <c r="AU47" s="16">
        <f t="shared" si="19"/>
        <v>751.10000000000002</v>
      </c>
      <c r="AV47" s="16">
        <f t="shared" si="20"/>
        <v>742.5</v>
      </c>
      <c r="AW47" s="16"/>
      <c r="AX47" s="16"/>
      <c r="AY47" s="16"/>
      <c r="AZ47" s="16">
        <f t="shared" si="21"/>
        <v>770.29999999999995</v>
      </c>
      <c r="BA47" s="16">
        <f t="shared" si="22"/>
        <v>751.10000000000002</v>
      </c>
      <c r="BB47" s="16">
        <f t="shared" si="23"/>
        <v>742.5</v>
      </c>
      <c r="BC47" s="16"/>
      <c r="BD47" s="30"/>
      <c r="BE47" s="30"/>
      <c r="BF47" s="1"/>
      <c r="BG47" s="1"/>
      <c r="BH47" s="1"/>
      <c r="BI47" s="1"/>
      <c r="BJ47" s="1"/>
    </row>
    <row r="48" s="1" customFormat="1" ht="45">
      <c r="A48" s="13" t="s">
        <v>68</v>
      </c>
      <c r="B48" s="14"/>
      <c r="C48" s="13"/>
      <c r="D48" s="13"/>
      <c r="E48" s="31" t="s">
        <v>69</v>
      </c>
      <c r="F48" s="16">
        <f>F49+F51</f>
        <v>15608.700000000001</v>
      </c>
      <c r="G48" s="16">
        <f>G49+G51</f>
        <v>15608.700000000001</v>
      </c>
      <c r="H48" s="16">
        <f>H49+H51</f>
        <v>15608.700000000001</v>
      </c>
      <c r="I48" s="16">
        <f>I49+I51</f>
        <v>114.59999999999999</v>
      </c>
      <c r="J48" s="16">
        <f>J49+J51</f>
        <v>0</v>
      </c>
      <c r="K48" s="16">
        <f>K49+K51</f>
        <v>0</v>
      </c>
      <c r="L48" s="16">
        <f t="shared" si="0"/>
        <v>15723.300000000001</v>
      </c>
      <c r="M48" s="16">
        <f t="shared" si="1"/>
        <v>15608.700000000001</v>
      </c>
      <c r="N48" s="16">
        <f t="shared" si="2"/>
        <v>15608.700000000001</v>
      </c>
      <c r="O48" s="16">
        <f>O49+O51</f>
        <v>1200</v>
      </c>
      <c r="P48" s="16">
        <f>P49+P51</f>
        <v>0</v>
      </c>
      <c r="Q48" s="16">
        <f>Q49+Q51</f>
        <v>0</v>
      </c>
      <c r="R48" s="16">
        <f t="shared" si="3"/>
        <v>16923.300000000003</v>
      </c>
      <c r="S48" s="16">
        <f t="shared" si="4"/>
        <v>15608.700000000001</v>
      </c>
      <c r="T48" s="16">
        <f t="shared" si="5"/>
        <v>15608.700000000001</v>
      </c>
      <c r="U48" s="16">
        <f>U49+U51</f>
        <v>0</v>
      </c>
      <c r="V48" s="16">
        <f>V49+V51</f>
        <v>0</v>
      </c>
      <c r="W48" s="16">
        <f>W49+W51</f>
        <v>0</v>
      </c>
      <c r="X48" s="16">
        <f t="shared" si="6"/>
        <v>16923.300000000003</v>
      </c>
      <c r="Y48" s="16">
        <f t="shared" si="7"/>
        <v>15608.700000000001</v>
      </c>
      <c r="Z48" s="16">
        <f t="shared" si="8"/>
        <v>15608.700000000001</v>
      </c>
      <c r="AA48" s="16">
        <f>AA49+AA51</f>
        <v>0</v>
      </c>
      <c r="AB48" s="16">
        <f>AB49+AB51</f>
        <v>0</v>
      </c>
      <c r="AC48" s="16">
        <f>AC49+AC51</f>
        <v>0</v>
      </c>
      <c r="AD48" s="16">
        <f t="shared" si="9"/>
        <v>16923.300000000003</v>
      </c>
      <c r="AE48" s="16">
        <f t="shared" si="10"/>
        <v>15608.700000000001</v>
      </c>
      <c r="AF48" s="16">
        <f t="shared" si="11"/>
        <v>15608.700000000001</v>
      </c>
      <c r="AG48" s="16">
        <f>AG49+AG51</f>
        <v>0</v>
      </c>
      <c r="AH48" s="16">
        <f t="shared" si="12"/>
        <v>16923.300000000003</v>
      </c>
      <c r="AI48" s="16">
        <f t="shared" si="13"/>
        <v>15608.700000000001</v>
      </c>
      <c r="AJ48" s="16">
        <f t="shared" si="14"/>
        <v>15608.700000000001</v>
      </c>
      <c r="AK48" s="16">
        <f>AK49+AK51</f>
        <v>0</v>
      </c>
      <c r="AL48" s="16">
        <f>AL49+AL51</f>
        <v>0</v>
      </c>
      <c r="AM48" s="16">
        <f>AM49+AM51</f>
        <v>0</v>
      </c>
      <c r="AN48" s="16">
        <f t="shared" si="15"/>
        <v>16923.300000000003</v>
      </c>
      <c r="AO48" s="16">
        <f t="shared" si="16"/>
        <v>15608.700000000001</v>
      </c>
      <c r="AP48" s="16">
        <f t="shared" si="17"/>
        <v>15608.700000000001</v>
      </c>
      <c r="AQ48" s="16">
        <f>AQ49+AQ51</f>
        <v>0</v>
      </c>
      <c r="AR48" s="16">
        <f>AR49+AR51</f>
        <v>0</v>
      </c>
      <c r="AS48" s="16">
        <f>AS49+AS51</f>
        <v>0</v>
      </c>
      <c r="AT48" s="16">
        <f t="shared" si="18"/>
        <v>16923.300000000003</v>
      </c>
      <c r="AU48" s="16">
        <f t="shared" si="19"/>
        <v>15608.700000000001</v>
      </c>
      <c r="AV48" s="16">
        <f t="shared" si="20"/>
        <v>15608.700000000001</v>
      </c>
      <c r="AW48" s="16">
        <f>AW49+AW51</f>
        <v>0</v>
      </c>
      <c r="AX48" s="16">
        <f>AX49+AX51</f>
        <v>0</v>
      </c>
      <c r="AY48" s="16">
        <f>AY49+AY51</f>
        <v>0</v>
      </c>
      <c r="AZ48" s="16">
        <f t="shared" si="21"/>
        <v>16923.300000000003</v>
      </c>
      <c r="BA48" s="16">
        <f t="shared" si="22"/>
        <v>15608.700000000001</v>
      </c>
      <c r="BB48" s="16">
        <f t="shared" si="23"/>
        <v>15608.700000000001</v>
      </c>
      <c r="BC48" s="16">
        <f>BC49+BC51</f>
        <v>0</v>
      </c>
      <c r="BD48" s="30"/>
      <c r="BE48" s="30"/>
      <c r="BF48" s="1"/>
      <c r="BG48" s="1"/>
      <c r="BH48" s="1"/>
      <c r="BI48" s="1"/>
      <c r="BJ48" s="1"/>
    </row>
    <row r="49" s="1" customFormat="1" ht="30">
      <c r="A49" s="13" t="s">
        <v>68</v>
      </c>
      <c r="B49" s="14" t="s">
        <v>66</v>
      </c>
      <c r="C49" s="13"/>
      <c r="D49" s="13"/>
      <c r="E49" s="29" t="s">
        <v>67</v>
      </c>
      <c r="F49" s="16">
        <f>F50</f>
        <v>250</v>
      </c>
      <c r="G49" s="16">
        <f>G50</f>
        <v>250</v>
      </c>
      <c r="H49" s="16">
        <f>H50</f>
        <v>250</v>
      </c>
      <c r="I49" s="16">
        <f>I50</f>
        <v>0</v>
      </c>
      <c r="J49" s="16">
        <f>J50</f>
        <v>0</v>
      </c>
      <c r="K49" s="16">
        <f>K50</f>
        <v>0</v>
      </c>
      <c r="L49" s="16">
        <f t="shared" si="0"/>
        <v>250</v>
      </c>
      <c r="M49" s="16">
        <f t="shared" si="1"/>
        <v>250</v>
      </c>
      <c r="N49" s="16">
        <f t="shared" si="2"/>
        <v>250</v>
      </c>
      <c r="O49" s="16">
        <f>O50</f>
        <v>0</v>
      </c>
      <c r="P49" s="16">
        <f>P50</f>
        <v>0</v>
      </c>
      <c r="Q49" s="16">
        <f>Q50</f>
        <v>0</v>
      </c>
      <c r="R49" s="16">
        <f t="shared" si="3"/>
        <v>250</v>
      </c>
      <c r="S49" s="16">
        <f t="shared" si="4"/>
        <v>250</v>
      </c>
      <c r="T49" s="16">
        <f t="shared" si="5"/>
        <v>250</v>
      </c>
      <c r="U49" s="16">
        <f>U50</f>
        <v>0</v>
      </c>
      <c r="V49" s="16">
        <f>V50</f>
        <v>0</v>
      </c>
      <c r="W49" s="16">
        <f>W50</f>
        <v>0</v>
      </c>
      <c r="X49" s="16">
        <f t="shared" si="6"/>
        <v>250</v>
      </c>
      <c r="Y49" s="16">
        <f t="shared" si="7"/>
        <v>250</v>
      </c>
      <c r="Z49" s="16">
        <f t="shared" si="8"/>
        <v>250</v>
      </c>
      <c r="AA49" s="16">
        <f>AA50</f>
        <v>0</v>
      </c>
      <c r="AB49" s="16">
        <f>AB50</f>
        <v>0</v>
      </c>
      <c r="AC49" s="16">
        <f>AC50</f>
        <v>0</v>
      </c>
      <c r="AD49" s="16">
        <f t="shared" si="9"/>
        <v>250</v>
      </c>
      <c r="AE49" s="16">
        <f t="shared" si="10"/>
        <v>250</v>
      </c>
      <c r="AF49" s="16">
        <f t="shared" si="11"/>
        <v>250</v>
      </c>
      <c r="AG49" s="16">
        <f>AG50</f>
        <v>0</v>
      </c>
      <c r="AH49" s="16">
        <f t="shared" si="12"/>
        <v>250</v>
      </c>
      <c r="AI49" s="16">
        <f t="shared" si="13"/>
        <v>250</v>
      </c>
      <c r="AJ49" s="16">
        <f t="shared" si="14"/>
        <v>250</v>
      </c>
      <c r="AK49" s="16">
        <f>AK50</f>
        <v>0</v>
      </c>
      <c r="AL49" s="16">
        <f>AL50</f>
        <v>0</v>
      </c>
      <c r="AM49" s="16">
        <f>AM50</f>
        <v>0</v>
      </c>
      <c r="AN49" s="16">
        <f t="shared" si="15"/>
        <v>250</v>
      </c>
      <c r="AO49" s="16">
        <f t="shared" si="16"/>
        <v>250</v>
      </c>
      <c r="AP49" s="16">
        <f t="shared" si="17"/>
        <v>250</v>
      </c>
      <c r="AQ49" s="16">
        <f>AQ50</f>
        <v>0</v>
      </c>
      <c r="AR49" s="16">
        <f>AR50</f>
        <v>0</v>
      </c>
      <c r="AS49" s="16">
        <f>AS50</f>
        <v>0</v>
      </c>
      <c r="AT49" s="16">
        <f t="shared" si="18"/>
        <v>250</v>
      </c>
      <c r="AU49" s="16">
        <f t="shared" si="19"/>
        <v>250</v>
      </c>
      <c r="AV49" s="16">
        <f t="shared" si="20"/>
        <v>250</v>
      </c>
      <c r="AW49" s="16">
        <f>AW50</f>
        <v>0</v>
      </c>
      <c r="AX49" s="16">
        <f>AX50</f>
        <v>0</v>
      </c>
      <c r="AY49" s="16">
        <f>AY50</f>
        <v>0</v>
      </c>
      <c r="AZ49" s="16">
        <f t="shared" si="21"/>
        <v>250</v>
      </c>
      <c r="BA49" s="16">
        <f t="shared" si="22"/>
        <v>250</v>
      </c>
      <c r="BB49" s="16">
        <f t="shared" si="23"/>
        <v>250</v>
      </c>
      <c r="BC49" s="16">
        <f>BC50</f>
        <v>0</v>
      </c>
      <c r="BD49" s="30"/>
      <c r="BE49" s="30"/>
      <c r="BF49" s="1"/>
      <c r="BG49" s="1"/>
      <c r="BH49" s="1"/>
      <c r="BI49" s="1"/>
      <c r="BJ49" s="1"/>
    </row>
    <row r="50" s="1" customFormat="1" ht="15">
      <c r="A50" s="13" t="s">
        <v>68</v>
      </c>
      <c r="B50" s="14">
        <v>200</v>
      </c>
      <c r="C50" s="13" t="s">
        <v>70</v>
      </c>
      <c r="D50" s="13" t="s">
        <v>37</v>
      </c>
      <c r="E50" s="29" t="s">
        <v>71</v>
      </c>
      <c r="F50" s="16">
        <v>250</v>
      </c>
      <c r="G50" s="16">
        <v>250</v>
      </c>
      <c r="H50" s="16">
        <v>250</v>
      </c>
      <c r="I50" s="16"/>
      <c r="J50" s="16"/>
      <c r="K50" s="16"/>
      <c r="L50" s="16">
        <f t="shared" si="0"/>
        <v>250</v>
      </c>
      <c r="M50" s="16">
        <f t="shared" si="1"/>
        <v>250</v>
      </c>
      <c r="N50" s="16">
        <f t="shared" si="2"/>
        <v>250</v>
      </c>
      <c r="O50" s="16"/>
      <c r="P50" s="16"/>
      <c r="Q50" s="16"/>
      <c r="R50" s="16">
        <f t="shared" si="3"/>
        <v>250</v>
      </c>
      <c r="S50" s="16">
        <f t="shared" si="4"/>
        <v>250</v>
      </c>
      <c r="T50" s="16">
        <f t="shared" si="5"/>
        <v>250</v>
      </c>
      <c r="U50" s="16"/>
      <c r="V50" s="16"/>
      <c r="W50" s="16"/>
      <c r="X50" s="16">
        <f t="shared" si="6"/>
        <v>250</v>
      </c>
      <c r="Y50" s="16">
        <f t="shared" si="7"/>
        <v>250</v>
      </c>
      <c r="Z50" s="16">
        <f t="shared" si="8"/>
        <v>250</v>
      </c>
      <c r="AA50" s="16"/>
      <c r="AB50" s="16"/>
      <c r="AC50" s="16"/>
      <c r="AD50" s="16">
        <f t="shared" si="9"/>
        <v>250</v>
      </c>
      <c r="AE50" s="16">
        <f t="shared" si="10"/>
        <v>250</v>
      </c>
      <c r="AF50" s="16">
        <f t="shared" si="11"/>
        <v>250</v>
      </c>
      <c r="AG50" s="16"/>
      <c r="AH50" s="16">
        <f t="shared" si="12"/>
        <v>250</v>
      </c>
      <c r="AI50" s="16">
        <f t="shared" si="13"/>
        <v>250</v>
      </c>
      <c r="AJ50" s="16">
        <f t="shared" si="14"/>
        <v>250</v>
      </c>
      <c r="AK50" s="16"/>
      <c r="AL50" s="16"/>
      <c r="AM50" s="16"/>
      <c r="AN50" s="16">
        <f t="shared" si="15"/>
        <v>250</v>
      </c>
      <c r="AO50" s="16">
        <f t="shared" si="16"/>
        <v>250</v>
      </c>
      <c r="AP50" s="16">
        <f t="shared" si="17"/>
        <v>250</v>
      </c>
      <c r="AQ50" s="16"/>
      <c r="AR50" s="16"/>
      <c r="AS50" s="16"/>
      <c r="AT50" s="16">
        <f t="shared" si="18"/>
        <v>250</v>
      </c>
      <c r="AU50" s="16">
        <f t="shared" si="19"/>
        <v>250</v>
      </c>
      <c r="AV50" s="16">
        <f t="shared" si="20"/>
        <v>250</v>
      </c>
      <c r="AW50" s="16"/>
      <c r="AX50" s="16"/>
      <c r="AY50" s="16"/>
      <c r="AZ50" s="16">
        <f t="shared" si="21"/>
        <v>250</v>
      </c>
      <c r="BA50" s="16">
        <f t="shared" si="22"/>
        <v>250</v>
      </c>
      <c r="BB50" s="16">
        <f t="shared" si="23"/>
        <v>250</v>
      </c>
      <c r="BC50" s="16"/>
      <c r="BD50" s="30"/>
      <c r="BE50" s="30"/>
      <c r="BF50" s="1"/>
      <c r="BG50" s="1"/>
      <c r="BH50" s="1"/>
      <c r="BI50" s="1"/>
      <c r="BJ50" s="1"/>
    </row>
    <row r="51" s="1" customFormat="1" ht="45">
      <c r="A51" s="13" t="s">
        <v>68</v>
      </c>
      <c r="B51" s="14" t="s">
        <v>58</v>
      </c>
      <c r="C51" s="13"/>
      <c r="D51" s="13"/>
      <c r="E51" s="29" t="s">
        <v>59</v>
      </c>
      <c r="F51" s="16">
        <f>F52+F53+F54+F55</f>
        <v>15358.700000000001</v>
      </c>
      <c r="G51" s="16">
        <f>G52+G53+G54+G55</f>
        <v>15358.700000000001</v>
      </c>
      <c r="H51" s="16">
        <f>H52+H53+H54+H55</f>
        <v>15358.700000000001</v>
      </c>
      <c r="I51" s="16">
        <f>I52+I53+I54+I55</f>
        <v>114.59999999999999</v>
      </c>
      <c r="J51" s="16">
        <f>J52+J53+J54+J55</f>
        <v>0</v>
      </c>
      <c r="K51" s="16">
        <f>K52+K53+K54+K55</f>
        <v>0</v>
      </c>
      <c r="L51" s="16">
        <f t="shared" si="0"/>
        <v>15473.300000000001</v>
      </c>
      <c r="M51" s="16">
        <f t="shared" si="1"/>
        <v>15358.700000000001</v>
      </c>
      <c r="N51" s="16">
        <f t="shared" si="2"/>
        <v>15358.700000000001</v>
      </c>
      <c r="O51" s="16">
        <f>O52+O53+O54+O55</f>
        <v>1200</v>
      </c>
      <c r="P51" s="16">
        <f>P52+P53+P54+P55</f>
        <v>0</v>
      </c>
      <c r="Q51" s="16">
        <f>Q52+Q53+Q54+Q55</f>
        <v>0</v>
      </c>
      <c r="R51" s="16">
        <f t="shared" si="3"/>
        <v>16673.300000000003</v>
      </c>
      <c r="S51" s="16">
        <f t="shared" si="4"/>
        <v>15358.700000000001</v>
      </c>
      <c r="T51" s="16">
        <f t="shared" si="5"/>
        <v>15358.700000000001</v>
      </c>
      <c r="U51" s="16">
        <f>U52+U53+U54+U55</f>
        <v>0</v>
      </c>
      <c r="V51" s="16">
        <f>V52+V53+V54+V55</f>
        <v>0</v>
      </c>
      <c r="W51" s="16">
        <f>W52+W53+W54+W55</f>
        <v>0</v>
      </c>
      <c r="X51" s="16">
        <f t="shared" si="6"/>
        <v>16673.300000000003</v>
      </c>
      <c r="Y51" s="16">
        <f t="shared" si="7"/>
        <v>15358.700000000001</v>
      </c>
      <c r="Z51" s="16">
        <f t="shared" si="8"/>
        <v>15358.700000000001</v>
      </c>
      <c r="AA51" s="16">
        <f>AA52+AA53+AA54+AA55</f>
        <v>0</v>
      </c>
      <c r="AB51" s="16">
        <f>AB52+AB53+AB54+AB55</f>
        <v>0</v>
      </c>
      <c r="AC51" s="16">
        <f>AC52+AC53+AC54+AC55</f>
        <v>0</v>
      </c>
      <c r="AD51" s="16">
        <f t="shared" si="9"/>
        <v>16673.300000000003</v>
      </c>
      <c r="AE51" s="16">
        <f t="shared" si="10"/>
        <v>15358.700000000001</v>
      </c>
      <c r="AF51" s="16">
        <f t="shared" si="11"/>
        <v>15358.700000000001</v>
      </c>
      <c r="AG51" s="16">
        <f>AG52+AG53+AG54+AG55</f>
        <v>0</v>
      </c>
      <c r="AH51" s="16">
        <f t="shared" si="12"/>
        <v>16673.300000000003</v>
      </c>
      <c r="AI51" s="16">
        <f t="shared" si="13"/>
        <v>15358.700000000001</v>
      </c>
      <c r="AJ51" s="16">
        <f t="shared" si="14"/>
        <v>15358.700000000001</v>
      </c>
      <c r="AK51" s="16">
        <f>AK52+AK53+AK54+AK55</f>
        <v>0</v>
      </c>
      <c r="AL51" s="16">
        <f>AL52+AL53+AL54+AL55</f>
        <v>0</v>
      </c>
      <c r="AM51" s="16">
        <f>AM52+AM53+AM54+AM55</f>
        <v>0</v>
      </c>
      <c r="AN51" s="16">
        <f t="shared" si="15"/>
        <v>16673.300000000003</v>
      </c>
      <c r="AO51" s="16">
        <f t="shared" si="16"/>
        <v>15358.700000000001</v>
      </c>
      <c r="AP51" s="16">
        <f t="shared" si="17"/>
        <v>15358.700000000001</v>
      </c>
      <c r="AQ51" s="16">
        <f>AQ52+AQ53+AQ54+AQ55</f>
        <v>0</v>
      </c>
      <c r="AR51" s="16">
        <f>AR52+AR53+AR54+AR55</f>
        <v>0</v>
      </c>
      <c r="AS51" s="16">
        <f>AS52+AS53+AS54+AS55</f>
        <v>0</v>
      </c>
      <c r="AT51" s="16">
        <f t="shared" si="18"/>
        <v>16673.300000000003</v>
      </c>
      <c r="AU51" s="16">
        <f t="shared" si="19"/>
        <v>15358.700000000001</v>
      </c>
      <c r="AV51" s="16">
        <f t="shared" si="20"/>
        <v>15358.700000000001</v>
      </c>
      <c r="AW51" s="16">
        <f>AW52+AW53+AW54+AW55</f>
        <v>0</v>
      </c>
      <c r="AX51" s="16">
        <f>AX52+AX53+AX54+AX55</f>
        <v>0</v>
      </c>
      <c r="AY51" s="16">
        <f>AY52+AY53+AY54+AY55</f>
        <v>0</v>
      </c>
      <c r="AZ51" s="16">
        <f t="shared" si="21"/>
        <v>16673.300000000003</v>
      </c>
      <c r="BA51" s="16">
        <f t="shared" si="22"/>
        <v>15358.700000000001</v>
      </c>
      <c r="BB51" s="16">
        <f t="shared" si="23"/>
        <v>15358.700000000001</v>
      </c>
      <c r="BC51" s="16">
        <f>BC52+BC53+BC54+BC55</f>
        <v>0</v>
      </c>
      <c r="BD51" s="30"/>
      <c r="BE51" s="30"/>
      <c r="BF51" s="1"/>
      <c r="BG51" s="1"/>
      <c r="BH51" s="1"/>
      <c r="BI51" s="1"/>
      <c r="BJ51" s="1"/>
    </row>
    <row r="52" s="1" customFormat="1" ht="15">
      <c r="A52" s="13" t="s">
        <v>68</v>
      </c>
      <c r="B52" s="14">
        <v>600</v>
      </c>
      <c r="C52" s="13" t="s">
        <v>37</v>
      </c>
      <c r="D52" s="13" t="s">
        <v>38</v>
      </c>
      <c r="E52" s="29" t="s">
        <v>39</v>
      </c>
      <c r="F52" s="16">
        <v>9925.7000000000007</v>
      </c>
      <c r="G52" s="16">
        <v>9925.7000000000007</v>
      </c>
      <c r="H52" s="16">
        <v>9925.7000000000007</v>
      </c>
      <c r="I52" s="16">
        <v>114.59999999999999</v>
      </c>
      <c r="J52" s="16"/>
      <c r="K52" s="16"/>
      <c r="L52" s="16">
        <f t="shared" si="0"/>
        <v>10040.300000000001</v>
      </c>
      <c r="M52" s="16">
        <f t="shared" si="1"/>
        <v>9925.7000000000007</v>
      </c>
      <c r="N52" s="16">
        <f t="shared" si="2"/>
        <v>9925.7000000000007</v>
      </c>
      <c r="O52" s="16">
        <v>1200</v>
      </c>
      <c r="P52" s="16"/>
      <c r="Q52" s="16"/>
      <c r="R52" s="16">
        <f t="shared" si="3"/>
        <v>11240.300000000001</v>
      </c>
      <c r="S52" s="16">
        <f t="shared" si="4"/>
        <v>9925.7000000000007</v>
      </c>
      <c r="T52" s="16">
        <f t="shared" si="5"/>
        <v>9925.7000000000007</v>
      </c>
      <c r="U52" s="16"/>
      <c r="V52" s="16"/>
      <c r="W52" s="16"/>
      <c r="X52" s="16">
        <f t="shared" si="6"/>
        <v>11240.300000000001</v>
      </c>
      <c r="Y52" s="16">
        <f t="shared" si="7"/>
        <v>9925.7000000000007</v>
      </c>
      <c r="Z52" s="16">
        <f t="shared" si="8"/>
        <v>9925.7000000000007</v>
      </c>
      <c r="AA52" s="16"/>
      <c r="AB52" s="16"/>
      <c r="AC52" s="16"/>
      <c r="AD52" s="16">
        <f t="shared" si="9"/>
        <v>11240.300000000001</v>
      </c>
      <c r="AE52" s="16">
        <f t="shared" si="10"/>
        <v>9925.7000000000007</v>
      </c>
      <c r="AF52" s="16">
        <f t="shared" si="11"/>
        <v>9925.7000000000007</v>
      </c>
      <c r="AG52" s="16"/>
      <c r="AH52" s="16">
        <f t="shared" si="12"/>
        <v>11240.300000000001</v>
      </c>
      <c r="AI52" s="16">
        <f t="shared" si="13"/>
        <v>9925.7000000000007</v>
      </c>
      <c r="AJ52" s="16">
        <f t="shared" si="14"/>
        <v>9925.7000000000007</v>
      </c>
      <c r="AK52" s="16"/>
      <c r="AL52" s="16"/>
      <c r="AM52" s="16"/>
      <c r="AN52" s="16">
        <f t="shared" si="15"/>
        <v>11240.300000000001</v>
      </c>
      <c r="AO52" s="16">
        <f t="shared" si="16"/>
        <v>9925.7000000000007</v>
      </c>
      <c r="AP52" s="16">
        <f t="shared" si="17"/>
        <v>9925.7000000000007</v>
      </c>
      <c r="AQ52" s="16"/>
      <c r="AR52" s="16"/>
      <c r="AS52" s="16"/>
      <c r="AT52" s="16">
        <f t="shared" si="18"/>
        <v>11240.300000000001</v>
      </c>
      <c r="AU52" s="16">
        <f t="shared" si="19"/>
        <v>9925.7000000000007</v>
      </c>
      <c r="AV52" s="16">
        <f t="shared" si="20"/>
        <v>9925.7000000000007</v>
      </c>
      <c r="AW52" s="16"/>
      <c r="AX52" s="16"/>
      <c r="AY52" s="16"/>
      <c r="AZ52" s="16">
        <f t="shared" si="21"/>
        <v>11240.300000000001</v>
      </c>
      <c r="BA52" s="16">
        <f t="shared" si="22"/>
        <v>9925.7000000000007</v>
      </c>
      <c r="BB52" s="16">
        <f t="shared" si="23"/>
        <v>9925.7000000000007</v>
      </c>
      <c r="BC52" s="16"/>
      <c r="BD52" s="30"/>
      <c r="BE52" s="30">
        <v>75</v>
      </c>
      <c r="BF52" s="1"/>
      <c r="BG52" s="1"/>
      <c r="BH52" s="1"/>
      <c r="BI52" s="1"/>
      <c r="BJ52" s="1"/>
    </row>
    <row r="53" s="1" customFormat="1" ht="15">
      <c r="A53" s="13" t="s">
        <v>68</v>
      </c>
      <c r="B53" s="14">
        <v>600</v>
      </c>
      <c r="C53" s="13" t="s">
        <v>72</v>
      </c>
      <c r="D53" s="13" t="s">
        <v>72</v>
      </c>
      <c r="E53" s="29" t="s">
        <v>73</v>
      </c>
      <c r="F53" s="16">
        <v>3350</v>
      </c>
      <c r="G53" s="16">
        <v>3350</v>
      </c>
      <c r="H53" s="16">
        <v>3350</v>
      </c>
      <c r="I53" s="16"/>
      <c r="J53" s="16"/>
      <c r="K53" s="16"/>
      <c r="L53" s="16">
        <f t="shared" si="0"/>
        <v>3350</v>
      </c>
      <c r="M53" s="16">
        <f t="shared" si="1"/>
        <v>3350</v>
      </c>
      <c r="N53" s="16">
        <f t="shared" si="2"/>
        <v>3350</v>
      </c>
      <c r="O53" s="16"/>
      <c r="P53" s="16"/>
      <c r="Q53" s="16"/>
      <c r="R53" s="16">
        <f t="shared" si="3"/>
        <v>3350</v>
      </c>
      <c r="S53" s="16">
        <f t="shared" si="4"/>
        <v>3350</v>
      </c>
      <c r="T53" s="16">
        <f t="shared" si="5"/>
        <v>3350</v>
      </c>
      <c r="U53" s="16"/>
      <c r="V53" s="16"/>
      <c r="W53" s="16"/>
      <c r="X53" s="16">
        <f t="shared" si="6"/>
        <v>3350</v>
      </c>
      <c r="Y53" s="16">
        <f t="shared" si="7"/>
        <v>3350</v>
      </c>
      <c r="Z53" s="16">
        <f t="shared" si="8"/>
        <v>3350</v>
      </c>
      <c r="AA53" s="16"/>
      <c r="AB53" s="16"/>
      <c r="AC53" s="16"/>
      <c r="AD53" s="16">
        <f t="shared" si="9"/>
        <v>3350</v>
      </c>
      <c r="AE53" s="16">
        <f t="shared" si="10"/>
        <v>3350</v>
      </c>
      <c r="AF53" s="16">
        <f t="shared" si="11"/>
        <v>3350</v>
      </c>
      <c r="AG53" s="16"/>
      <c r="AH53" s="16">
        <f t="shared" si="12"/>
        <v>3350</v>
      </c>
      <c r="AI53" s="16">
        <f t="shared" si="13"/>
        <v>3350</v>
      </c>
      <c r="AJ53" s="16">
        <f t="shared" si="14"/>
        <v>3350</v>
      </c>
      <c r="AK53" s="16"/>
      <c r="AL53" s="16"/>
      <c r="AM53" s="16"/>
      <c r="AN53" s="16">
        <f t="shared" si="15"/>
        <v>3350</v>
      </c>
      <c r="AO53" s="16">
        <f t="shared" si="16"/>
        <v>3350</v>
      </c>
      <c r="AP53" s="16">
        <f t="shared" si="17"/>
        <v>3350</v>
      </c>
      <c r="AQ53" s="16"/>
      <c r="AR53" s="16"/>
      <c r="AS53" s="16"/>
      <c r="AT53" s="16">
        <f t="shared" si="18"/>
        <v>3350</v>
      </c>
      <c r="AU53" s="16">
        <f t="shared" si="19"/>
        <v>3350</v>
      </c>
      <c r="AV53" s="16">
        <f t="shared" si="20"/>
        <v>3350</v>
      </c>
      <c r="AW53" s="16"/>
      <c r="AX53" s="16"/>
      <c r="AY53" s="16"/>
      <c r="AZ53" s="16">
        <f t="shared" si="21"/>
        <v>3350</v>
      </c>
      <c r="BA53" s="16">
        <f t="shared" si="22"/>
        <v>3350</v>
      </c>
      <c r="BB53" s="16">
        <f t="shared" si="23"/>
        <v>3350</v>
      </c>
      <c r="BC53" s="16"/>
      <c r="BD53" s="30"/>
      <c r="BE53" s="30"/>
      <c r="BF53" s="1"/>
      <c r="BG53" s="1"/>
      <c r="BH53" s="1"/>
      <c r="BI53" s="1"/>
      <c r="BJ53" s="1"/>
    </row>
    <row r="54" s="1" customFormat="1" ht="15">
      <c r="A54" s="13" t="s">
        <v>68</v>
      </c>
      <c r="B54" s="14">
        <v>600</v>
      </c>
      <c r="C54" s="13" t="s">
        <v>72</v>
      </c>
      <c r="D54" s="13" t="s">
        <v>74</v>
      </c>
      <c r="E54" s="29" t="s">
        <v>75</v>
      </c>
      <c r="F54" s="16">
        <v>200</v>
      </c>
      <c r="G54" s="16">
        <v>200</v>
      </c>
      <c r="H54" s="16">
        <v>200</v>
      </c>
      <c r="I54" s="16"/>
      <c r="J54" s="16"/>
      <c r="K54" s="16"/>
      <c r="L54" s="16">
        <f t="shared" si="0"/>
        <v>200</v>
      </c>
      <c r="M54" s="16">
        <f t="shared" si="1"/>
        <v>200</v>
      </c>
      <c r="N54" s="16">
        <f t="shared" si="2"/>
        <v>200</v>
      </c>
      <c r="O54" s="16"/>
      <c r="P54" s="16"/>
      <c r="Q54" s="16"/>
      <c r="R54" s="16">
        <f t="shared" si="3"/>
        <v>200</v>
      </c>
      <c r="S54" s="16">
        <f t="shared" si="4"/>
        <v>200</v>
      </c>
      <c r="T54" s="16">
        <f t="shared" si="5"/>
        <v>200</v>
      </c>
      <c r="U54" s="16"/>
      <c r="V54" s="16"/>
      <c r="W54" s="16"/>
      <c r="X54" s="16">
        <f t="shared" si="6"/>
        <v>200</v>
      </c>
      <c r="Y54" s="16">
        <f t="shared" si="7"/>
        <v>200</v>
      </c>
      <c r="Z54" s="16">
        <f t="shared" si="8"/>
        <v>200</v>
      </c>
      <c r="AA54" s="16"/>
      <c r="AB54" s="16"/>
      <c r="AC54" s="16"/>
      <c r="AD54" s="16">
        <f t="shared" si="9"/>
        <v>200</v>
      </c>
      <c r="AE54" s="16">
        <f t="shared" si="10"/>
        <v>200</v>
      </c>
      <c r="AF54" s="16">
        <f t="shared" si="11"/>
        <v>200</v>
      </c>
      <c r="AG54" s="16"/>
      <c r="AH54" s="16">
        <f t="shared" si="12"/>
        <v>200</v>
      </c>
      <c r="AI54" s="16">
        <f t="shared" si="13"/>
        <v>200</v>
      </c>
      <c r="AJ54" s="16">
        <f t="shared" si="14"/>
        <v>200</v>
      </c>
      <c r="AK54" s="16"/>
      <c r="AL54" s="16"/>
      <c r="AM54" s="16"/>
      <c r="AN54" s="16">
        <f t="shared" si="15"/>
        <v>200</v>
      </c>
      <c r="AO54" s="16">
        <f t="shared" si="16"/>
        <v>200</v>
      </c>
      <c r="AP54" s="16">
        <f t="shared" si="17"/>
        <v>200</v>
      </c>
      <c r="AQ54" s="16"/>
      <c r="AR54" s="16"/>
      <c r="AS54" s="16"/>
      <c r="AT54" s="16">
        <f t="shared" si="18"/>
        <v>200</v>
      </c>
      <c r="AU54" s="16">
        <f t="shared" si="19"/>
        <v>200</v>
      </c>
      <c r="AV54" s="16">
        <f t="shared" si="20"/>
        <v>200</v>
      </c>
      <c r="AW54" s="16"/>
      <c r="AX54" s="16"/>
      <c r="AY54" s="16"/>
      <c r="AZ54" s="16">
        <f t="shared" si="21"/>
        <v>200</v>
      </c>
      <c r="BA54" s="16">
        <f t="shared" si="22"/>
        <v>200</v>
      </c>
      <c r="BB54" s="16">
        <f t="shared" si="23"/>
        <v>200</v>
      </c>
      <c r="BC54" s="16"/>
      <c r="BD54" s="30"/>
      <c r="BE54" s="30"/>
      <c r="BF54" s="1"/>
      <c r="BG54" s="1"/>
      <c r="BH54" s="1"/>
      <c r="BI54" s="1"/>
      <c r="BJ54" s="1"/>
    </row>
    <row r="55" s="1" customFormat="1" ht="15">
      <c r="A55" s="13" t="s">
        <v>68</v>
      </c>
      <c r="B55" s="14">
        <v>600</v>
      </c>
      <c r="C55" s="13" t="s">
        <v>70</v>
      </c>
      <c r="D55" s="13" t="s">
        <v>37</v>
      </c>
      <c r="E55" s="29" t="s">
        <v>71</v>
      </c>
      <c r="F55" s="16">
        <v>1883</v>
      </c>
      <c r="G55" s="16">
        <v>1883</v>
      </c>
      <c r="H55" s="16">
        <v>1883</v>
      </c>
      <c r="I55" s="16"/>
      <c r="J55" s="16"/>
      <c r="K55" s="16"/>
      <c r="L55" s="16">
        <f t="shared" si="0"/>
        <v>1883</v>
      </c>
      <c r="M55" s="16">
        <f t="shared" si="1"/>
        <v>1883</v>
      </c>
      <c r="N55" s="16">
        <f t="shared" si="2"/>
        <v>1883</v>
      </c>
      <c r="O55" s="16"/>
      <c r="P55" s="16"/>
      <c r="Q55" s="16"/>
      <c r="R55" s="16">
        <f t="shared" si="3"/>
        <v>1883</v>
      </c>
      <c r="S55" s="16">
        <f t="shared" si="4"/>
        <v>1883</v>
      </c>
      <c r="T55" s="16">
        <f t="shared" si="5"/>
        <v>1883</v>
      </c>
      <c r="U55" s="16"/>
      <c r="V55" s="16"/>
      <c r="W55" s="16"/>
      <c r="X55" s="16">
        <f t="shared" si="6"/>
        <v>1883</v>
      </c>
      <c r="Y55" s="16">
        <f t="shared" si="7"/>
        <v>1883</v>
      </c>
      <c r="Z55" s="16">
        <f t="shared" si="8"/>
        <v>1883</v>
      </c>
      <c r="AA55" s="16"/>
      <c r="AB55" s="16"/>
      <c r="AC55" s="16"/>
      <c r="AD55" s="16">
        <f t="shared" si="9"/>
        <v>1883</v>
      </c>
      <c r="AE55" s="16">
        <f t="shared" si="10"/>
        <v>1883</v>
      </c>
      <c r="AF55" s="16">
        <f t="shared" si="11"/>
        <v>1883</v>
      </c>
      <c r="AG55" s="16"/>
      <c r="AH55" s="16">
        <f t="shared" si="12"/>
        <v>1883</v>
      </c>
      <c r="AI55" s="16">
        <f t="shared" si="13"/>
        <v>1883</v>
      </c>
      <c r="AJ55" s="16">
        <f t="shared" si="14"/>
        <v>1883</v>
      </c>
      <c r="AK55" s="16"/>
      <c r="AL55" s="16"/>
      <c r="AM55" s="16"/>
      <c r="AN55" s="16">
        <f t="shared" si="15"/>
        <v>1883</v>
      </c>
      <c r="AO55" s="16">
        <f t="shared" si="16"/>
        <v>1883</v>
      </c>
      <c r="AP55" s="16">
        <f t="shared" si="17"/>
        <v>1883</v>
      </c>
      <c r="AQ55" s="16"/>
      <c r="AR55" s="16"/>
      <c r="AS55" s="16"/>
      <c r="AT55" s="16">
        <f t="shared" si="18"/>
        <v>1883</v>
      </c>
      <c r="AU55" s="16">
        <f t="shared" si="19"/>
        <v>1883</v>
      </c>
      <c r="AV55" s="16">
        <f t="shared" si="20"/>
        <v>1883</v>
      </c>
      <c r="AW55" s="16"/>
      <c r="AX55" s="16"/>
      <c r="AY55" s="16"/>
      <c r="AZ55" s="16">
        <f t="shared" si="21"/>
        <v>1883</v>
      </c>
      <c r="BA55" s="16">
        <f t="shared" si="22"/>
        <v>1883</v>
      </c>
      <c r="BB55" s="16">
        <f t="shared" si="23"/>
        <v>1883</v>
      </c>
      <c r="BC55" s="16"/>
      <c r="BD55" s="30"/>
      <c r="BE55" s="30"/>
      <c r="BF55" s="1"/>
      <c r="BG55" s="1"/>
      <c r="BH55" s="1"/>
      <c r="BI55" s="1"/>
      <c r="BJ55" s="1"/>
    </row>
    <row r="56" s="1" customFormat="1" ht="45">
      <c r="A56" s="13" t="s">
        <v>76</v>
      </c>
      <c r="B56" s="14"/>
      <c r="C56" s="13"/>
      <c r="D56" s="13"/>
      <c r="E56" s="29" t="s">
        <v>77</v>
      </c>
      <c r="F56" s="16">
        <f t="shared" ref="F56:F86" si="76">F57</f>
        <v>46855.599999999999</v>
      </c>
      <c r="G56" s="16">
        <f t="shared" ref="G56:G86" si="77">G57</f>
        <v>46855.599999999999</v>
      </c>
      <c r="H56" s="16">
        <f t="shared" ref="H56:H86" si="78">H57</f>
        <v>46855.599999999999</v>
      </c>
      <c r="I56" s="16">
        <f t="shared" ref="I56:I86" si="79">I57</f>
        <v>0</v>
      </c>
      <c r="J56" s="16">
        <f t="shared" ref="J56:J86" si="80">J57</f>
        <v>0</v>
      </c>
      <c r="K56" s="16">
        <f t="shared" ref="K56:K86" si="81">K57</f>
        <v>0</v>
      </c>
      <c r="L56" s="16">
        <f t="shared" si="0"/>
        <v>46855.599999999999</v>
      </c>
      <c r="M56" s="16">
        <f t="shared" si="1"/>
        <v>46855.599999999999</v>
      </c>
      <c r="N56" s="16">
        <f t="shared" si="2"/>
        <v>46855.599999999999</v>
      </c>
      <c r="O56" s="16">
        <f t="shared" ref="O56:O86" si="82">O57</f>
        <v>0</v>
      </c>
      <c r="P56" s="16">
        <f t="shared" ref="P56:P86" si="83">P57</f>
        <v>0</v>
      </c>
      <c r="Q56" s="16">
        <f t="shared" ref="Q56:Q86" si="84">Q57</f>
        <v>0</v>
      </c>
      <c r="R56" s="16">
        <f t="shared" si="3"/>
        <v>46855.599999999999</v>
      </c>
      <c r="S56" s="16">
        <f t="shared" si="4"/>
        <v>46855.599999999999</v>
      </c>
      <c r="T56" s="16">
        <f t="shared" si="5"/>
        <v>46855.599999999999</v>
      </c>
      <c r="U56" s="16">
        <f t="shared" ref="U56:U86" si="85">U57</f>
        <v>0</v>
      </c>
      <c r="V56" s="16">
        <f t="shared" ref="V56:V86" si="86">V57</f>
        <v>0</v>
      </c>
      <c r="W56" s="16">
        <f t="shared" ref="W56:W86" si="87">W57</f>
        <v>0</v>
      </c>
      <c r="X56" s="16">
        <f t="shared" si="6"/>
        <v>46855.599999999999</v>
      </c>
      <c r="Y56" s="16">
        <f t="shared" si="7"/>
        <v>46855.599999999999</v>
      </c>
      <c r="Z56" s="16">
        <f t="shared" si="8"/>
        <v>46855.599999999999</v>
      </c>
      <c r="AA56" s="16">
        <f t="shared" ref="AA56:AA86" si="88">AA57</f>
        <v>0</v>
      </c>
      <c r="AB56" s="16">
        <f t="shared" ref="AB56:AB86" si="89">AB57</f>
        <v>0</v>
      </c>
      <c r="AC56" s="16">
        <f t="shared" ref="AC56:AC86" si="90">AC57</f>
        <v>0</v>
      </c>
      <c r="AD56" s="16">
        <f t="shared" si="9"/>
        <v>46855.599999999999</v>
      </c>
      <c r="AE56" s="16">
        <f t="shared" si="10"/>
        <v>46855.599999999999</v>
      </c>
      <c r="AF56" s="16">
        <f t="shared" si="11"/>
        <v>46855.599999999999</v>
      </c>
      <c r="AG56" s="16">
        <f t="shared" ref="AG56:AG86" si="91">AG57</f>
        <v>0</v>
      </c>
      <c r="AH56" s="16">
        <f t="shared" si="12"/>
        <v>46855.599999999999</v>
      </c>
      <c r="AI56" s="16">
        <f t="shared" si="13"/>
        <v>46855.599999999999</v>
      </c>
      <c r="AJ56" s="16">
        <f t="shared" si="14"/>
        <v>46855.599999999999</v>
      </c>
      <c r="AK56" s="16">
        <f t="shared" ref="AK56:AK86" si="92">AK57</f>
        <v>0</v>
      </c>
      <c r="AL56" s="16">
        <f t="shared" ref="AL56:AL86" si="93">AL57</f>
        <v>0</v>
      </c>
      <c r="AM56" s="16">
        <f t="shared" ref="AM56:AM86" si="94">AM57</f>
        <v>0</v>
      </c>
      <c r="AN56" s="16">
        <f t="shared" si="15"/>
        <v>46855.599999999999</v>
      </c>
      <c r="AO56" s="16">
        <f t="shared" si="16"/>
        <v>46855.599999999999</v>
      </c>
      <c r="AP56" s="16">
        <f t="shared" si="17"/>
        <v>46855.599999999999</v>
      </c>
      <c r="AQ56" s="16">
        <f t="shared" ref="AQ56:AQ86" si="95">AQ57</f>
        <v>0</v>
      </c>
      <c r="AR56" s="16">
        <f t="shared" ref="AR56:AR86" si="96">AR57</f>
        <v>0</v>
      </c>
      <c r="AS56" s="16">
        <f t="shared" ref="AS56:AS86" si="97">AS57</f>
        <v>0</v>
      </c>
      <c r="AT56" s="16">
        <f t="shared" si="18"/>
        <v>46855.599999999999</v>
      </c>
      <c r="AU56" s="16">
        <f t="shared" si="19"/>
        <v>46855.599999999999</v>
      </c>
      <c r="AV56" s="16">
        <f t="shared" si="20"/>
        <v>46855.599999999999</v>
      </c>
      <c r="AW56" s="16">
        <f t="shared" ref="AW56:AW86" si="98">AW57</f>
        <v>0</v>
      </c>
      <c r="AX56" s="16">
        <f t="shared" ref="AX56:AX86" si="99">AX57</f>
        <v>0</v>
      </c>
      <c r="AY56" s="16">
        <f t="shared" ref="AY56:AY86" si="100">AY57</f>
        <v>0</v>
      </c>
      <c r="AZ56" s="16">
        <f t="shared" si="21"/>
        <v>46855.599999999999</v>
      </c>
      <c r="BA56" s="16">
        <f t="shared" si="22"/>
        <v>46855.599999999999</v>
      </c>
      <c r="BB56" s="16">
        <f t="shared" si="23"/>
        <v>46855.599999999999</v>
      </c>
      <c r="BC56" s="16">
        <f t="shared" ref="BC56:BC86" si="101">BC57</f>
        <v>0</v>
      </c>
      <c r="BD56" s="30"/>
      <c r="BE56" s="30"/>
      <c r="BF56" s="1"/>
      <c r="BG56" s="1"/>
      <c r="BH56" s="1"/>
      <c r="BI56" s="1"/>
      <c r="BJ56" s="1"/>
    </row>
    <row r="57" s="1" customFormat="1" ht="45">
      <c r="A57" s="13" t="s">
        <v>76</v>
      </c>
      <c r="B57" s="14" t="s">
        <v>58</v>
      </c>
      <c r="C57" s="13"/>
      <c r="D57" s="13"/>
      <c r="E57" s="29" t="s">
        <v>59</v>
      </c>
      <c r="F57" s="16">
        <f t="shared" si="76"/>
        <v>46855.599999999999</v>
      </c>
      <c r="G57" s="16">
        <f t="shared" si="77"/>
        <v>46855.599999999999</v>
      </c>
      <c r="H57" s="16">
        <f t="shared" si="78"/>
        <v>46855.599999999999</v>
      </c>
      <c r="I57" s="16">
        <f t="shared" si="79"/>
        <v>0</v>
      </c>
      <c r="J57" s="16">
        <f t="shared" si="80"/>
        <v>0</v>
      </c>
      <c r="K57" s="16">
        <f t="shared" si="81"/>
        <v>0</v>
      </c>
      <c r="L57" s="16">
        <f t="shared" si="0"/>
        <v>46855.599999999999</v>
      </c>
      <c r="M57" s="16">
        <f t="shared" si="1"/>
        <v>46855.599999999999</v>
      </c>
      <c r="N57" s="16">
        <f t="shared" si="2"/>
        <v>46855.599999999999</v>
      </c>
      <c r="O57" s="16">
        <f t="shared" si="82"/>
        <v>0</v>
      </c>
      <c r="P57" s="16">
        <f t="shared" si="83"/>
        <v>0</v>
      </c>
      <c r="Q57" s="16">
        <f t="shared" si="84"/>
        <v>0</v>
      </c>
      <c r="R57" s="16">
        <f t="shared" si="3"/>
        <v>46855.599999999999</v>
      </c>
      <c r="S57" s="16">
        <f t="shared" si="4"/>
        <v>46855.599999999999</v>
      </c>
      <c r="T57" s="16">
        <f t="shared" si="5"/>
        <v>46855.599999999999</v>
      </c>
      <c r="U57" s="16">
        <f t="shared" si="85"/>
        <v>0</v>
      </c>
      <c r="V57" s="16">
        <f t="shared" si="86"/>
        <v>0</v>
      </c>
      <c r="W57" s="16">
        <f t="shared" si="87"/>
        <v>0</v>
      </c>
      <c r="X57" s="16">
        <f t="shared" si="6"/>
        <v>46855.599999999999</v>
      </c>
      <c r="Y57" s="16">
        <f t="shared" si="7"/>
        <v>46855.599999999999</v>
      </c>
      <c r="Z57" s="16">
        <f t="shared" si="8"/>
        <v>46855.599999999999</v>
      </c>
      <c r="AA57" s="16">
        <f t="shared" si="88"/>
        <v>0</v>
      </c>
      <c r="AB57" s="16">
        <f t="shared" si="89"/>
        <v>0</v>
      </c>
      <c r="AC57" s="16">
        <f t="shared" si="90"/>
        <v>0</v>
      </c>
      <c r="AD57" s="16">
        <f t="shared" si="9"/>
        <v>46855.599999999999</v>
      </c>
      <c r="AE57" s="16">
        <f t="shared" si="10"/>
        <v>46855.599999999999</v>
      </c>
      <c r="AF57" s="16">
        <f t="shared" si="11"/>
        <v>46855.599999999999</v>
      </c>
      <c r="AG57" s="16">
        <f t="shared" si="91"/>
        <v>0</v>
      </c>
      <c r="AH57" s="16">
        <f t="shared" si="12"/>
        <v>46855.599999999999</v>
      </c>
      <c r="AI57" s="16">
        <f t="shared" si="13"/>
        <v>46855.599999999999</v>
      </c>
      <c r="AJ57" s="16">
        <f t="shared" si="14"/>
        <v>46855.599999999999</v>
      </c>
      <c r="AK57" s="16">
        <f t="shared" si="92"/>
        <v>0</v>
      </c>
      <c r="AL57" s="16">
        <f t="shared" si="93"/>
        <v>0</v>
      </c>
      <c r="AM57" s="16">
        <f t="shared" si="94"/>
        <v>0</v>
      </c>
      <c r="AN57" s="16">
        <f t="shared" si="15"/>
        <v>46855.599999999999</v>
      </c>
      <c r="AO57" s="16">
        <f t="shared" si="16"/>
        <v>46855.599999999999</v>
      </c>
      <c r="AP57" s="16">
        <f t="shared" si="17"/>
        <v>46855.599999999999</v>
      </c>
      <c r="AQ57" s="16">
        <f t="shared" si="95"/>
        <v>0</v>
      </c>
      <c r="AR57" s="16">
        <f t="shared" si="96"/>
        <v>0</v>
      </c>
      <c r="AS57" s="16">
        <f t="shared" si="97"/>
        <v>0</v>
      </c>
      <c r="AT57" s="16">
        <f t="shared" si="18"/>
        <v>46855.599999999999</v>
      </c>
      <c r="AU57" s="16">
        <f t="shared" si="19"/>
        <v>46855.599999999999</v>
      </c>
      <c r="AV57" s="16">
        <f t="shared" si="20"/>
        <v>46855.599999999999</v>
      </c>
      <c r="AW57" s="16">
        <f t="shared" si="98"/>
        <v>0</v>
      </c>
      <c r="AX57" s="16">
        <f t="shared" si="99"/>
        <v>0</v>
      </c>
      <c r="AY57" s="16">
        <f t="shared" si="100"/>
        <v>0</v>
      </c>
      <c r="AZ57" s="16">
        <f t="shared" si="21"/>
        <v>46855.599999999999</v>
      </c>
      <c r="BA57" s="16">
        <f t="shared" si="22"/>
        <v>46855.599999999999</v>
      </c>
      <c r="BB57" s="16">
        <f t="shared" si="23"/>
        <v>46855.599999999999</v>
      </c>
      <c r="BC57" s="16">
        <f t="shared" si="101"/>
        <v>0</v>
      </c>
      <c r="BD57" s="30"/>
      <c r="BE57" s="30"/>
      <c r="BF57" s="1"/>
      <c r="BG57" s="1"/>
      <c r="BH57" s="1"/>
      <c r="BI57" s="1"/>
      <c r="BJ57" s="1"/>
    </row>
    <row r="58" s="1" customFormat="1" ht="15">
      <c r="A58" s="13" t="s">
        <v>76</v>
      </c>
      <c r="B58" s="14">
        <v>600</v>
      </c>
      <c r="C58" s="13" t="s">
        <v>37</v>
      </c>
      <c r="D58" s="13" t="s">
        <v>38</v>
      </c>
      <c r="E58" s="29" t="s">
        <v>39</v>
      </c>
      <c r="F58" s="16">
        <v>46855.599999999999</v>
      </c>
      <c r="G58" s="16">
        <v>46855.599999999999</v>
      </c>
      <c r="H58" s="16">
        <v>46855.599999999999</v>
      </c>
      <c r="I58" s="16"/>
      <c r="J58" s="16"/>
      <c r="K58" s="16"/>
      <c r="L58" s="16">
        <f t="shared" si="0"/>
        <v>46855.599999999999</v>
      </c>
      <c r="M58" s="16">
        <f t="shared" si="1"/>
        <v>46855.599999999999</v>
      </c>
      <c r="N58" s="16">
        <f t="shared" si="2"/>
        <v>46855.599999999999</v>
      </c>
      <c r="O58" s="16"/>
      <c r="P58" s="16"/>
      <c r="Q58" s="16"/>
      <c r="R58" s="16">
        <f t="shared" si="3"/>
        <v>46855.599999999999</v>
      </c>
      <c r="S58" s="16">
        <f t="shared" si="4"/>
        <v>46855.599999999999</v>
      </c>
      <c r="T58" s="16">
        <f t="shared" si="5"/>
        <v>46855.599999999999</v>
      </c>
      <c r="U58" s="16"/>
      <c r="V58" s="16"/>
      <c r="W58" s="16"/>
      <c r="X58" s="16">
        <f t="shared" si="6"/>
        <v>46855.599999999999</v>
      </c>
      <c r="Y58" s="16">
        <f t="shared" si="7"/>
        <v>46855.599999999999</v>
      </c>
      <c r="Z58" s="16">
        <f t="shared" si="8"/>
        <v>46855.599999999999</v>
      </c>
      <c r="AA58" s="16"/>
      <c r="AB58" s="16"/>
      <c r="AC58" s="16"/>
      <c r="AD58" s="16">
        <f t="shared" si="9"/>
        <v>46855.599999999999</v>
      </c>
      <c r="AE58" s="16">
        <f t="shared" si="10"/>
        <v>46855.599999999999</v>
      </c>
      <c r="AF58" s="16">
        <f t="shared" si="11"/>
        <v>46855.599999999999</v>
      </c>
      <c r="AG58" s="16"/>
      <c r="AH58" s="16">
        <f t="shared" si="12"/>
        <v>46855.599999999999</v>
      </c>
      <c r="AI58" s="16">
        <f t="shared" si="13"/>
        <v>46855.599999999999</v>
      </c>
      <c r="AJ58" s="16">
        <f t="shared" si="14"/>
        <v>46855.599999999999</v>
      </c>
      <c r="AK58" s="16"/>
      <c r="AL58" s="16"/>
      <c r="AM58" s="16"/>
      <c r="AN58" s="16">
        <f t="shared" si="15"/>
        <v>46855.599999999999</v>
      </c>
      <c r="AO58" s="16">
        <f t="shared" si="16"/>
        <v>46855.599999999999</v>
      </c>
      <c r="AP58" s="16">
        <f t="shared" si="17"/>
        <v>46855.599999999999</v>
      </c>
      <c r="AQ58" s="16"/>
      <c r="AR58" s="16"/>
      <c r="AS58" s="16"/>
      <c r="AT58" s="16">
        <f t="shared" si="18"/>
        <v>46855.599999999999</v>
      </c>
      <c r="AU58" s="16">
        <f t="shared" si="19"/>
        <v>46855.599999999999</v>
      </c>
      <c r="AV58" s="16">
        <f t="shared" si="20"/>
        <v>46855.599999999999</v>
      </c>
      <c r="AW58" s="16"/>
      <c r="AX58" s="16"/>
      <c r="AY58" s="16"/>
      <c r="AZ58" s="16">
        <f t="shared" si="21"/>
        <v>46855.599999999999</v>
      </c>
      <c r="BA58" s="16">
        <f t="shared" si="22"/>
        <v>46855.599999999999</v>
      </c>
      <c r="BB58" s="16">
        <f t="shared" si="23"/>
        <v>46855.599999999999</v>
      </c>
      <c r="BC58" s="16"/>
      <c r="BD58" s="30"/>
      <c r="BE58" s="30"/>
      <c r="BF58" s="1"/>
      <c r="BG58" s="1"/>
      <c r="BH58" s="1"/>
      <c r="BI58" s="1"/>
      <c r="BJ58" s="1"/>
    </row>
    <row r="59" s="1" customFormat="1" ht="60">
      <c r="A59" s="13" t="s">
        <v>78</v>
      </c>
      <c r="B59" s="14"/>
      <c r="C59" s="13"/>
      <c r="D59" s="13"/>
      <c r="E59" s="29" t="s">
        <v>79</v>
      </c>
      <c r="F59" s="16">
        <f t="shared" si="76"/>
        <v>6230.7000000000007</v>
      </c>
      <c r="G59" s="16">
        <f t="shared" si="77"/>
        <v>6230.7000000000007</v>
      </c>
      <c r="H59" s="16">
        <f t="shared" si="78"/>
        <v>6230.7000000000007</v>
      </c>
      <c r="I59" s="16">
        <f t="shared" si="79"/>
        <v>0</v>
      </c>
      <c r="J59" s="16">
        <f t="shared" si="80"/>
        <v>0</v>
      </c>
      <c r="K59" s="16">
        <f t="shared" si="81"/>
        <v>0</v>
      </c>
      <c r="L59" s="16">
        <f t="shared" si="0"/>
        <v>6230.7000000000007</v>
      </c>
      <c r="M59" s="16">
        <f t="shared" si="1"/>
        <v>6230.7000000000007</v>
      </c>
      <c r="N59" s="16">
        <f t="shared" si="2"/>
        <v>6230.7000000000007</v>
      </c>
      <c r="O59" s="16">
        <f t="shared" si="82"/>
        <v>0</v>
      </c>
      <c r="P59" s="16">
        <f t="shared" si="83"/>
        <v>0</v>
      </c>
      <c r="Q59" s="16">
        <f t="shared" si="84"/>
        <v>0</v>
      </c>
      <c r="R59" s="16">
        <f t="shared" si="3"/>
        <v>6230.7000000000007</v>
      </c>
      <c r="S59" s="16">
        <f t="shared" si="4"/>
        <v>6230.7000000000007</v>
      </c>
      <c r="T59" s="16">
        <f t="shared" si="5"/>
        <v>6230.7000000000007</v>
      </c>
      <c r="U59" s="16">
        <f t="shared" si="85"/>
        <v>0</v>
      </c>
      <c r="V59" s="16">
        <f t="shared" si="86"/>
        <v>0</v>
      </c>
      <c r="W59" s="16">
        <f t="shared" si="87"/>
        <v>0</v>
      </c>
      <c r="X59" s="16">
        <f t="shared" si="6"/>
        <v>6230.7000000000007</v>
      </c>
      <c r="Y59" s="16">
        <f t="shared" si="7"/>
        <v>6230.7000000000007</v>
      </c>
      <c r="Z59" s="16">
        <f t="shared" si="8"/>
        <v>6230.7000000000007</v>
      </c>
      <c r="AA59" s="16">
        <f t="shared" si="88"/>
        <v>0</v>
      </c>
      <c r="AB59" s="16">
        <f t="shared" si="89"/>
        <v>0</v>
      </c>
      <c r="AC59" s="16">
        <f t="shared" si="90"/>
        <v>0</v>
      </c>
      <c r="AD59" s="16">
        <f t="shared" si="9"/>
        <v>6230.7000000000007</v>
      </c>
      <c r="AE59" s="16">
        <f t="shared" si="10"/>
        <v>6230.7000000000007</v>
      </c>
      <c r="AF59" s="16">
        <f t="shared" si="11"/>
        <v>6230.7000000000007</v>
      </c>
      <c r="AG59" s="16">
        <f t="shared" si="91"/>
        <v>0</v>
      </c>
      <c r="AH59" s="16">
        <f t="shared" si="12"/>
        <v>6230.7000000000007</v>
      </c>
      <c r="AI59" s="16">
        <f t="shared" si="13"/>
        <v>6230.7000000000007</v>
      </c>
      <c r="AJ59" s="16">
        <f t="shared" si="14"/>
        <v>6230.7000000000007</v>
      </c>
      <c r="AK59" s="16">
        <f t="shared" si="92"/>
        <v>0</v>
      </c>
      <c r="AL59" s="16">
        <f t="shared" si="93"/>
        <v>0</v>
      </c>
      <c r="AM59" s="16">
        <f t="shared" si="94"/>
        <v>0</v>
      </c>
      <c r="AN59" s="16">
        <f t="shared" si="15"/>
        <v>6230.7000000000007</v>
      </c>
      <c r="AO59" s="16">
        <f t="shared" si="16"/>
        <v>6230.7000000000007</v>
      </c>
      <c r="AP59" s="16">
        <f t="shared" si="17"/>
        <v>6230.7000000000007</v>
      </c>
      <c r="AQ59" s="16">
        <f t="shared" si="95"/>
        <v>0</v>
      </c>
      <c r="AR59" s="16">
        <f t="shared" si="96"/>
        <v>0</v>
      </c>
      <c r="AS59" s="16">
        <f t="shared" si="97"/>
        <v>0</v>
      </c>
      <c r="AT59" s="16">
        <f t="shared" si="18"/>
        <v>6230.7000000000007</v>
      </c>
      <c r="AU59" s="16">
        <f t="shared" si="19"/>
        <v>6230.7000000000007</v>
      </c>
      <c r="AV59" s="16">
        <f t="shared" si="20"/>
        <v>6230.7000000000007</v>
      </c>
      <c r="AW59" s="16">
        <f t="shared" si="98"/>
        <v>0</v>
      </c>
      <c r="AX59" s="16">
        <f t="shared" si="99"/>
        <v>0</v>
      </c>
      <c r="AY59" s="16">
        <f t="shared" si="100"/>
        <v>0</v>
      </c>
      <c r="AZ59" s="16">
        <f t="shared" si="21"/>
        <v>6230.7000000000007</v>
      </c>
      <c r="BA59" s="16">
        <f t="shared" si="22"/>
        <v>6230.7000000000007</v>
      </c>
      <c r="BB59" s="16">
        <f t="shared" si="23"/>
        <v>6230.7000000000007</v>
      </c>
      <c r="BC59" s="16">
        <f t="shared" si="101"/>
        <v>0</v>
      </c>
      <c r="BD59" s="30"/>
      <c r="BE59" s="30"/>
      <c r="BF59" s="1"/>
      <c r="BG59" s="1"/>
      <c r="BH59" s="1"/>
      <c r="BI59" s="1"/>
      <c r="BJ59" s="1"/>
    </row>
    <row r="60" s="1" customFormat="1" ht="45">
      <c r="A60" s="13" t="s">
        <v>78</v>
      </c>
      <c r="B60" s="14" t="s">
        <v>58</v>
      </c>
      <c r="C60" s="13"/>
      <c r="D60" s="13"/>
      <c r="E60" s="29" t="s">
        <v>59</v>
      </c>
      <c r="F60" s="16">
        <f t="shared" si="76"/>
        <v>6230.7000000000007</v>
      </c>
      <c r="G60" s="16">
        <f t="shared" si="77"/>
        <v>6230.7000000000007</v>
      </c>
      <c r="H60" s="16">
        <f t="shared" si="78"/>
        <v>6230.7000000000007</v>
      </c>
      <c r="I60" s="16">
        <f t="shared" si="79"/>
        <v>0</v>
      </c>
      <c r="J60" s="16">
        <f t="shared" si="80"/>
        <v>0</v>
      </c>
      <c r="K60" s="16">
        <f t="shared" si="81"/>
        <v>0</v>
      </c>
      <c r="L60" s="16">
        <f t="shared" si="0"/>
        <v>6230.7000000000007</v>
      </c>
      <c r="M60" s="16">
        <f t="shared" si="1"/>
        <v>6230.7000000000007</v>
      </c>
      <c r="N60" s="16">
        <f t="shared" si="2"/>
        <v>6230.7000000000007</v>
      </c>
      <c r="O60" s="16">
        <f t="shared" si="82"/>
        <v>0</v>
      </c>
      <c r="P60" s="16">
        <f t="shared" si="83"/>
        <v>0</v>
      </c>
      <c r="Q60" s="16">
        <f t="shared" si="84"/>
        <v>0</v>
      </c>
      <c r="R60" s="16">
        <f t="shared" si="3"/>
        <v>6230.7000000000007</v>
      </c>
      <c r="S60" s="16">
        <f t="shared" si="4"/>
        <v>6230.7000000000007</v>
      </c>
      <c r="T60" s="16">
        <f t="shared" si="5"/>
        <v>6230.7000000000007</v>
      </c>
      <c r="U60" s="16">
        <f t="shared" si="85"/>
        <v>0</v>
      </c>
      <c r="V60" s="16">
        <f t="shared" si="86"/>
        <v>0</v>
      </c>
      <c r="W60" s="16">
        <f t="shared" si="87"/>
        <v>0</v>
      </c>
      <c r="X60" s="16">
        <f t="shared" si="6"/>
        <v>6230.7000000000007</v>
      </c>
      <c r="Y60" s="16">
        <f t="shared" si="7"/>
        <v>6230.7000000000007</v>
      </c>
      <c r="Z60" s="16">
        <f t="shared" si="8"/>
        <v>6230.7000000000007</v>
      </c>
      <c r="AA60" s="16">
        <f t="shared" si="88"/>
        <v>0</v>
      </c>
      <c r="AB60" s="16">
        <f t="shared" si="89"/>
        <v>0</v>
      </c>
      <c r="AC60" s="16">
        <f t="shared" si="90"/>
        <v>0</v>
      </c>
      <c r="AD60" s="16">
        <f t="shared" si="9"/>
        <v>6230.7000000000007</v>
      </c>
      <c r="AE60" s="16">
        <f t="shared" si="10"/>
        <v>6230.7000000000007</v>
      </c>
      <c r="AF60" s="16">
        <f t="shared" si="11"/>
        <v>6230.7000000000007</v>
      </c>
      <c r="AG60" s="16">
        <f t="shared" si="91"/>
        <v>0</v>
      </c>
      <c r="AH60" s="16">
        <f t="shared" si="12"/>
        <v>6230.7000000000007</v>
      </c>
      <c r="AI60" s="16">
        <f t="shared" si="13"/>
        <v>6230.7000000000007</v>
      </c>
      <c r="AJ60" s="16">
        <f t="shared" si="14"/>
        <v>6230.7000000000007</v>
      </c>
      <c r="AK60" s="16">
        <f t="shared" si="92"/>
        <v>0</v>
      </c>
      <c r="AL60" s="16">
        <f t="shared" si="93"/>
        <v>0</v>
      </c>
      <c r="AM60" s="16">
        <f t="shared" si="94"/>
        <v>0</v>
      </c>
      <c r="AN60" s="16">
        <f t="shared" si="15"/>
        <v>6230.7000000000007</v>
      </c>
      <c r="AO60" s="16">
        <f t="shared" si="16"/>
        <v>6230.7000000000007</v>
      </c>
      <c r="AP60" s="16">
        <f t="shared" si="17"/>
        <v>6230.7000000000007</v>
      </c>
      <c r="AQ60" s="16">
        <f t="shared" si="95"/>
        <v>0</v>
      </c>
      <c r="AR60" s="16">
        <f t="shared" si="96"/>
        <v>0</v>
      </c>
      <c r="AS60" s="16">
        <f t="shared" si="97"/>
        <v>0</v>
      </c>
      <c r="AT60" s="16">
        <f t="shared" si="18"/>
        <v>6230.7000000000007</v>
      </c>
      <c r="AU60" s="16">
        <f t="shared" si="19"/>
        <v>6230.7000000000007</v>
      </c>
      <c r="AV60" s="16">
        <f t="shared" si="20"/>
        <v>6230.7000000000007</v>
      </c>
      <c r="AW60" s="16">
        <f t="shared" si="98"/>
        <v>0</v>
      </c>
      <c r="AX60" s="16">
        <f t="shared" si="99"/>
        <v>0</v>
      </c>
      <c r="AY60" s="16">
        <f t="shared" si="100"/>
        <v>0</v>
      </c>
      <c r="AZ60" s="16">
        <f t="shared" si="21"/>
        <v>6230.7000000000007</v>
      </c>
      <c r="BA60" s="16">
        <f t="shared" si="22"/>
        <v>6230.7000000000007</v>
      </c>
      <c r="BB60" s="16">
        <f t="shared" si="23"/>
        <v>6230.7000000000007</v>
      </c>
      <c r="BC60" s="16">
        <f t="shared" si="101"/>
        <v>0</v>
      </c>
      <c r="BD60" s="30"/>
      <c r="BE60" s="30"/>
      <c r="BF60" s="1"/>
      <c r="BG60" s="1"/>
      <c r="BH60" s="1"/>
      <c r="BI60" s="1"/>
      <c r="BJ60" s="1"/>
    </row>
    <row r="61" s="1" customFormat="1" ht="15">
      <c r="A61" s="13" t="s">
        <v>78</v>
      </c>
      <c r="B61" s="14">
        <v>600</v>
      </c>
      <c r="C61" s="13" t="s">
        <v>37</v>
      </c>
      <c r="D61" s="13" t="s">
        <v>38</v>
      </c>
      <c r="E61" s="29" t="s">
        <v>39</v>
      </c>
      <c r="F61" s="16">
        <f>13549.7-7319</f>
        <v>6230.7000000000007</v>
      </c>
      <c r="G61" s="16">
        <f>13549.7-7319</f>
        <v>6230.7000000000007</v>
      </c>
      <c r="H61" s="16">
        <f>13549.7-7319</f>
        <v>6230.7000000000007</v>
      </c>
      <c r="I61" s="16"/>
      <c r="J61" s="16"/>
      <c r="K61" s="16"/>
      <c r="L61" s="16">
        <f t="shared" si="0"/>
        <v>6230.7000000000007</v>
      </c>
      <c r="M61" s="16">
        <f t="shared" si="1"/>
        <v>6230.7000000000007</v>
      </c>
      <c r="N61" s="16">
        <f t="shared" si="2"/>
        <v>6230.7000000000007</v>
      </c>
      <c r="O61" s="16"/>
      <c r="P61" s="16"/>
      <c r="Q61" s="16"/>
      <c r="R61" s="16">
        <f t="shared" si="3"/>
        <v>6230.7000000000007</v>
      </c>
      <c r="S61" s="16">
        <f t="shared" si="4"/>
        <v>6230.7000000000007</v>
      </c>
      <c r="T61" s="16">
        <f t="shared" si="5"/>
        <v>6230.7000000000007</v>
      </c>
      <c r="U61" s="16"/>
      <c r="V61" s="16"/>
      <c r="W61" s="16"/>
      <c r="X61" s="16">
        <f t="shared" si="6"/>
        <v>6230.7000000000007</v>
      </c>
      <c r="Y61" s="16">
        <f t="shared" si="7"/>
        <v>6230.7000000000007</v>
      </c>
      <c r="Z61" s="16">
        <f t="shared" si="8"/>
        <v>6230.7000000000007</v>
      </c>
      <c r="AA61" s="16"/>
      <c r="AB61" s="16"/>
      <c r="AC61" s="16"/>
      <c r="AD61" s="16">
        <f t="shared" si="9"/>
        <v>6230.7000000000007</v>
      </c>
      <c r="AE61" s="16">
        <f t="shared" si="10"/>
        <v>6230.7000000000007</v>
      </c>
      <c r="AF61" s="16">
        <f t="shared" si="11"/>
        <v>6230.7000000000007</v>
      </c>
      <c r="AG61" s="16"/>
      <c r="AH61" s="16">
        <f t="shared" si="12"/>
        <v>6230.7000000000007</v>
      </c>
      <c r="AI61" s="16">
        <f t="shared" si="13"/>
        <v>6230.7000000000007</v>
      </c>
      <c r="AJ61" s="16">
        <f t="shared" si="14"/>
        <v>6230.7000000000007</v>
      </c>
      <c r="AK61" s="16"/>
      <c r="AL61" s="16"/>
      <c r="AM61" s="16"/>
      <c r="AN61" s="16">
        <f t="shared" si="15"/>
        <v>6230.7000000000007</v>
      </c>
      <c r="AO61" s="16">
        <f t="shared" si="16"/>
        <v>6230.7000000000007</v>
      </c>
      <c r="AP61" s="16">
        <f t="shared" si="17"/>
        <v>6230.7000000000007</v>
      </c>
      <c r="AQ61" s="16"/>
      <c r="AR61" s="16"/>
      <c r="AS61" s="16"/>
      <c r="AT61" s="16">
        <f t="shared" si="18"/>
        <v>6230.7000000000007</v>
      </c>
      <c r="AU61" s="16">
        <f t="shared" si="19"/>
        <v>6230.7000000000007</v>
      </c>
      <c r="AV61" s="16">
        <f t="shared" si="20"/>
        <v>6230.7000000000007</v>
      </c>
      <c r="AW61" s="16"/>
      <c r="AX61" s="16"/>
      <c r="AY61" s="16"/>
      <c r="AZ61" s="16">
        <f t="shared" si="21"/>
        <v>6230.7000000000007</v>
      </c>
      <c r="BA61" s="16">
        <f t="shared" si="22"/>
        <v>6230.7000000000007</v>
      </c>
      <c r="BB61" s="16">
        <f t="shared" si="23"/>
        <v>6230.7000000000007</v>
      </c>
      <c r="BC61" s="16"/>
      <c r="BD61" s="30"/>
      <c r="BE61" s="30"/>
      <c r="BF61" s="1"/>
      <c r="BG61" s="1"/>
      <c r="BH61" s="1"/>
      <c r="BI61" s="1"/>
      <c r="BJ61" s="1"/>
    </row>
    <row r="62" s="1" customFormat="1" ht="60">
      <c r="A62" s="13" t="s">
        <v>80</v>
      </c>
      <c r="B62" s="14"/>
      <c r="C62" s="13"/>
      <c r="D62" s="13"/>
      <c r="E62" s="29" t="s">
        <v>81</v>
      </c>
      <c r="F62" s="16">
        <f t="shared" ref="F62:F84" si="102">F63</f>
        <v>718.39999999999998</v>
      </c>
      <c r="G62" s="16">
        <f t="shared" ref="G62:G84" si="103">G63</f>
        <v>718.39999999999998</v>
      </c>
      <c r="H62" s="16">
        <f t="shared" ref="H62:H84" si="104">H63</f>
        <v>718.39999999999998</v>
      </c>
      <c r="I62" s="16">
        <f t="shared" si="79"/>
        <v>0</v>
      </c>
      <c r="J62" s="16">
        <f t="shared" si="80"/>
        <v>0</v>
      </c>
      <c r="K62" s="16">
        <f t="shared" si="81"/>
        <v>0</v>
      </c>
      <c r="L62" s="16">
        <f t="shared" si="0"/>
        <v>718.39999999999998</v>
      </c>
      <c r="M62" s="16">
        <f t="shared" si="1"/>
        <v>718.39999999999998</v>
      </c>
      <c r="N62" s="16">
        <f t="shared" si="2"/>
        <v>718.39999999999998</v>
      </c>
      <c r="O62" s="16">
        <f t="shared" si="82"/>
        <v>0</v>
      </c>
      <c r="P62" s="16">
        <f t="shared" si="83"/>
        <v>0</v>
      </c>
      <c r="Q62" s="16">
        <f t="shared" si="84"/>
        <v>0</v>
      </c>
      <c r="R62" s="16">
        <f t="shared" si="3"/>
        <v>718.39999999999998</v>
      </c>
      <c r="S62" s="16">
        <f t="shared" si="4"/>
        <v>718.39999999999998</v>
      </c>
      <c r="T62" s="16">
        <f t="shared" si="5"/>
        <v>718.39999999999998</v>
      </c>
      <c r="U62" s="16">
        <f t="shared" si="85"/>
        <v>0</v>
      </c>
      <c r="V62" s="16">
        <f t="shared" si="86"/>
        <v>0</v>
      </c>
      <c r="W62" s="16">
        <f t="shared" si="87"/>
        <v>0</v>
      </c>
      <c r="X62" s="16">
        <f t="shared" si="6"/>
        <v>718.39999999999998</v>
      </c>
      <c r="Y62" s="16">
        <f t="shared" si="7"/>
        <v>718.39999999999998</v>
      </c>
      <c r="Z62" s="16">
        <f t="shared" si="8"/>
        <v>718.39999999999998</v>
      </c>
      <c r="AA62" s="16">
        <f t="shared" si="88"/>
        <v>0</v>
      </c>
      <c r="AB62" s="16">
        <f t="shared" si="89"/>
        <v>0</v>
      </c>
      <c r="AC62" s="16">
        <f t="shared" si="90"/>
        <v>0</v>
      </c>
      <c r="AD62" s="16">
        <f t="shared" si="9"/>
        <v>718.39999999999998</v>
      </c>
      <c r="AE62" s="16">
        <f t="shared" si="10"/>
        <v>718.39999999999998</v>
      </c>
      <c r="AF62" s="16">
        <f t="shared" si="11"/>
        <v>718.39999999999998</v>
      </c>
      <c r="AG62" s="16">
        <f t="shared" si="91"/>
        <v>0</v>
      </c>
      <c r="AH62" s="16">
        <f t="shared" si="12"/>
        <v>718.39999999999998</v>
      </c>
      <c r="AI62" s="16">
        <f t="shared" si="13"/>
        <v>718.39999999999998</v>
      </c>
      <c r="AJ62" s="16">
        <f t="shared" si="14"/>
        <v>718.39999999999998</v>
      </c>
      <c r="AK62" s="16">
        <f t="shared" si="92"/>
        <v>0</v>
      </c>
      <c r="AL62" s="16">
        <f t="shared" si="93"/>
        <v>0</v>
      </c>
      <c r="AM62" s="16">
        <f t="shared" si="94"/>
        <v>0</v>
      </c>
      <c r="AN62" s="16">
        <f t="shared" si="15"/>
        <v>718.39999999999998</v>
      </c>
      <c r="AO62" s="16">
        <f t="shared" si="16"/>
        <v>718.39999999999998</v>
      </c>
      <c r="AP62" s="16">
        <f t="shared" si="17"/>
        <v>718.39999999999998</v>
      </c>
      <c r="AQ62" s="16">
        <f t="shared" si="95"/>
        <v>0</v>
      </c>
      <c r="AR62" s="16">
        <f t="shared" si="96"/>
        <v>0</v>
      </c>
      <c r="AS62" s="16">
        <f t="shared" si="97"/>
        <v>0</v>
      </c>
      <c r="AT62" s="16">
        <f t="shared" si="18"/>
        <v>718.39999999999998</v>
      </c>
      <c r="AU62" s="16">
        <f t="shared" si="19"/>
        <v>718.39999999999998</v>
      </c>
      <c r="AV62" s="16">
        <f t="shared" si="20"/>
        <v>718.39999999999998</v>
      </c>
      <c r="AW62" s="16">
        <f t="shared" si="98"/>
        <v>0</v>
      </c>
      <c r="AX62" s="16">
        <f t="shared" si="99"/>
        <v>0</v>
      </c>
      <c r="AY62" s="16">
        <f t="shared" si="100"/>
        <v>0</v>
      </c>
      <c r="AZ62" s="16">
        <f t="shared" si="21"/>
        <v>718.39999999999998</v>
      </c>
      <c r="BA62" s="16">
        <f t="shared" si="22"/>
        <v>718.39999999999998</v>
      </c>
      <c r="BB62" s="16">
        <f t="shared" si="23"/>
        <v>718.39999999999998</v>
      </c>
      <c r="BC62" s="16">
        <f t="shared" si="101"/>
        <v>0</v>
      </c>
      <c r="BD62" s="30"/>
      <c r="BE62" s="30"/>
      <c r="BF62" s="1"/>
      <c r="BG62" s="1"/>
      <c r="BH62" s="1"/>
      <c r="BI62" s="1"/>
      <c r="BJ62" s="1"/>
    </row>
    <row r="63" s="1" customFormat="1" ht="45">
      <c r="A63" s="13" t="s">
        <v>80</v>
      </c>
      <c r="B63" s="14" t="s">
        <v>58</v>
      </c>
      <c r="C63" s="13"/>
      <c r="D63" s="13"/>
      <c r="E63" s="29" t="s">
        <v>59</v>
      </c>
      <c r="F63" s="16">
        <f t="shared" si="102"/>
        <v>718.39999999999998</v>
      </c>
      <c r="G63" s="16">
        <f t="shared" si="103"/>
        <v>718.39999999999998</v>
      </c>
      <c r="H63" s="16">
        <f t="shared" si="104"/>
        <v>718.39999999999998</v>
      </c>
      <c r="I63" s="16">
        <f t="shared" si="79"/>
        <v>0</v>
      </c>
      <c r="J63" s="16">
        <f t="shared" si="80"/>
        <v>0</v>
      </c>
      <c r="K63" s="16">
        <f t="shared" si="81"/>
        <v>0</v>
      </c>
      <c r="L63" s="16">
        <f t="shared" si="0"/>
        <v>718.39999999999998</v>
      </c>
      <c r="M63" s="16">
        <f t="shared" si="1"/>
        <v>718.39999999999998</v>
      </c>
      <c r="N63" s="16">
        <f t="shared" si="2"/>
        <v>718.39999999999998</v>
      </c>
      <c r="O63" s="16">
        <f t="shared" si="82"/>
        <v>0</v>
      </c>
      <c r="P63" s="16">
        <f t="shared" si="83"/>
        <v>0</v>
      </c>
      <c r="Q63" s="16">
        <f t="shared" si="84"/>
        <v>0</v>
      </c>
      <c r="R63" s="16">
        <f t="shared" si="3"/>
        <v>718.39999999999998</v>
      </c>
      <c r="S63" s="16">
        <f t="shared" si="4"/>
        <v>718.39999999999998</v>
      </c>
      <c r="T63" s="16">
        <f t="shared" si="5"/>
        <v>718.39999999999998</v>
      </c>
      <c r="U63" s="16">
        <f t="shared" si="85"/>
        <v>0</v>
      </c>
      <c r="V63" s="16">
        <f t="shared" si="86"/>
        <v>0</v>
      </c>
      <c r="W63" s="16">
        <f t="shared" si="87"/>
        <v>0</v>
      </c>
      <c r="X63" s="16">
        <f t="shared" si="6"/>
        <v>718.39999999999998</v>
      </c>
      <c r="Y63" s="16">
        <f t="shared" si="7"/>
        <v>718.39999999999998</v>
      </c>
      <c r="Z63" s="16">
        <f t="shared" si="8"/>
        <v>718.39999999999998</v>
      </c>
      <c r="AA63" s="16">
        <f t="shared" si="88"/>
        <v>0</v>
      </c>
      <c r="AB63" s="16">
        <f t="shared" si="89"/>
        <v>0</v>
      </c>
      <c r="AC63" s="16">
        <f t="shared" si="90"/>
        <v>0</v>
      </c>
      <c r="AD63" s="16">
        <f t="shared" si="9"/>
        <v>718.39999999999998</v>
      </c>
      <c r="AE63" s="16">
        <f t="shared" si="10"/>
        <v>718.39999999999998</v>
      </c>
      <c r="AF63" s="16">
        <f t="shared" si="11"/>
        <v>718.39999999999998</v>
      </c>
      <c r="AG63" s="16">
        <f t="shared" si="91"/>
        <v>0</v>
      </c>
      <c r="AH63" s="16">
        <f t="shared" si="12"/>
        <v>718.39999999999998</v>
      </c>
      <c r="AI63" s="16">
        <f t="shared" si="13"/>
        <v>718.39999999999998</v>
      </c>
      <c r="AJ63" s="16">
        <f t="shared" si="14"/>
        <v>718.39999999999998</v>
      </c>
      <c r="AK63" s="16">
        <f t="shared" si="92"/>
        <v>0</v>
      </c>
      <c r="AL63" s="16">
        <f t="shared" si="93"/>
        <v>0</v>
      </c>
      <c r="AM63" s="16">
        <f t="shared" si="94"/>
        <v>0</v>
      </c>
      <c r="AN63" s="16">
        <f t="shared" si="15"/>
        <v>718.39999999999998</v>
      </c>
      <c r="AO63" s="16">
        <f t="shared" si="16"/>
        <v>718.39999999999998</v>
      </c>
      <c r="AP63" s="16">
        <f t="shared" si="17"/>
        <v>718.39999999999998</v>
      </c>
      <c r="AQ63" s="16">
        <f t="shared" si="95"/>
        <v>0</v>
      </c>
      <c r="AR63" s="16">
        <f t="shared" si="96"/>
        <v>0</v>
      </c>
      <c r="AS63" s="16">
        <f t="shared" si="97"/>
        <v>0</v>
      </c>
      <c r="AT63" s="16">
        <f t="shared" si="18"/>
        <v>718.39999999999998</v>
      </c>
      <c r="AU63" s="16">
        <f t="shared" si="19"/>
        <v>718.39999999999998</v>
      </c>
      <c r="AV63" s="16">
        <f t="shared" si="20"/>
        <v>718.39999999999998</v>
      </c>
      <c r="AW63" s="16">
        <f t="shared" si="98"/>
        <v>0</v>
      </c>
      <c r="AX63" s="16">
        <f t="shared" si="99"/>
        <v>0</v>
      </c>
      <c r="AY63" s="16">
        <f t="shared" si="100"/>
        <v>0</v>
      </c>
      <c r="AZ63" s="16">
        <f t="shared" si="21"/>
        <v>718.39999999999998</v>
      </c>
      <c r="BA63" s="16">
        <f t="shared" si="22"/>
        <v>718.39999999999998</v>
      </c>
      <c r="BB63" s="16">
        <f t="shared" si="23"/>
        <v>718.39999999999998</v>
      </c>
      <c r="BC63" s="16">
        <f t="shared" si="101"/>
        <v>0</v>
      </c>
      <c r="BD63" s="30"/>
      <c r="BE63" s="30"/>
      <c r="BF63" s="1"/>
      <c r="BG63" s="1"/>
      <c r="BH63" s="1"/>
      <c r="BI63" s="1"/>
      <c r="BJ63" s="1"/>
    </row>
    <row r="64" s="1" customFormat="1" ht="15">
      <c r="A64" s="13" t="s">
        <v>80</v>
      </c>
      <c r="B64" s="14">
        <v>600</v>
      </c>
      <c r="C64" s="13" t="s">
        <v>37</v>
      </c>
      <c r="D64" s="13" t="s">
        <v>38</v>
      </c>
      <c r="E64" s="29" t="s">
        <v>39</v>
      </c>
      <c r="F64" s="16">
        <v>718.39999999999998</v>
      </c>
      <c r="G64" s="16">
        <v>718.39999999999998</v>
      </c>
      <c r="H64" s="16">
        <v>718.39999999999998</v>
      </c>
      <c r="I64" s="16"/>
      <c r="J64" s="16"/>
      <c r="K64" s="16"/>
      <c r="L64" s="16">
        <f t="shared" si="0"/>
        <v>718.39999999999998</v>
      </c>
      <c r="M64" s="16">
        <f t="shared" si="1"/>
        <v>718.39999999999998</v>
      </c>
      <c r="N64" s="16">
        <f t="shared" si="2"/>
        <v>718.39999999999998</v>
      </c>
      <c r="O64" s="16"/>
      <c r="P64" s="16"/>
      <c r="Q64" s="16"/>
      <c r="R64" s="16">
        <f t="shared" si="3"/>
        <v>718.39999999999998</v>
      </c>
      <c r="S64" s="16">
        <f t="shared" si="4"/>
        <v>718.39999999999998</v>
      </c>
      <c r="T64" s="16">
        <f t="shared" si="5"/>
        <v>718.39999999999998</v>
      </c>
      <c r="U64" s="16"/>
      <c r="V64" s="16"/>
      <c r="W64" s="16"/>
      <c r="X64" s="16">
        <f t="shared" si="6"/>
        <v>718.39999999999998</v>
      </c>
      <c r="Y64" s="16">
        <f t="shared" si="7"/>
        <v>718.39999999999998</v>
      </c>
      <c r="Z64" s="16">
        <f t="shared" si="8"/>
        <v>718.39999999999998</v>
      </c>
      <c r="AA64" s="16"/>
      <c r="AB64" s="16"/>
      <c r="AC64" s="16"/>
      <c r="AD64" s="16">
        <f t="shared" si="9"/>
        <v>718.39999999999998</v>
      </c>
      <c r="AE64" s="16">
        <f t="shared" si="10"/>
        <v>718.39999999999998</v>
      </c>
      <c r="AF64" s="16">
        <f t="shared" si="11"/>
        <v>718.39999999999998</v>
      </c>
      <c r="AG64" s="16"/>
      <c r="AH64" s="16">
        <f t="shared" si="12"/>
        <v>718.39999999999998</v>
      </c>
      <c r="AI64" s="16">
        <f t="shared" si="13"/>
        <v>718.39999999999998</v>
      </c>
      <c r="AJ64" s="16">
        <f t="shared" si="14"/>
        <v>718.39999999999998</v>
      </c>
      <c r="AK64" s="16"/>
      <c r="AL64" s="16"/>
      <c r="AM64" s="16"/>
      <c r="AN64" s="16">
        <f t="shared" si="15"/>
        <v>718.39999999999998</v>
      </c>
      <c r="AO64" s="16">
        <f t="shared" si="16"/>
        <v>718.39999999999998</v>
      </c>
      <c r="AP64" s="16">
        <f t="shared" si="17"/>
        <v>718.39999999999998</v>
      </c>
      <c r="AQ64" s="16"/>
      <c r="AR64" s="16"/>
      <c r="AS64" s="16"/>
      <c r="AT64" s="16">
        <f t="shared" si="18"/>
        <v>718.39999999999998</v>
      </c>
      <c r="AU64" s="16">
        <f t="shared" si="19"/>
        <v>718.39999999999998</v>
      </c>
      <c r="AV64" s="16">
        <f t="shared" si="20"/>
        <v>718.39999999999998</v>
      </c>
      <c r="AW64" s="16"/>
      <c r="AX64" s="16"/>
      <c r="AY64" s="16"/>
      <c r="AZ64" s="16">
        <f t="shared" si="21"/>
        <v>718.39999999999998</v>
      </c>
      <c r="BA64" s="16">
        <f t="shared" si="22"/>
        <v>718.39999999999998</v>
      </c>
      <c r="BB64" s="16">
        <f t="shared" si="23"/>
        <v>718.39999999999998</v>
      </c>
      <c r="BC64" s="16"/>
      <c r="BD64" s="30"/>
      <c r="BE64" s="30"/>
      <c r="BF64" s="1"/>
      <c r="BG64" s="1"/>
      <c r="BH64" s="1"/>
      <c r="BI64" s="1"/>
      <c r="BJ64" s="1"/>
    </row>
    <row r="65" s="1" customFormat="1" ht="60">
      <c r="A65" s="13" t="s">
        <v>82</v>
      </c>
      <c r="B65" s="14"/>
      <c r="C65" s="13"/>
      <c r="D65" s="13"/>
      <c r="E65" s="29" t="s">
        <v>83</v>
      </c>
      <c r="F65" s="16">
        <f t="shared" si="102"/>
        <v>1105.2</v>
      </c>
      <c r="G65" s="16">
        <f t="shared" si="103"/>
        <v>1105.2</v>
      </c>
      <c r="H65" s="16">
        <f t="shared" si="104"/>
        <v>1105.2</v>
      </c>
      <c r="I65" s="16">
        <f t="shared" si="79"/>
        <v>0</v>
      </c>
      <c r="J65" s="16">
        <f t="shared" si="80"/>
        <v>0</v>
      </c>
      <c r="K65" s="16">
        <f t="shared" si="81"/>
        <v>0</v>
      </c>
      <c r="L65" s="16">
        <f t="shared" si="0"/>
        <v>1105.2</v>
      </c>
      <c r="M65" s="16">
        <f t="shared" si="1"/>
        <v>1105.2</v>
      </c>
      <c r="N65" s="16">
        <f t="shared" si="2"/>
        <v>1105.2</v>
      </c>
      <c r="O65" s="16">
        <f t="shared" si="82"/>
        <v>0</v>
      </c>
      <c r="P65" s="16">
        <f t="shared" si="83"/>
        <v>0</v>
      </c>
      <c r="Q65" s="16">
        <f t="shared" si="84"/>
        <v>0</v>
      </c>
      <c r="R65" s="16">
        <f t="shared" si="3"/>
        <v>1105.2</v>
      </c>
      <c r="S65" s="16">
        <f t="shared" si="4"/>
        <v>1105.2</v>
      </c>
      <c r="T65" s="16">
        <f t="shared" si="5"/>
        <v>1105.2</v>
      </c>
      <c r="U65" s="16">
        <f t="shared" si="85"/>
        <v>0</v>
      </c>
      <c r="V65" s="16">
        <f t="shared" si="86"/>
        <v>0</v>
      </c>
      <c r="W65" s="16">
        <f t="shared" si="87"/>
        <v>0</v>
      </c>
      <c r="X65" s="16">
        <f t="shared" si="6"/>
        <v>1105.2</v>
      </c>
      <c r="Y65" s="16">
        <f t="shared" si="7"/>
        <v>1105.2</v>
      </c>
      <c r="Z65" s="16">
        <f t="shared" si="8"/>
        <v>1105.2</v>
      </c>
      <c r="AA65" s="16">
        <f t="shared" si="88"/>
        <v>0</v>
      </c>
      <c r="AB65" s="16">
        <f t="shared" si="89"/>
        <v>0</v>
      </c>
      <c r="AC65" s="16">
        <f t="shared" si="90"/>
        <v>0</v>
      </c>
      <c r="AD65" s="16">
        <f t="shared" si="9"/>
        <v>1105.2</v>
      </c>
      <c r="AE65" s="16">
        <f t="shared" si="10"/>
        <v>1105.2</v>
      </c>
      <c r="AF65" s="16">
        <f t="shared" si="11"/>
        <v>1105.2</v>
      </c>
      <c r="AG65" s="16">
        <f t="shared" si="91"/>
        <v>0</v>
      </c>
      <c r="AH65" s="16">
        <f t="shared" si="12"/>
        <v>1105.2</v>
      </c>
      <c r="AI65" s="16">
        <f t="shared" si="13"/>
        <v>1105.2</v>
      </c>
      <c r="AJ65" s="16">
        <f t="shared" si="14"/>
        <v>1105.2</v>
      </c>
      <c r="AK65" s="16">
        <f t="shared" si="92"/>
        <v>0</v>
      </c>
      <c r="AL65" s="16">
        <f t="shared" si="93"/>
        <v>0</v>
      </c>
      <c r="AM65" s="16">
        <f t="shared" si="94"/>
        <v>0</v>
      </c>
      <c r="AN65" s="16">
        <f t="shared" si="15"/>
        <v>1105.2</v>
      </c>
      <c r="AO65" s="16">
        <f t="shared" si="16"/>
        <v>1105.2</v>
      </c>
      <c r="AP65" s="16">
        <f t="shared" si="17"/>
        <v>1105.2</v>
      </c>
      <c r="AQ65" s="16">
        <f t="shared" si="95"/>
        <v>0</v>
      </c>
      <c r="AR65" s="16">
        <f t="shared" si="96"/>
        <v>0</v>
      </c>
      <c r="AS65" s="16">
        <f t="shared" si="97"/>
        <v>0</v>
      </c>
      <c r="AT65" s="16">
        <f t="shared" si="18"/>
        <v>1105.2</v>
      </c>
      <c r="AU65" s="16">
        <f t="shared" si="19"/>
        <v>1105.2</v>
      </c>
      <c r="AV65" s="16">
        <f t="shared" si="20"/>
        <v>1105.2</v>
      </c>
      <c r="AW65" s="16">
        <f t="shared" si="98"/>
        <v>0</v>
      </c>
      <c r="AX65" s="16">
        <f t="shared" si="99"/>
        <v>0</v>
      </c>
      <c r="AY65" s="16">
        <f t="shared" si="100"/>
        <v>0</v>
      </c>
      <c r="AZ65" s="16">
        <f t="shared" si="21"/>
        <v>1105.2</v>
      </c>
      <c r="BA65" s="16">
        <f t="shared" si="22"/>
        <v>1105.2</v>
      </c>
      <c r="BB65" s="16">
        <f t="shared" si="23"/>
        <v>1105.2</v>
      </c>
      <c r="BC65" s="16">
        <f t="shared" si="101"/>
        <v>0</v>
      </c>
      <c r="BD65" s="30"/>
      <c r="BE65" s="30"/>
      <c r="BF65" s="1"/>
      <c r="BG65" s="1"/>
      <c r="BH65" s="1"/>
      <c r="BI65" s="1"/>
      <c r="BJ65" s="1"/>
    </row>
    <row r="66" s="1" customFormat="1" ht="45">
      <c r="A66" s="13" t="s">
        <v>82</v>
      </c>
      <c r="B66" s="14" t="s">
        <v>58</v>
      </c>
      <c r="C66" s="13"/>
      <c r="D66" s="13"/>
      <c r="E66" s="29" t="s">
        <v>59</v>
      </c>
      <c r="F66" s="16">
        <f t="shared" si="102"/>
        <v>1105.2</v>
      </c>
      <c r="G66" s="16">
        <f t="shared" si="103"/>
        <v>1105.2</v>
      </c>
      <c r="H66" s="16">
        <f t="shared" si="104"/>
        <v>1105.2</v>
      </c>
      <c r="I66" s="16">
        <f t="shared" si="79"/>
        <v>0</v>
      </c>
      <c r="J66" s="16">
        <f t="shared" si="80"/>
        <v>0</v>
      </c>
      <c r="K66" s="16">
        <f t="shared" si="81"/>
        <v>0</v>
      </c>
      <c r="L66" s="16">
        <f t="shared" si="0"/>
        <v>1105.2</v>
      </c>
      <c r="M66" s="16">
        <f t="shared" si="1"/>
        <v>1105.2</v>
      </c>
      <c r="N66" s="16">
        <f t="shared" si="2"/>
        <v>1105.2</v>
      </c>
      <c r="O66" s="16">
        <f t="shared" si="82"/>
        <v>0</v>
      </c>
      <c r="P66" s="16">
        <f t="shared" si="83"/>
        <v>0</v>
      </c>
      <c r="Q66" s="16">
        <f t="shared" si="84"/>
        <v>0</v>
      </c>
      <c r="R66" s="16">
        <f t="shared" si="3"/>
        <v>1105.2</v>
      </c>
      <c r="S66" s="16">
        <f t="shared" si="4"/>
        <v>1105.2</v>
      </c>
      <c r="T66" s="16">
        <f t="shared" si="5"/>
        <v>1105.2</v>
      </c>
      <c r="U66" s="16">
        <f t="shared" si="85"/>
        <v>0</v>
      </c>
      <c r="V66" s="16">
        <f t="shared" si="86"/>
        <v>0</v>
      </c>
      <c r="W66" s="16">
        <f t="shared" si="87"/>
        <v>0</v>
      </c>
      <c r="X66" s="16">
        <f t="shared" si="6"/>
        <v>1105.2</v>
      </c>
      <c r="Y66" s="16">
        <f t="shared" si="7"/>
        <v>1105.2</v>
      </c>
      <c r="Z66" s="16">
        <f t="shared" si="8"/>
        <v>1105.2</v>
      </c>
      <c r="AA66" s="16">
        <f t="shared" si="88"/>
        <v>0</v>
      </c>
      <c r="AB66" s="16">
        <f t="shared" si="89"/>
        <v>0</v>
      </c>
      <c r="AC66" s="16">
        <f t="shared" si="90"/>
        <v>0</v>
      </c>
      <c r="AD66" s="16">
        <f t="shared" si="9"/>
        <v>1105.2</v>
      </c>
      <c r="AE66" s="16">
        <f t="shared" si="10"/>
        <v>1105.2</v>
      </c>
      <c r="AF66" s="16">
        <f t="shared" si="11"/>
        <v>1105.2</v>
      </c>
      <c r="AG66" s="16">
        <f t="shared" si="91"/>
        <v>0</v>
      </c>
      <c r="AH66" s="16">
        <f t="shared" si="12"/>
        <v>1105.2</v>
      </c>
      <c r="AI66" s="16">
        <f t="shared" si="13"/>
        <v>1105.2</v>
      </c>
      <c r="AJ66" s="16">
        <f t="shared" si="14"/>
        <v>1105.2</v>
      </c>
      <c r="AK66" s="16">
        <f t="shared" si="92"/>
        <v>0</v>
      </c>
      <c r="AL66" s="16">
        <f t="shared" si="93"/>
        <v>0</v>
      </c>
      <c r="AM66" s="16">
        <f t="shared" si="94"/>
        <v>0</v>
      </c>
      <c r="AN66" s="16">
        <f t="shared" si="15"/>
        <v>1105.2</v>
      </c>
      <c r="AO66" s="16">
        <f t="shared" si="16"/>
        <v>1105.2</v>
      </c>
      <c r="AP66" s="16">
        <f t="shared" si="17"/>
        <v>1105.2</v>
      </c>
      <c r="AQ66" s="16">
        <f t="shared" si="95"/>
        <v>0</v>
      </c>
      <c r="AR66" s="16">
        <f t="shared" si="96"/>
        <v>0</v>
      </c>
      <c r="AS66" s="16">
        <f t="shared" si="97"/>
        <v>0</v>
      </c>
      <c r="AT66" s="16">
        <f t="shared" si="18"/>
        <v>1105.2</v>
      </c>
      <c r="AU66" s="16">
        <f t="shared" si="19"/>
        <v>1105.2</v>
      </c>
      <c r="AV66" s="16">
        <f t="shared" si="20"/>
        <v>1105.2</v>
      </c>
      <c r="AW66" s="16">
        <f t="shared" si="98"/>
        <v>0</v>
      </c>
      <c r="AX66" s="16">
        <f t="shared" si="99"/>
        <v>0</v>
      </c>
      <c r="AY66" s="16">
        <f t="shared" si="100"/>
        <v>0</v>
      </c>
      <c r="AZ66" s="16">
        <f t="shared" si="21"/>
        <v>1105.2</v>
      </c>
      <c r="BA66" s="16">
        <f t="shared" si="22"/>
        <v>1105.2</v>
      </c>
      <c r="BB66" s="16">
        <f t="shared" si="23"/>
        <v>1105.2</v>
      </c>
      <c r="BC66" s="16">
        <f t="shared" si="101"/>
        <v>0</v>
      </c>
      <c r="BD66" s="30"/>
      <c r="BE66" s="30"/>
      <c r="BF66" s="1"/>
      <c r="BG66" s="1"/>
      <c r="BH66" s="1"/>
      <c r="BI66" s="1"/>
      <c r="BJ66" s="1"/>
    </row>
    <row r="67" s="1" customFormat="1" ht="15">
      <c r="A67" s="13" t="s">
        <v>82</v>
      </c>
      <c r="B67" s="14">
        <v>600</v>
      </c>
      <c r="C67" s="13" t="s">
        <v>37</v>
      </c>
      <c r="D67" s="13" t="s">
        <v>38</v>
      </c>
      <c r="E67" s="29" t="s">
        <v>39</v>
      </c>
      <c r="F67" s="16">
        <v>1105.2</v>
      </c>
      <c r="G67" s="16">
        <v>1105.2</v>
      </c>
      <c r="H67" s="16">
        <v>1105.2</v>
      </c>
      <c r="I67" s="16"/>
      <c r="J67" s="16"/>
      <c r="K67" s="16"/>
      <c r="L67" s="16">
        <f t="shared" si="0"/>
        <v>1105.2</v>
      </c>
      <c r="M67" s="16">
        <f t="shared" si="1"/>
        <v>1105.2</v>
      </c>
      <c r="N67" s="16">
        <f t="shared" si="2"/>
        <v>1105.2</v>
      </c>
      <c r="O67" s="16"/>
      <c r="P67" s="16"/>
      <c r="Q67" s="16"/>
      <c r="R67" s="16">
        <f t="shared" si="3"/>
        <v>1105.2</v>
      </c>
      <c r="S67" s="16">
        <f t="shared" si="4"/>
        <v>1105.2</v>
      </c>
      <c r="T67" s="16">
        <f t="shared" si="5"/>
        <v>1105.2</v>
      </c>
      <c r="U67" s="16"/>
      <c r="V67" s="16"/>
      <c r="W67" s="16"/>
      <c r="X67" s="16">
        <f t="shared" si="6"/>
        <v>1105.2</v>
      </c>
      <c r="Y67" s="16">
        <f t="shared" si="7"/>
        <v>1105.2</v>
      </c>
      <c r="Z67" s="16">
        <f t="shared" si="8"/>
        <v>1105.2</v>
      </c>
      <c r="AA67" s="16"/>
      <c r="AB67" s="16"/>
      <c r="AC67" s="16"/>
      <c r="AD67" s="16">
        <f t="shared" si="9"/>
        <v>1105.2</v>
      </c>
      <c r="AE67" s="16">
        <f t="shared" si="10"/>
        <v>1105.2</v>
      </c>
      <c r="AF67" s="16">
        <f t="shared" si="11"/>
        <v>1105.2</v>
      </c>
      <c r="AG67" s="16"/>
      <c r="AH67" s="16">
        <f t="shared" si="12"/>
        <v>1105.2</v>
      </c>
      <c r="AI67" s="16">
        <f t="shared" si="13"/>
        <v>1105.2</v>
      </c>
      <c r="AJ67" s="16">
        <f t="shared" si="14"/>
        <v>1105.2</v>
      </c>
      <c r="AK67" s="16"/>
      <c r="AL67" s="16"/>
      <c r="AM67" s="16"/>
      <c r="AN67" s="16">
        <f t="shared" si="15"/>
        <v>1105.2</v>
      </c>
      <c r="AO67" s="16">
        <f t="shared" si="16"/>
        <v>1105.2</v>
      </c>
      <c r="AP67" s="16">
        <f t="shared" si="17"/>
        <v>1105.2</v>
      </c>
      <c r="AQ67" s="16"/>
      <c r="AR67" s="16"/>
      <c r="AS67" s="16"/>
      <c r="AT67" s="16">
        <f t="shared" si="18"/>
        <v>1105.2</v>
      </c>
      <c r="AU67" s="16">
        <f t="shared" si="19"/>
        <v>1105.2</v>
      </c>
      <c r="AV67" s="16">
        <f t="shared" si="20"/>
        <v>1105.2</v>
      </c>
      <c r="AW67" s="16"/>
      <c r="AX67" s="16"/>
      <c r="AY67" s="16"/>
      <c r="AZ67" s="16">
        <f t="shared" si="21"/>
        <v>1105.2</v>
      </c>
      <c r="BA67" s="16">
        <f t="shared" si="22"/>
        <v>1105.2</v>
      </c>
      <c r="BB67" s="16">
        <f t="shared" si="23"/>
        <v>1105.2</v>
      </c>
      <c r="BC67" s="16"/>
      <c r="BD67" s="30"/>
      <c r="BE67" s="30"/>
      <c r="BF67" s="1"/>
      <c r="BG67" s="1"/>
      <c r="BH67" s="1"/>
      <c r="BI67" s="1"/>
      <c r="BJ67" s="1"/>
    </row>
    <row r="68" s="1" customFormat="1" ht="60">
      <c r="A68" s="13" t="s">
        <v>84</v>
      </c>
      <c r="B68" s="14"/>
      <c r="C68" s="13"/>
      <c r="D68" s="13"/>
      <c r="E68" s="29" t="s">
        <v>85</v>
      </c>
      <c r="F68" s="16">
        <f t="shared" si="102"/>
        <v>1105.2</v>
      </c>
      <c r="G68" s="16">
        <f t="shared" si="103"/>
        <v>1105.2</v>
      </c>
      <c r="H68" s="16">
        <f t="shared" si="104"/>
        <v>1105.2</v>
      </c>
      <c r="I68" s="16">
        <f t="shared" si="79"/>
        <v>0</v>
      </c>
      <c r="J68" s="16">
        <f t="shared" si="80"/>
        <v>0</v>
      </c>
      <c r="K68" s="16">
        <f t="shared" si="81"/>
        <v>0</v>
      </c>
      <c r="L68" s="16">
        <f t="shared" si="0"/>
        <v>1105.2</v>
      </c>
      <c r="M68" s="16">
        <f t="shared" si="1"/>
        <v>1105.2</v>
      </c>
      <c r="N68" s="16">
        <f t="shared" si="2"/>
        <v>1105.2</v>
      </c>
      <c r="O68" s="16">
        <f t="shared" si="82"/>
        <v>0</v>
      </c>
      <c r="P68" s="16">
        <f t="shared" si="83"/>
        <v>0</v>
      </c>
      <c r="Q68" s="16">
        <f t="shared" si="84"/>
        <v>0</v>
      </c>
      <c r="R68" s="16">
        <f t="shared" si="3"/>
        <v>1105.2</v>
      </c>
      <c r="S68" s="16">
        <f t="shared" si="4"/>
        <v>1105.2</v>
      </c>
      <c r="T68" s="16">
        <f t="shared" si="5"/>
        <v>1105.2</v>
      </c>
      <c r="U68" s="16">
        <f t="shared" si="85"/>
        <v>0</v>
      </c>
      <c r="V68" s="16">
        <f t="shared" si="86"/>
        <v>0</v>
      </c>
      <c r="W68" s="16">
        <f t="shared" si="87"/>
        <v>0</v>
      </c>
      <c r="X68" s="16">
        <f t="shared" si="6"/>
        <v>1105.2</v>
      </c>
      <c r="Y68" s="16">
        <f t="shared" si="7"/>
        <v>1105.2</v>
      </c>
      <c r="Z68" s="16">
        <f t="shared" si="8"/>
        <v>1105.2</v>
      </c>
      <c r="AA68" s="16">
        <f t="shared" si="88"/>
        <v>0</v>
      </c>
      <c r="AB68" s="16">
        <f t="shared" si="89"/>
        <v>0</v>
      </c>
      <c r="AC68" s="16">
        <f t="shared" si="90"/>
        <v>0</v>
      </c>
      <c r="AD68" s="16">
        <f t="shared" si="9"/>
        <v>1105.2</v>
      </c>
      <c r="AE68" s="16">
        <f t="shared" si="10"/>
        <v>1105.2</v>
      </c>
      <c r="AF68" s="16">
        <f t="shared" si="11"/>
        <v>1105.2</v>
      </c>
      <c r="AG68" s="16">
        <f t="shared" si="91"/>
        <v>0</v>
      </c>
      <c r="AH68" s="16">
        <f t="shared" si="12"/>
        <v>1105.2</v>
      </c>
      <c r="AI68" s="16">
        <f t="shared" si="13"/>
        <v>1105.2</v>
      </c>
      <c r="AJ68" s="16">
        <f t="shared" si="14"/>
        <v>1105.2</v>
      </c>
      <c r="AK68" s="16">
        <f t="shared" si="92"/>
        <v>0</v>
      </c>
      <c r="AL68" s="16">
        <f t="shared" si="93"/>
        <v>0</v>
      </c>
      <c r="AM68" s="16">
        <f t="shared" si="94"/>
        <v>0</v>
      </c>
      <c r="AN68" s="16">
        <f t="shared" si="15"/>
        <v>1105.2</v>
      </c>
      <c r="AO68" s="16">
        <f t="shared" si="16"/>
        <v>1105.2</v>
      </c>
      <c r="AP68" s="16">
        <f t="shared" si="17"/>
        <v>1105.2</v>
      </c>
      <c r="AQ68" s="16">
        <f t="shared" si="95"/>
        <v>0</v>
      </c>
      <c r="AR68" s="16">
        <f t="shared" si="96"/>
        <v>0</v>
      </c>
      <c r="AS68" s="16">
        <f t="shared" si="97"/>
        <v>0</v>
      </c>
      <c r="AT68" s="16">
        <f t="shared" si="18"/>
        <v>1105.2</v>
      </c>
      <c r="AU68" s="16">
        <f t="shared" si="19"/>
        <v>1105.2</v>
      </c>
      <c r="AV68" s="16">
        <f t="shared" si="20"/>
        <v>1105.2</v>
      </c>
      <c r="AW68" s="16">
        <f t="shared" si="98"/>
        <v>0</v>
      </c>
      <c r="AX68" s="16">
        <f t="shared" si="99"/>
        <v>0</v>
      </c>
      <c r="AY68" s="16">
        <f t="shared" si="100"/>
        <v>0</v>
      </c>
      <c r="AZ68" s="16">
        <f t="shared" si="21"/>
        <v>1105.2</v>
      </c>
      <c r="BA68" s="16">
        <f t="shared" si="22"/>
        <v>1105.2</v>
      </c>
      <c r="BB68" s="16">
        <f t="shared" si="23"/>
        <v>1105.2</v>
      </c>
      <c r="BC68" s="16">
        <f t="shared" si="101"/>
        <v>0</v>
      </c>
      <c r="BD68" s="30"/>
      <c r="BE68" s="30"/>
      <c r="BF68" s="1"/>
      <c r="BG68" s="1"/>
      <c r="BH68" s="1"/>
      <c r="BI68" s="1"/>
      <c r="BJ68" s="1"/>
    </row>
    <row r="69" s="1" customFormat="1" ht="15">
      <c r="A69" s="13" t="s">
        <v>84</v>
      </c>
      <c r="B69" s="14" t="s">
        <v>58</v>
      </c>
      <c r="C69" s="13"/>
      <c r="D69" s="13"/>
      <c r="E69" s="29" t="s">
        <v>59</v>
      </c>
      <c r="F69" s="16">
        <f t="shared" si="102"/>
        <v>1105.2</v>
      </c>
      <c r="G69" s="16">
        <f t="shared" si="103"/>
        <v>1105.2</v>
      </c>
      <c r="H69" s="16">
        <f t="shared" si="104"/>
        <v>1105.2</v>
      </c>
      <c r="I69" s="16">
        <f t="shared" si="79"/>
        <v>0</v>
      </c>
      <c r="J69" s="16">
        <f t="shared" si="80"/>
        <v>0</v>
      </c>
      <c r="K69" s="16">
        <f t="shared" si="81"/>
        <v>0</v>
      </c>
      <c r="L69" s="16">
        <f t="shared" si="0"/>
        <v>1105.2</v>
      </c>
      <c r="M69" s="16">
        <f t="shared" si="1"/>
        <v>1105.2</v>
      </c>
      <c r="N69" s="16">
        <f t="shared" si="2"/>
        <v>1105.2</v>
      </c>
      <c r="O69" s="16">
        <f t="shared" si="82"/>
        <v>0</v>
      </c>
      <c r="P69" s="16">
        <f t="shared" si="83"/>
        <v>0</v>
      </c>
      <c r="Q69" s="16">
        <f t="shared" si="84"/>
        <v>0</v>
      </c>
      <c r="R69" s="16">
        <f t="shared" si="3"/>
        <v>1105.2</v>
      </c>
      <c r="S69" s="16">
        <f t="shared" si="4"/>
        <v>1105.2</v>
      </c>
      <c r="T69" s="16">
        <f t="shared" si="5"/>
        <v>1105.2</v>
      </c>
      <c r="U69" s="16">
        <f t="shared" si="85"/>
        <v>0</v>
      </c>
      <c r="V69" s="16">
        <f t="shared" si="86"/>
        <v>0</v>
      </c>
      <c r="W69" s="16">
        <f t="shared" si="87"/>
        <v>0</v>
      </c>
      <c r="X69" s="16">
        <f t="shared" si="6"/>
        <v>1105.2</v>
      </c>
      <c r="Y69" s="16">
        <f t="shared" si="7"/>
        <v>1105.2</v>
      </c>
      <c r="Z69" s="16">
        <f t="shared" si="8"/>
        <v>1105.2</v>
      </c>
      <c r="AA69" s="16">
        <f t="shared" si="88"/>
        <v>0</v>
      </c>
      <c r="AB69" s="16">
        <f t="shared" si="89"/>
        <v>0</v>
      </c>
      <c r="AC69" s="16">
        <f t="shared" si="90"/>
        <v>0</v>
      </c>
      <c r="AD69" s="16">
        <f t="shared" si="9"/>
        <v>1105.2</v>
      </c>
      <c r="AE69" s="16">
        <f t="shared" si="10"/>
        <v>1105.2</v>
      </c>
      <c r="AF69" s="16">
        <f t="shared" si="11"/>
        <v>1105.2</v>
      </c>
      <c r="AG69" s="16">
        <f t="shared" si="91"/>
        <v>0</v>
      </c>
      <c r="AH69" s="16">
        <f t="shared" si="12"/>
        <v>1105.2</v>
      </c>
      <c r="AI69" s="16">
        <f t="shared" si="13"/>
        <v>1105.2</v>
      </c>
      <c r="AJ69" s="16">
        <f t="shared" si="14"/>
        <v>1105.2</v>
      </c>
      <c r="AK69" s="16">
        <f t="shared" si="92"/>
        <v>0</v>
      </c>
      <c r="AL69" s="16">
        <f t="shared" si="93"/>
        <v>0</v>
      </c>
      <c r="AM69" s="16">
        <f t="shared" si="94"/>
        <v>0</v>
      </c>
      <c r="AN69" s="16">
        <f t="shared" si="15"/>
        <v>1105.2</v>
      </c>
      <c r="AO69" s="16">
        <f t="shared" si="16"/>
        <v>1105.2</v>
      </c>
      <c r="AP69" s="16">
        <f t="shared" si="17"/>
        <v>1105.2</v>
      </c>
      <c r="AQ69" s="16">
        <f t="shared" si="95"/>
        <v>0</v>
      </c>
      <c r="AR69" s="16">
        <f t="shared" si="96"/>
        <v>0</v>
      </c>
      <c r="AS69" s="16">
        <f t="shared" si="97"/>
        <v>0</v>
      </c>
      <c r="AT69" s="16">
        <f t="shared" si="18"/>
        <v>1105.2</v>
      </c>
      <c r="AU69" s="16">
        <f t="shared" si="19"/>
        <v>1105.2</v>
      </c>
      <c r="AV69" s="16">
        <f t="shared" si="20"/>
        <v>1105.2</v>
      </c>
      <c r="AW69" s="16">
        <f t="shared" si="98"/>
        <v>0</v>
      </c>
      <c r="AX69" s="16">
        <f t="shared" si="99"/>
        <v>0</v>
      </c>
      <c r="AY69" s="16">
        <f t="shared" si="100"/>
        <v>0</v>
      </c>
      <c r="AZ69" s="16">
        <f t="shared" si="21"/>
        <v>1105.2</v>
      </c>
      <c r="BA69" s="16">
        <f t="shared" si="22"/>
        <v>1105.2</v>
      </c>
      <c r="BB69" s="16">
        <f t="shared" si="23"/>
        <v>1105.2</v>
      </c>
      <c r="BC69" s="16">
        <f t="shared" si="101"/>
        <v>0</v>
      </c>
      <c r="BD69" s="30"/>
      <c r="BE69" s="30"/>
      <c r="BF69" s="1"/>
      <c r="BG69" s="1"/>
      <c r="BH69" s="1"/>
      <c r="BI69" s="1"/>
      <c r="BJ69" s="1"/>
    </row>
    <row r="70" s="1" customFormat="1" ht="15">
      <c r="A70" s="13" t="s">
        <v>84</v>
      </c>
      <c r="B70" s="14">
        <v>600</v>
      </c>
      <c r="C70" s="13" t="s">
        <v>37</v>
      </c>
      <c r="D70" s="13" t="s">
        <v>38</v>
      </c>
      <c r="E70" s="29" t="s">
        <v>39</v>
      </c>
      <c r="F70" s="16">
        <v>1105.2</v>
      </c>
      <c r="G70" s="16">
        <v>1105.2</v>
      </c>
      <c r="H70" s="16">
        <v>1105.2</v>
      </c>
      <c r="I70" s="16"/>
      <c r="J70" s="16"/>
      <c r="K70" s="16"/>
      <c r="L70" s="16">
        <f t="shared" si="0"/>
        <v>1105.2</v>
      </c>
      <c r="M70" s="16">
        <f t="shared" si="1"/>
        <v>1105.2</v>
      </c>
      <c r="N70" s="16">
        <f t="shared" si="2"/>
        <v>1105.2</v>
      </c>
      <c r="O70" s="16"/>
      <c r="P70" s="16"/>
      <c r="Q70" s="16"/>
      <c r="R70" s="16">
        <f t="shared" si="3"/>
        <v>1105.2</v>
      </c>
      <c r="S70" s="16">
        <f t="shared" si="4"/>
        <v>1105.2</v>
      </c>
      <c r="T70" s="16">
        <f t="shared" si="5"/>
        <v>1105.2</v>
      </c>
      <c r="U70" s="16"/>
      <c r="V70" s="16"/>
      <c r="W70" s="16"/>
      <c r="X70" s="16">
        <f t="shared" si="6"/>
        <v>1105.2</v>
      </c>
      <c r="Y70" s="16">
        <f t="shared" si="7"/>
        <v>1105.2</v>
      </c>
      <c r="Z70" s="16">
        <f t="shared" si="8"/>
        <v>1105.2</v>
      </c>
      <c r="AA70" s="16"/>
      <c r="AB70" s="16"/>
      <c r="AC70" s="16"/>
      <c r="AD70" s="16">
        <f t="shared" si="9"/>
        <v>1105.2</v>
      </c>
      <c r="AE70" s="16">
        <f t="shared" si="10"/>
        <v>1105.2</v>
      </c>
      <c r="AF70" s="16">
        <f t="shared" si="11"/>
        <v>1105.2</v>
      </c>
      <c r="AG70" s="16"/>
      <c r="AH70" s="16">
        <f t="shared" si="12"/>
        <v>1105.2</v>
      </c>
      <c r="AI70" s="16">
        <f t="shared" si="13"/>
        <v>1105.2</v>
      </c>
      <c r="AJ70" s="16">
        <f t="shared" si="14"/>
        <v>1105.2</v>
      </c>
      <c r="AK70" s="16"/>
      <c r="AL70" s="16"/>
      <c r="AM70" s="16"/>
      <c r="AN70" s="16">
        <f t="shared" si="15"/>
        <v>1105.2</v>
      </c>
      <c r="AO70" s="16">
        <f t="shared" si="16"/>
        <v>1105.2</v>
      </c>
      <c r="AP70" s="16">
        <f t="shared" si="17"/>
        <v>1105.2</v>
      </c>
      <c r="AQ70" s="16"/>
      <c r="AR70" s="16"/>
      <c r="AS70" s="16"/>
      <c r="AT70" s="16">
        <f t="shared" si="18"/>
        <v>1105.2</v>
      </c>
      <c r="AU70" s="16">
        <f t="shared" si="19"/>
        <v>1105.2</v>
      </c>
      <c r="AV70" s="16">
        <f t="shared" si="20"/>
        <v>1105.2</v>
      </c>
      <c r="AW70" s="16"/>
      <c r="AX70" s="16"/>
      <c r="AY70" s="16"/>
      <c r="AZ70" s="16">
        <f t="shared" si="21"/>
        <v>1105.2</v>
      </c>
      <c r="BA70" s="16">
        <f t="shared" si="22"/>
        <v>1105.2</v>
      </c>
      <c r="BB70" s="16">
        <f t="shared" si="23"/>
        <v>1105.2</v>
      </c>
      <c r="BC70" s="16"/>
      <c r="BD70" s="30"/>
      <c r="BE70" s="30"/>
      <c r="BF70" s="1"/>
      <c r="BG70" s="1"/>
      <c r="BH70" s="1"/>
      <c r="BI70" s="1"/>
      <c r="BJ70" s="1"/>
    </row>
    <row r="71" s="1" customFormat="1" ht="15">
      <c r="A71" s="13" t="s">
        <v>86</v>
      </c>
      <c r="B71" s="14"/>
      <c r="C71" s="13"/>
      <c r="D71" s="13"/>
      <c r="E71" s="29" t="s">
        <v>87</v>
      </c>
      <c r="F71" s="16">
        <f t="shared" si="102"/>
        <v>1050</v>
      </c>
      <c r="G71" s="16">
        <f t="shared" si="103"/>
        <v>1050</v>
      </c>
      <c r="H71" s="16">
        <f t="shared" si="104"/>
        <v>1050</v>
      </c>
      <c r="I71" s="16">
        <f t="shared" si="79"/>
        <v>0</v>
      </c>
      <c r="J71" s="16">
        <f t="shared" si="80"/>
        <v>0</v>
      </c>
      <c r="K71" s="16">
        <f t="shared" si="81"/>
        <v>0</v>
      </c>
      <c r="L71" s="16">
        <f t="shared" si="0"/>
        <v>1050</v>
      </c>
      <c r="M71" s="16">
        <f t="shared" si="1"/>
        <v>1050</v>
      </c>
      <c r="N71" s="16">
        <f t="shared" si="2"/>
        <v>1050</v>
      </c>
      <c r="O71" s="16">
        <f t="shared" si="82"/>
        <v>0</v>
      </c>
      <c r="P71" s="16">
        <f t="shared" si="83"/>
        <v>0</v>
      </c>
      <c r="Q71" s="16">
        <f t="shared" si="84"/>
        <v>0</v>
      </c>
      <c r="R71" s="16">
        <f t="shared" si="3"/>
        <v>1050</v>
      </c>
      <c r="S71" s="16">
        <f t="shared" si="4"/>
        <v>1050</v>
      </c>
      <c r="T71" s="16">
        <f t="shared" si="5"/>
        <v>1050</v>
      </c>
      <c r="U71" s="16">
        <f t="shared" si="85"/>
        <v>0</v>
      </c>
      <c r="V71" s="16">
        <f t="shared" si="86"/>
        <v>0</v>
      </c>
      <c r="W71" s="16">
        <f t="shared" si="87"/>
        <v>0</v>
      </c>
      <c r="X71" s="16">
        <f t="shared" si="6"/>
        <v>1050</v>
      </c>
      <c r="Y71" s="16">
        <f t="shared" si="7"/>
        <v>1050</v>
      </c>
      <c r="Z71" s="16">
        <f t="shared" si="8"/>
        <v>1050</v>
      </c>
      <c r="AA71" s="16">
        <f t="shared" si="88"/>
        <v>0</v>
      </c>
      <c r="AB71" s="16">
        <f t="shared" si="89"/>
        <v>0</v>
      </c>
      <c r="AC71" s="16">
        <f t="shared" si="90"/>
        <v>0</v>
      </c>
      <c r="AD71" s="16">
        <f t="shared" si="9"/>
        <v>1050</v>
      </c>
      <c r="AE71" s="16">
        <f t="shared" si="10"/>
        <v>1050</v>
      </c>
      <c r="AF71" s="16">
        <f t="shared" si="11"/>
        <v>1050</v>
      </c>
      <c r="AG71" s="16">
        <f t="shared" si="91"/>
        <v>0</v>
      </c>
      <c r="AH71" s="16">
        <f t="shared" si="12"/>
        <v>1050</v>
      </c>
      <c r="AI71" s="16">
        <f t="shared" si="13"/>
        <v>1050</v>
      </c>
      <c r="AJ71" s="16">
        <f t="shared" si="14"/>
        <v>1050</v>
      </c>
      <c r="AK71" s="16">
        <f t="shared" si="92"/>
        <v>0</v>
      </c>
      <c r="AL71" s="16">
        <f t="shared" si="93"/>
        <v>0</v>
      </c>
      <c r="AM71" s="16">
        <f t="shared" si="94"/>
        <v>0</v>
      </c>
      <c r="AN71" s="16">
        <f t="shared" si="15"/>
        <v>1050</v>
      </c>
      <c r="AO71" s="16">
        <f t="shared" si="16"/>
        <v>1050</v>
      </c>
      <c r="AP71" s="16">
        <f t="shared" si="17"/>
        <v>1050</v>
      </c>
      <c r="AQ71" s="16">
        <f t="shared" si="95"/>
        <v>0</v>
      </c>
      <c r="AR71" s="16">
        <f t="shared" si="96"/>
        <v>0</v>
      </c>
      <c r="AS71" s="16">
        <f t="shared" si="97"/>
        <v>0</v>
      </c>
      <c r="AT71" s="16">
        <f t="shared" si="18"/>
        <v>1050</v>
      </c>
      <c r="AU71" s="16">
        <f t="shared" si="19"/>
        <v>1050</v>
      </c>
      <c r="AV71" s="16">
        <f t="shared" si="20"/>
        <v>1050</v>
      </c>
      <c r="AW71" s="16">
        <f t="shared" si="98"/>
        <v>0</v>
      </c>
      <c r="AX71" s="16">
        <f t="shared" si="99"/>
        <v>0</v>
      </c>
      <c r="AY71" s="16">
        <f t="shared" si="100"/>
        <v>0</v>
      </c>
      <c r="AZ71" s="16">
        <f t="shared" si="21"/>
        <v>1050</v>
      </c>
      <c r="BA71" s="16">
        <f t="shared" si="22"/>
        <v>1050</v>
      </c>
      <c r="BB71" s="16">
        <f t="shared" si="23"/>
        <v>1050</v>
      </c>
      <c r="BC71" s="16">
        <f t="shared" si="101"/>
        <v>0</v>
      </c>
      <c r="BD71" s="30"/>
      <c r="BE71" s="30"/>
      <c r="BF71" s="1"/>
      <c r="BG71" s="1"/>
      <c r="BH71" s="1"/>
      <c r="BI71" s="1"/>
      <c r="BJ71" s="1"/>
    </row>
    <row r="72" s="1" customFormat="1" ht="15">
      <c r="A72" s="13" t="s">
        <v>86</v>
      </c>
      <c r="B72" s="14" t="s">
        <v>58</v>
      </c>
      <c r="C72" s="13"/>
      <c r="D72" s="13"/>
      <c r="E72" s="29" t="s">
        <v>59</v>
      </c>
      <c r="F72" s="16">
        <f t="shared" si="102"/>
        <v>1050</v>
      </c>
      <c r="G72" s="16">
        <f t="shared" si="103"/>
        <v>1050</v>
      </c>
      <c r="H72" s="16">
        <f t="shared" si="104"/>
        <v>1050</v>
      </c>
      <c r="I72" s="16">
        <f t="shared" si="79"/>
        <v>0</v>
      </c>
      <c r="J72" s="16">
        <f t="shared" si="80"/>
        <v>0</v>
      </c>
      <c r="K72" s="16">
        <f t="shared" si="81"/>
        <v>0</v>
      </c>
      <c r="L72" s="16">
        <f t="shared" si="0"/>
        <v>1050</v>
      </c>
      <c r="M72" s="16">
        <f t="shared" si="1"/>
        <v>1050</v>
      </c>
      <c r="N72" s="16">
        <f t="shared" si="2"/>
        <v>1050</v>
      </c>
      <c r="O72" s="16">
        <f t="shared" si="82"/>
        <v>0</v>
      </c>
      <c r="P72" s="16">
        <f t="shared" si="83"/>
        <v>0</v>
      </c>
      <c r="Q72" s="16">
        <f t="shared" si="84"/>
        <v>0</v>
      </c>
      <c r="R72" s="16">
        <f t="shared" si="3"/>
        <v>1050</v>
      </c>
      <c r="S72" s="16">
        <f t="shared" si="4"/>
        <v>1050</v>
      </c>
      <c r="T72" s="16">
        <f t="shared" si="5"/>
        <v>1050</v>
      </c>
      <c r="U72" s="16">
        <f t="shared" si="85"/>
        <v>0</v>
      </c>
      <c r="V72" s="16">
        <f t="shared" si="86"/>
        <v>0</v>
      </c>
      <c r="W72" s="16">
        <f t="shared" si="87"/>
        <v>0</v>
      </c>
      <c r="X72" s="16">
        <f t="shared" si="6"/>
        <v>1050</v>
      </c>
      <c r="Y72" s="16">
        <f t="shared" si="7"/>
        <v>1050</v>
      </c>
      <c r="Z72" s="16">
        <f t="shared" si="8"/>
        <v>1050</v>
      </c>
      <c r="AA72" s="16">
        <f t="shared" si="88"/>
        <v>0</v>
      </c>
      <c r="AB72" s="16">
        <f t="shared" si="89"/>
        <v>0</v>
      </c>
      <c r="AC72" s="16">
        <f t="shared" si="90"/>
        <v>0</v>
      </c>
      <c r="AD72" s="16">
        <f t="shared" si="9"/>
        <v>1050</v>
      </c>
      <c r="AE72" s="16">
        <f t="shared" si="10"/>
        <v>1050</v>
      </c>
      <c r="AF72" s="16">
        <f t="shared" si="11"/>
        <v>1050</v>
      </c>
      <c r="AG72" s="16">
        <f t="shared" si="91"/>
        <v>0</v>
      </c>
      <c r="AH72" s="16">
        <f t="shared" si="12"/>
        <v>1050</v>
      </c>
      <c r="AI72" s="16">
        <f t="shared" si="13"/>
        <v>1050</v>
      </c>
      <c r="AJ72" s="16">
        <f t="shared" si="14"/>
        <v>1050</v>
      </c>
      <c r="AK72" s="16">
        <f t="shared" si="92"/>
        <v>0</v>
      </c>
      <c r="AL72" s="16">
        <f t="shared" si="93"/>
        <v>0</v>
      </c>
      <c r="AM72" s="16">
        <f t="shared" si="94"/>
        <v>0</v>
      </c>
      <c r="AN72" s="16">
        <f t="shared" si="15"/>
        <v>1050</v>
      </c>
      <c r="AO72" s="16">
        <f t="shared" si="16"/>
        <v>1050</v>
      </c>
      <c r="AP72" s="16">
        <f t="shared" si="17"/>
        <v>1050</v>
      </c>
      <c r="AQ72" s="16">
        <f t="shared" si="95"/>
        <v>0</v>
      </c>
      <c r="AR72" s="16">
        <f t="shared" si="96"/>
        <v>0</v>
      </c>
      <c r="AS72" s="16">
        <f t="shared" si="97"/>
        <v>0</v>
      </c>
      <c r="AT72" s="16">
        <f t="shared" si="18"/>
        <v>1050</v>
      </c>
      <c r="AU72" s="16">
        <f t="shared" si="19"/>
        <v>1050</v>
      </c>
      <c r="AV72" s="16">
        <f t="shared" si="20"/>
        <v>1050</v>
      </c>
      <c r="AW72" s="16">
        <f t="shared" si="98"/>
        <v>0</v>
      </c>
      <c r="AX72" s="16">
        <f t="shared" si="99"/>
        <v>0</v>
      </c>
      <c r="AY72" s="16">
        <f t="shared" si="100"/>
        <v>0</v>
      </c>
      <c r="AZ72" s="16">
        <f t="shared" si="21"/>
        <v>1050</v>
      </c>
      <c r="BA72" s="16">
        <f t="shared" si="22"/>
        <v>1050</v>
      </c>
      <c r="BB72" s="16">
        <f t="shared" si="23"/>
        <v>1050</v>
      </c>
      <c r="BC72" s="16">
        <f t="shared" si="101"/>
        <v>0</v>
      </c>
      <c r="BD72" s="30"/>
      <c r="BE72" s="30"/>
      <c r="BF72" s="1"/>
      <c r="BG72" s="1"/>
      <c r="BH72" s="1"/>
      <c r="BI72" s="1"/>
      <c r="BJ72" s="1"/>
    </row>
    <row r="73" s="1" customFormat="1" ht="15">
      <c r="A73" s="13" t="s">
        <v>86</v>
      </c>
      <c r="B73" s="14">
        <v>600</v>
      </c>
      <c r="C73" s="13" t="s">
        <v>37</v>
      </c>
      <c r="D73" s="13" t="s">
        <v>38</v>
      </c>
      <c r="E73" s="29" t="s">
        <v>39</v>
      </c>
      <c r="F73" s="16">
        <v>1050</v>
      </c>
      <c r="G73" s="16">
        <v>1050</v>
      </c>
      <c r="H73" s="16">
        <v>1050</v>
      </c>
      <c r="I73" s="16"/>
      <c r="J73" s="16"/>
      <c r="K73" s="16"/>
      <c r="L73" s="16">
        <f t="shared" si="0"/>
        <v>1050</v>
      </c>
      <c r="M73" s="16">
        <f t="shared" si="1"/>
        <v>1050</v>
      </c>
      <c r="N73" s="16">
        <f t="shared" si="2"/>
        <v>1050</v>
      </c>
      <c r="O73" s="16"/>
      <c r="P73" s="16"/>
      <c r="Q73" s="16"/>
      <c r="R73" s="16">
        <f t="shared" si="3"/>
        <v>1050</v>
      </c>
      <c r="S73" s="16">
        <f t="shared" si="4"/>
        <v>1050</v>
      </c>
      <c r="T73" s="16">
        <f t="shared" si="5"/>
        <v>1050</v>
      </c>
      <c r="U73" s="16"/>
      <c r="V73" s="16"/>
      <c r="W73" s="16"/>
      <c r="X73" s="16">
        <f t="shared" si="6"/>
        <v>1050</v>
      </c>
      <c r="Y73" s="16">
        <f t="shared" si="7"/>
        <v>1050</v>
      </c>
      <c r="Z73" s="16">
        <f t="shared" si="8"/>
        <v>1050</v>
      </c>
      <c r="AA73" s="16"/>
      <c r="AB73" s="16"/>
      <c r="AC73" s="16"/>
      <c r="AD73" s="16">
        <f t="shared" si="9"/>
        <v>1050</v>
      </c>
      <c r="AE73" s="16">
        <f t="shared" si="10"/>
        <v>1050</v>
      </c>
      <c r="AF73" s="16">
        <f t="shared" si="11"/>
        <v>1050</v>
      </c>
      <c r="AG73" s="16"/>
      <c r="AH73" s="16">
        <f t="shared" si="12"/>
        <v>1050</v>
      </c>
      <c r="AI73" s="16">
        <f t="shared" si="13"/>
        <v>1050</v>
      </c>
      <c r="AJ73" s="16">
        <f t="shared" si="14"/>
        <v>1050</v>
      </c>
      <c r="AK73" s="16"/>
      <c r="AL73" s="16"/>
      <c r="AM73" s="16"/>
      <c r="AN73" s="16">
        <f t="shared" si="15"/>
        <v>1050</v>
      </c>
      <c r="AO73" s="16">
        <f t="shared" si="16"/>
        <v>1050</v>
      </c>
      <c r="AP73" s="16">
        <f t="shared" si="17"/>
        <v>1050</v>
      </c>
      <c r="AQ73" s="16"/>
      <c r="AR73" s="16"/>
      <c r="AS73" s="16"/>
      <c r="AT73" s="16">
        <f t="shared" si="18"/>
        <v>1050</v>
      </c>
      <c r="AU73" s="16">
        <f t="shared" si="19"/>
        <v>1050</v>
      </c>
      <c r="AV73" s="16">
        <f t="shared" si="20"/>
        <v>1050</v>
      </c>
      <c r="AW73" s="16"/>
      <c r="AX73" s="16"/>
      <c r="AY73" s="16"/>
      <c r="AZ73" s="16">
        <f t="shared" si="21"/>
        <v>1050</v>
      </c>
      <c r="BA73" s="16">
        <f t="shared" si="22"/>
        <v>1050</v>
      </c>
      <c r="BB73" s="16">
        <f t="shared" si="23"/>
        <v>1050</v>
      </c>
      <c r="BC73" s="16"/>
      <c r="BD73" s="30"/>
      <c r="BE73" s="30"/>
      <c r="BF73" s="1"/>
      <c r="BG73" s="1"/>
      <c r="BH73" s="1"/>
      <c r="BI73" s="1"/>
      <c r="BJ73" s="1"/>
    </row>
    <row r="74" s="1" customFormat="1" ht="15">
      <c r="A74" s="13" t="s">
        <v>88</v>
      </c>
      <c r="B74" s="14"/>
      <c r="C74" s="13"/>
      <c r="D74" s="13"/>
      <c r="E74" s="29" t="s">
        <v>89</v>
      </c>
      <c r="F74" s="16">
        <f t="shared" si="102"/>
        <v>1050</v>
      </c>
      <c r="G74" s="16">
        <f t="shared" si="103"/>
        <v>1050</v>
      </c>
      <c r="H74" s="16">
        <f t="shared" si="104"/>
        <v>1050</v>
      </c>
      <c r="I74" s="16">
        <f t="shared" si="79"/>
        <v>0</v>
      </c>
      <c r="J74" s="16">
        <f t="shared" si="80"/>
        <v>0</v>
      </c>
      <c r="K74" s="16">
        <f t="shared" si="81"/>
        <v>0</v>
      </c>
      <c r="L74" s="16">
        <f t="shared" si="0"/>
        <v>1050</v>
      </c>
      <c r="M74" s="16">
        <f t="shared" si="1"/>
        <v>1050</v>
      </c>
      <c r="N74" s="16">
        <f t="shared" si="2"/>
        <v>1050</v>
      </c>
      <c r="O74" s="16">
        <f t="shared" si="82"/>
        <v>0</v>
      </c>
      <c r="P74" s="16">
        <f t="shared" si="83"/>
        <v>0</v>
      </c>
      <c r="Q74" s="16">
        <f t="shared" si="84"/>
        <v>0</v>
      </c>
      <c r="R74" s="16">
        <f t="shared" si="3"/>
        <v>1050</v>
      </c>
      <c r="S74" s="16">
        <f t="shared" si="4"/>
        <v>1050</v>
      </c>
      <c r="T74" s="16">
        <f t="shared" si="5"/>
        <v>1050</v>
      </c>
      <c r="U74" s="16">
        <f t="shared" si="85"/>
        <v>0</v>
      </c>
      <c r="V74" s="16">
        <f t="shared" si="86"/>
        <v>0</v>
      </c>
      <c r="W74" s="16">
        <f t="shared" si="87"/>
        <v>0</v>
      </c>
      <c r="X74" s="16">
        <f t="shared" si="6"/>
        <v>1050</v>
      </c>
      <c r="Y74" s="16">
        <f t="shared" si="7"/>
        <v>1050</v>
      </c>
      <c r="Z74" s="16">
        <f t="shared" si="8"/>
        <v>1050</v>
      </c>
      <c r="AA74" s="16">
        <f t="shared" si="88"/>
        <v>0</v>
      </c>
      <c r="AB74" s="16">
        <f t="shared" si="89"/>
        <v>0</v>
      </c>
      <c r="AC74" s="16">
        <f t="shared" si="90"/>
        <v>0</v>
      </c>
      <c r="AD74" s="16">
        <f t="shared" si="9"/>
        <v>1050</v>
      </c>
      <c r="AE74" s="16">
        <f t="shared" si="10"/>
        <v>1050</v>
      </c>
      <c r="AF74" s="16">
        <f t="shared" si="11"/>
        <v>1050</v>
      </c>
      <c r="AG74" s="16">
        <f t="shared" si="91"/>
        <v>0</v>
      </c>
      <c r="AH74" s="16">
        <f t="shared" si="12"/>
        <v>1050</v>
      </c>
      <c r="AI74" s="16">
        <f t="shared" si="13"/>
        <v>1050</v>
      </c>
      <c r="AJ74" s="16">
        <f t="shared" si="14"/>
        <v>1050</v>
      </c>
      <c r="AK74" s="16">
        <f t="shared" si="92"/>
        <v>0</v>
      </c>
      <c r="AL74" s="16">
        <f t="shared" si="93"/>
        <v>0</v>
      </c>
      <c r="AM74" s="16">
        <f t="shared" si="94"/>
        <v>0</v>
      </c>
      <c r="AN74" s="16">
        <f t="shared" si="15"/>
        <v>1050</v>
      </c>
      <c r="AO74" s="16">
        <f t="shared" si="16"/>
        <v>1050</v>
      </c>
      <c r="AP74" s="16">
        <f t="shared" si="17"/>
        <v>1050</v>
      </c>
      <c r="AQ74" s="16">
        <f t="shared" si="95"/>
        <v>0</v>
      </c>
      <c r="AR74" s="16">
        <f t="shared" si="96"/>
        <v>0</v>
      </c>
      <c r="AS74" s="16">
        <f t="shared" si="97"/>
        <v>0</v>
      </c>
      <c r="AT74" s="16">
        <f t="shared" si="18"/>
        <v>1050</v>
      </c>
      <c r="AU74" s="16">
        <f t="shared" si="19"/>
        <v>1050</v>
      </c>
      <c r="AV74" s="16">
        <f t="shared" si="20"/>
        <v>1050</v>
      </c>
      <c r="AW74" s="16">
        <f t="shared" si="98"/>
        <v>0</v>
      </c>
      <c r="AX74" s="16">
        <f t="shared" si="99"/>
        <v>0</v>
      </c>
      <c r="AY74" s="16">
        <f t="shared" si="100"/>
        <v>0</v>
      </c>
      <c r="AZ74" s="16">
        <f t="shared" si="21"/>
        <v>1050</v>
      </c>
      <c r="BA74" s="16">
        <f t="shared" si="22"/>
        <v>1050</v>
      </c>
      <c r="BB74" s="16">
        <f t="shared" si="23"/>
        <v>1050</v>
      </c>
      <c r="BC74" s="16">
        <f t="shared" si="101"/>
        <v>0</v>
      </c>
      <c r="BD74" s="30"/>
      <c r="BE74" s="30"/>
      <c r="BF74" s="1"/>
      <c r="BG74" s="1"/>
      <c r="BH74" s="1"/>
      <c r="BI74" s="1"/>
      <c r="BJ74" s="1"/>
    </row>
    <row r="75" s="1" customFormat="1" ht="15">
      <c r="A75" s="13" t="s">
        <v>88</v>
      </c>
      <c r="B75" s="14" t="s">
        <v>58</v>
      </c>
      <c r="C75" s="13"/>
      <c r="D75" s="13"/>
      <c r="E75" s="29" t="s">
        <v>59</v>
      </c>
      <c r="F75" s="16">
        <f t="shared" si="102"/>
        <v>1050</v>
      </c>
      <c r="G75" s="16">
        <f t="shared" si="103"/>
        <v>1050</v>
      </c>
      <c r="H75" s="16">
        <f t="shared" si="104"/>
        <v>1050</v>
      </c>
      <c r="I75" s="16">
        <f t="shared" si="79"/>
        <v>0</v>
      </c>
      <c r="J75" s="16">
        <f t="shared" si="80"/>
        <v>0</v>
      </c>
      <c r="K75" s="16">
        <f t="shared" si="81"/>
        <v>0</v>
      </c>
      <c r="L75" s="16">
        <f t="shared" si="0"/>
        <v>1050</v>
      </c>
      <c r="M75" s="16">
        <f t="shared" si="1"/>
        <v>1050</v>
      </c>
      <c r="N75" s="16">
        <f t="shared" si="2"/>
        <v>1050</v>
      </c>
      <c r="O75" s="16">
        <f t="shared" si="82"/>
        <v>0</v>
      </c>
      <c r="P75" s="16">
        <f t="shared" si="83"/>
        <v>0</v>
      </c>
      <c r="Q75" s="16">
        <f t="shared" si="84"/>
        <v>0</v>
      </c>
      <c r="R75" s="16">
        <f t="shared" si="3"/>
        <v>1050</v>
      </c>
      <c r="S75" s="16">
        <f t="shared" si="4"/>
        <v>1050</v>
      </c>
      <c r="T75" s="16">
        <f t="shared" si="5"/>
        <v>1050</v>
      </c>
      <c r="U75" s="16">
        <f t="shared" si="85"/>
        <v>0</v>
      </c>
      <c r="V75" s="16">
        <f t="shared" si="86"/>
        <v>0</v>
      </c>
      <c r="W75" s="16">
        <f t="shared" si="87"/>
        <v>0</v>
      </c>
      <c r="X75" s="16">
        <f t="shared" si="6"/>
        <v>1050</v>
      </c>
      <c r="Y75" s="16">
        <f t="shared" si="7"/>
        <v>1050</v>
      </c>
      <c r="Z75" s="16">
        <f t="shared" si="8"/>
        <v>1050</v>
      </c>
      <c r="AA75" s="16">
        <f t="shared" si="88"/>
        <v>0</v>
      </c>
      <c r="AB75" s="16">
        <f t="shared" si="89"/>
        <v>0</v>
      </c>
      <c r="AC75" s="16">
        <f t="shared" si="90"/>
        <v>0</v>
      </c>
      <c r="AD75" s="16">
        <f t="shared" si="9"/>
        <v>1050</v>
      </c>
      <c r="AE75" s="16">
        <f t="shared" si="10"/>
        <v>1050</v>
      </c>
      <c r="AF75" s="16">
        <f t="shared" si="11"/>
        <v>1050</v>
      </c>
      <c r="AG75" s="16">
        <f t="shared" si="91"/>
        <v>0</v>
      </c>
      <c r="AH75" s="16">
        <f t="shared" si="12"/>
        <v>1050</v>
      </c>
      <c r="AI75" s="16">
        <f t="shared" si="13"/>
        <v>1050</v>
      </c>
      <c r="AJ75" s="16">
        <f t="shared" si="14"/>
        <v>1050</v>
      </c>
      <c r="AK75" s="16">
        <f t="shared" si="92"/>
        <v>0</v>
      </c>
      <c r="AL75" s="16">
        <f t="shared" si="93"/>
        <v>0</v>
      </c>
      <c r="AM75" s="16">
        <f t="shared" si="94"/>
        <v>0</v>
      </c>
      <c r="AN75" s="16">
        <f t="shared" si="15"/>
        <v>1050</v>
      </c>
      <c r="AO75" s="16">
        <f t="shared" si="16"/>
        <v>1050</v>
      </c>
      <c r="AP75" s="16">
        <f t="shared" si="17"/>
        <v>1050</v>
      </c>
      <c r="AQ75" s="16">
        <f t="shared" si="95"/>
        <v>0</v>
      </c>
      <c r="AR75" s="16">
        <f t="shared" si="96"/>
        <v>0</v>
      </c>
      <c r="AS75" s="16">
        <f t="shared" si="97"/>
        <v>0</v>
      </c>
      <c r="AT75" s="16">
        <f t="shared" si="18"/>
        <v>1050</v>
      </c>
      <c r="AU75" s="16">
        <f t="shared" si="19"/>
        <v>1050</v>
      </c>
      <c r="AV75" s="16">
        <f t="shared" si="20"/>
        <v>1050</v>
      </c>
      <c r="AW75" s="16">
        <f t="shared" si="98"/>
        <v>0</v>
      </c>
      <c r="AX75" s="16">
        <f t="shared" si="99"/>
        <v>0</v>
      </c>
      <c r="AY75" s="16">
        <f t="shared" si="100"/>
        <v>0</v>
      </c>
      <c r="AZ75" s="16">
        <f t="shared" si="21"/>
        <v>1050</v>
      </c>
      <c r="BA75" s="16">
        <f t="shared" si="22"/>
        <v>1050</v>
      </c>
      <c r="BB75" s="16">
        <f t="shared" si="23"/>
        <v>1050</v>
      </c>
      <c r="BC75" s="16">
        <f t="shared" si="101"/>
        <v>0</v>
      </c>
      <c r="BD75" s="30"/>
      <c r="BE75" s="30"/>
      <c r="BF75" s="1"/>
      <c r="BG75" s="1"/>
      <c r="BH75" s="1"/>
      <c r="BI75" s="1"/>
      <c r="BJ75" s="1"/>
    </row>
    <row r="76" s="1" customFormat="1" ht="15">
      <c r="A76" s="13" t="s">
        <v>88</v>
      </c>
      <c r="B76" s="14">
        <v>600</v>
      </c>
      <c r="C76" s="13" t="s">
        <v>37</v>
      </c>
      <c r="D76" s="13" t="s">
        <v>38</v>
      </c>
      <c r="E76" s="29" t="s">
        <v>39</v>
      </c>
      <c r="F76" s="16">
        <v>1050</v>
      </c>
      <c r="G76" s="16">
        <v>1050</v>
      </c>
      <c r="H76" s="16">
        <v>1050</v>
      </c>
      <c r="I76" s="16"/>
      <c r="J76" s="16"/>
      <c r="K76" s="16"/>
      <c r="L76" s="16">
        <f t="shared" si="0"/>
        <v>1050</v>
      </c>
      <c r="M76" s="16">
        <f t="shared" si="1"/>
        <v>1050</v>
      </c>
      <c r="N76" s="16">
        <f t="shared" si="2"/>
        <v>1050</v>
      </c>
      <c r="O76" s="16"/>
      <c r="P76" s="16"/>
      <c r="Q76" s="16"/>
      <c r="R76" s="16">
        <f t="shared" si="3"/>
        <v>1050</v>
      </c>
      <c r="S76" s="16">
        <f t="shared" si="4"/>
        <v>1050</v>
      </c>
      <c r="T76" s="16">
        <f t="shared" si="5"/>
        <v>1050</v>
      </c>
      <c r="U76" s="16"/>
      <c r="V76" s="16"/>
      <c r="W76" s="16"/>
      <c r="X76" s="16">
        <f t="shared" si="6"/>
        <v>1050</v>
      </c>
      <c r="Y76" s="16">
        <f t="shared" si="7"/>
        <v>1050</v>
      </c>
      <c r="Z76" s="16">
        <f t="shared" si="8"/>
        <v>1050</v>
      </c>
      <c r="AA76" s="16"/>
      <c r="AB76" s="16"/>
      <c r="AC76" s="16"/>
      <c r="AD76" s="16">
        <f t="shared" si="9"/>
        <v>1050</v>
      </c>
      <c r="AE76" s="16">
        <f t="shared" si="10"/>
        <v>1050</v>
      </c>
      <c r="AF76" s="16">
        <f t="shared" si="11"/>
        <v>1050</v>
      </c>
      <c r="AG76" s="16"/>
      <c r="AH76" s="16">
        <f t="shared" si="12"/>
        <v>1050</v>
      </c>
      <c r="AI76" s="16">
        <f t="shared" si="13"/>
        <v>1050</v>
      </c>
      <c r="AJ76" s="16">
        <f t="shared" si="14"/>
        <v>1050</v>
      </c>
      <c r="AK76" s="16"/>
      <c r="AL76" s="16"/>
      <c r="AM76" s="16"/>
      <c r="AN76" s="16">
        <f t="shared" si="15"/>
        <v>1050</v>
      </c>
      <c r="AO76" s="16">
        <f t="shared" si="16"/>
        <v>1050</v>
      </c>
      <c r="AP76" s="16">
        <f t="shared" si="17"/>
        <v>1050</v>
      </c>
      <c r="AQ76" s="16"/>
      <c r="AR76" s="16"/>
      <c r="AS76" s="16"/>
      <c r="AT76" s="16">
        <f t="shared" si="18"/>
        <v>1050</v>
      </c>
      <c r="AU76" s="16">
        <f t="shared" si="19"/>
        <v>1050</v>
      </c>
      <c r="AV76" s="16">
        <f t="shared" si="20"/>
        <v>1050</v>
      </c>
      <c r="AW76" s="16"/>
      <c r="AX76" s="16"/>
      <c r="AY76" s="16"/>
      <c r="AZ76" s="16">
        <f t="shared" si="21"/>
        <v>1050</v>
      </c>
      <c r="BA76" s="16">
        <f t="shared" si="22"/>
        <v>1050</v>
      </c>
      <c r="BB76" s="16">
        <f t="shared" si="23"/>
        <v>1050</v>
      </c>
      <c r="BC76" s="16"/>
      <c r="BD76" s="30"/>
      <c r="BE76" s="30"/>
      <c r="BF76" s="1"/>
      <c r="BG76" s="1"/>
      <c r="BH76" s="1"/>
      <c r="BI76" s="1"/>
      <c r="BJ76" s="1"/>
    </row>
    <row r="77" s="1" customFormat="1" ht="15">
      <c r="A77" s="13" t="s">
        <v>90</v>
      </c>
      <c r="B77" s="14"/>
      <c r="C77" s="13"/>
      <c r="D77" s="13"/>
      <c r="E77" s="29" t="s">
        <v>91</v>
      </c>
      <c r="F77" s="16">
        <f t="shared" si="102"/>
        <v>991.60000000000002</v>
      </c>
      <c r="G77" s="16">
        <f t="shared" si="103"/>
        <v>991.60000000000002</v>
      </c>
      <c r="H77" s="16">
        <f t="shared" si="104"/>
        <v>991.60000000000002</v>
      </c>
      <c r="I77" s="16">
        <f t="shared" si="79"/>
        <v>0</v>
      </c>
      <c r="J77" s="16">
        <f t="shared" si="80"/>
        <v>0</v>
      </c>
      <c r="K77" s="16">
        <f t="shared" si="81"/>
        <v>0</v>
      </c>
      <c r="L77" s="16">
        <f t="shared" ref="L77:L140" si="105">F77+I77</f>
        <v>991.60000000000002</v>
      </c>
      <c r="M77" s="16">
        <f t="shared" ref="M77:M140" si="106">G77+J77</f>
        <v>991.60000000000002</v>
      </c>
      <c r="N77" s="16">
        <f t="shared" ref="N77:N140" si="107">H77+K77</f>
        <v>991.60000000000002</v>
      </c>
      <c r="O77" s="16">
        <f t="shared" si="82"/>
        <v>0</v>
      </c>
      <c r="P77" s="16">
        <f t="shared" si="83"/>
        <v>0</v>
      </c>
      <c r="Q77" s="16">
        <f t="shared" si="84"/>
        <v>0</v>
      </c>
      <c r="R77" s="16">
        <f t="shared" ref="R77:R103" si="108">L77+O77</f>
        <v>991.60000000000002</v>
      </c>
      <c r="S77" s="16">
        <f t="shared" ref="S77:S103" si="109">M77+P77</f>
        <v>991.60000000000002</v>
      </c>
      <c r="T77" s="16">
        <f t="shared" ref="T77:T103" si="110">N77+Q77</f>
        <v>991.60000000000002</v>
      </c>
      <c r="U77" s="16">
        <f t="shared" si="85"/>
        <v>0</v>
      </c>
      <c r="V77" s="16">
        <f t="shared" si="86"/>
        <v>0</v>
      </c>
      <c r="W77" s="16">
        <f t="shared" si="87"/>
        <v>0</v>
      </c>
      <c r="X77" s="16">
        <f t="shared" ref="X77:X103" si="111">R77+U77</f>
        <v>991.60000000000002</v>
      </c>
      <c r="Y77" s="16">
        <f t="shared" ref="Y77:Y103" si="112">S77+V77</f>
        <v>991.60000000000002</v>
      </c>
      <c r="Z77" s="16">
        <f t="shared" ref="Z77:Z103" si="113">T77+W77</f>
        <v>991.60000000000002</v>
      </c>
      <c r="AA77" s="16">
        <f t="shared" si="88"/>
        <v>0</v>
      </c>
      <c r="AB77" s="16">
        <f t="shared" si="89"/>
        <v>0</v>
      </c>
      <c r="AC77" s="16">
        <f t="shared" si="90"/>
        <v>0</v>
      </c>
      <c r="AD77" s="16">
        <f t="shared" ref="AD77:AD103" si="114">X77+AA77</f>
        <v>991.60000000000002</v>
      </c>
      <c r="AE77" s="16">
        <f t="shared" ref="AE77:AE103" si="115">Y77+AB77</f>
        <v>991.60000000000002</v>
      </c>
      <c r="AF77" s="16">
        <f t="shared" ref="AF77:AF103" si="116">Z77+AC77</f>
        <v>991.60000000000002</v>
      </c>
      <c r="AG77" s="16">
        <f t="shared" si="91"/>
        <v>0</v>
      </c>
      <c r="AH77" s="16">
        <f t="shared" ref="AH77:AH103" si="117">AD77+AG77</f>
        <v>991.60000000000002</v>
      </c>
      <c r="AI77" s="16">
        <f t="shared" ref="AI77:AI103" si="118">AE77</f>
        <v>991.60000000000002</v>
      </c>
      <c r="AJ77" s="16">
        <f t="shared" ref="AJ77:AJ103" si="119">AF77</f>
        <v>991.60000000000002</v>
      </c>
      <c r="AK77" s="16">
        <f t="shared" si="92"/>
        <v>0</v>
      </c>
      <c r="AL77" s="16">
        <f t="shared" si="93"/>
        <v>0</v>
      </c>
      <c r="AM77" s="16">
        <f t="shared" si="94"/>
        <v>0</v>
      </c>
      <c r="AN77" s="16">
        <f t="shared" ref="AN77:AN103" si="120">AH77+AK77</f>
        <v>991.60000000000002</v>
      </c>
      <c r="AO77" s="16">
        <f t="shared" ref="AO77:AO103" si="121">AI77+AL77</f>
        <v>991.60000000000002</v>
      </c>
      <c r="AP77" s="16">
        <f t="shared" ref="AP77:AP103" si="122">AJ77+AM77</f>
        <v>991.60000000000002</v>
      </c>
      <c r="AQ77" s="16">
        <f t="shared" si="95"/>
        <v>0</v>
      </c>
      <c r="AR77" s="16">
        <f t="shared" si="96"/>
        <v>0</v>
      </c>
      <c r="AS77" s="16">
        <f t="shared" si="97"/>
        <v>0</v>
      </c>
      <c r="AT77" s="16">
        <f t="shared" ref="AT77:AT103" si="123">AN77+AQ77</f>
        <v>991.60000000000002</v>
      </c>
      <c r="AU77" s="16">
        <f t="shared" ref="AU77:AU103" si="124">AO77+AR77</f>
        <v>991.60000000000002</v>
      </c>
      <c r="AV77" s="16">
        <f t="shared" ref="AV77:AV103" si="125">AP77+AS77</f>
        <v>991.60000000000002</v>
      </c>
      <c r="AW77" s="16">
        <f t="shared" si="98"/>
        <v>0</v>
      </c>
      <c r="AX77" s="16">
        <f t="shared" si="99"/>
        <v>0</v>
      </c>
      <c r="AY77" s="16">
        <f t="shared" si="100"/>
        <v>0</v>
      </c>
      <c r="AZ77" s="16">
        <f t="shared" ref="AZ77:AZ103" si="126">AT77+AW77</f>
        <v>991.60000000000002</v>
      </c>
      <c r="BA77" s="16">
        <f t="shared" ref="BA77:BA103" si="127">AU77+AX77</f>
        <v>991.60000000000002</v>
      </c>
      <c r="BB77" s="16">
        <f t="shared" ref="BB77:BB103" si="128">AV77+AY77</f>
        <v>991.60000000000002</v>
      </c>
      <c r="BC77" s="16">
        <f t="shared" si="101"/>
        <v>0</v>
      </c>
      <c r="BD77" s="30"/>
      <c r="BE77" s="30"/>
      <c r="BF77" s="1"/>
      <c r="BG77" s="1"/>
      <c r="BH77" s="1"/>
      <c r="BI77" s="1"/>
      <c r="BJ77" s="1"/>
    </row>
    <row r="78" s="1" customFormat="1" ht="15">
      <c r="A78" s="13" t="s">
        <v>90</v>
      </c>
      <c r="B78" s="14" t="s">
        <v>58</v>
      </c>
      <c r="C78" s="13"/>
      <c r="D78" s="13"/>
      <c r="E78" s="29" t="s">
        <v>59</v>
      </c>
      <c r="F78" s="16">
        <f t="shared" si="102"/>
        <v>991.60000000000002</v>
      </c>
      <c r="G78" s="16">
        <f t="shared" si="103"/>
        <v>991.60000000000002</v>
      </c>
      <c r="H78" s="16">
        <f t="shared" si="104"/>
        <v>991.60000000000002</v>
      </c>
      <c r="I78" s="16">
        <f t="shared" si="79"/>
        <v>0</v>
      </c>
      <c r="J78" s="16">
        <f t="shared" si="80"/>
        <v>0</v>
      </c>
      <c r="K78" s="16">
        <f t="shared" si="81"/>
        <v>0</v>
      </c>
      <c r="L78" s="16">
        <f t="shared" si="105"/>
        <v>991.60000000000002</v>
      </c>
      <c r="M78" s="16">
        <f t="shared" si="106"/>
        <v>991.60000000000002</v>
      </c>
      <c r="N78" s="16">
        <f t="shared" si="107"/>
        <v>991.60000000000002</v>
      </c>
      <c r="O78" s="16">
        <f t="shared" si="82"/>
        <v>0</v>
      </c>
      <c r="P78" s="16">
        <f t="shared" si="83"/>
        <v>0</v>
      </c>
      <c r="Q78" s="16">
        <f t="shared" si="84"/>
        <v>0</v>
      </c>
      <c r="R78" s="16">
        <f t="shared" si="108"/>
        <v>991.60000000000002</v>
      </c>
      <c r="S78" s="16">
        <f t="shared" si="109"/>
        <v>991.60000000000002</v>
      </c>
      <c r="T78" s="16">
        <f t="shared" si="110"/>
        <v>991.60000000000002</v>
      </c>
      <c r="U78" s="16">
        <f t="shared" si="85"/>
        <v>0</v>
      </c>
      <c r="V78" s="16">
        <f t="shared" si="86"/>
        <v>0</v>
      </c>
      <c r="W78" s="16">
        <f t="shared" si="87"/>
        <v>0</v>
      </c>
      <c r="X78" s="16">
        <f t="shared" si="111"/>
        <v>991.60000000000002</v>
      </c>
      <c r="Y78" s="16">
        <f t="shared" si="112"/>
        <v>991.60000000000002</v>
      </c>
      <c r="Z78" s="16">
        <f t="shared" si="113"/>
        <v>991.60000000000002</v>
      </c>
      <c r="AA78" s="16">
        <f t="shared" si="88"/>
        <v>0</v>
      </c>
      <c r="AB78" s="16">
        <f t="shared" si="89"/>
        <v>0</v>
      </c>
      <c r="AC78" s="16">
        <f t="shared" si="90"/>
        <v>0</v>
      </c>
      <c r="AD78" s="16">
        <f t="shared" si="114"/>
        <v>991.60000000000002</v>
      </c>
      <c r="AE78" s="16">
        <f t="shared" si="115"/>
        <v>991.60000000000002</v>
      </c>
      <c r="AF78" s="16">
        <f t="shared" si="116"/>
        <v>991.60000000000002</v>
      </c>
      <c r="AG78" s="16">
        <f t="shared" si="91"/>
        <v>0</v>
      </c>
      <c r="AH78" s="16">
        <f t="shared" si="117"/>
        <v>991.60000000000002</v>
      </c>
      <c r="AI78" s="16">
        <f t="shared" si="118"/>
        <v>991.60000000000002</v>
      </c>
      <c r="AJ78" s="16">
        <f t="shared" si="119"/>
        <v>991.60000000000002</v>
      </c>
      <c r="AK78" s="16">
        <f t="shared" si="92"/>
        <v>0</v>
      </c>
      <c r="AL78" s="16">
        <f t="shared" si="93"/>
        <v>0</v>
      </c>
      <c r="AM78" s="16">
        <f t="shared" si="94"/>
        <v>0</v>
      </c>
      <c r="AN78" s="16">
        <f t="shared" si="120"/>
        <v>991.60000000000002</v>
      </c>
      <c r="AO78" s="16">
        <f t="shared" si="121"/>
        <v>991.60000000000002</v>
      </c>
      <c r="AP78" s="16">
        <f t="shared" si="122"/>
        <v>991.60000000000002</v>
      </c>
      <c r="AQ78" s="16">
        <f t="shared" si="95"/>
        <v>0</v>
      </c>
      <c r="AR78" s="16">
        <f t="shared" si="96"/>
        <v>0</v>
      </c>
      <c r="AS78" s="16">
        <f t="shared" si="97"/>
        <v>0</v>
      </c>
      <c r="AT78" s="16">
        <f t="shared" si="123"/>
        <v>991.60000000000002</v>
      </c>
      <c r="AU78" s="16">
        <f t="shared" si="124"/>
        <v>991.60000000000002</v>
      </c>
      <c r="AV78" s="16">
        <f t="shared" si="125"/>
        <v>991.60000000000002</v>
      </c>
      <c r="AW78" s="16">
        <f t="shared" si="98"/>
        <v>0</v>
      </c>
      <c r="AX78" s="16">
        <f t="shared" si="99"/>
        <v>0</v>
      </c>
      <c r="AY78" s="16">
        <f t="shared" si="100"/>
        <v>0</v>
      </c>
      <c r="AZ78" s="16">
        <f t="shared" si="126"/>
        <v>991.60000000000002</v>
      </c>
      <c r="BA78" s="16">
        <f t="shared" si="127"/>
        <v>991.60000000000002</v>
      </c>
      <c r="BB78" s="16">
        <f t="shared" si="128"/>
        <v>991.60000000000002</v>
      </c>
      <c r="BC78" s="16">
        <f t="shared" si="101"/>
        <v>0</v>
      </c>
      <c r="BD78" s="30"/>
      <c r="BE78" s="30"/>
      <c r="BF78" s="1"/>
      <c r="BG78" s="1"/>
      <c r="BH78" s="1"/>
      <c r="BI78" s="1"/>
      <c r="BJ78" s="1"/>
    </row>
    <row r="79" s="1" customFormat="1" ht="15">
      <c r="A79" s="13" t="s">
        <v>90</v>
      </c>
      <c r="B79" s="14">
        <v>600</v>
      </c>
      <c r="C79" s="13" t="s">
        <v>37</v>
      </c>
      <c r="D79" s="13" t="s">
        <v>38</v>
      </c>
      <c r="E79" s="29" t="s">
        <v>39</v>
      </c>
      <c r="F79" s="16">
        <v>991.60000000000002</v>
      </c>
      <c r="G79" s="16">
        <v>991.60000000000002</v>
      </c>
      <c r="H79" s="16">
        <v>991.60000000000002</v>
      </c>
      <c r="I79" s="16"/>
      <c r="J79" s="16"/>
      <c r="K79" s="16"/>
      <c r="L79" s="16">
        <f t="shared" si="105"/>
        <v>991.60000000000002</v>
      </c>
      <c r="M79" s="16">
        <f t="shared" si="106"/>
        <v>991.60000000000002</v>
      </c>
      <c r="N79" s="16">
        <f t="shared" si="107"/>
        <v>991.60000000000002</v>
      </c>
      <c r="O79" s="16"/>
      <c r="P79" s="16"/>
      <c r="Q79" s="16"/>
      <c r="R79" s="16">
        <f t="shared" si="108"/>
        <v>991.60000000000002</v>
      </c>
      <c r="S79" s="16">
        <f t="shared" si="109"/>
        <v>991.60000000000002</v>
      </c>
      <c r="T79" s="16">
        <f t="shared" si="110"/>
        <v>991.60000000000002</v>
      </c>
      <c r="U79" s="16"/>
      <c r="V79" s="16"/>
      <c r="W79" s="16"/>
      <c r="X79" s="16">
        <f t="shared" si="111"/>
        <v>991.60000000000002</v>
      </c>
      <c r="Y79" s="16">
        <f t="shared" si="112"/>
        <v>991.60000000000002</v>
      </c>
      <c r="Z79" s="16">
        <f t="shared" si="113"/>
        <v>991.60000000000002</v>
      </c>
      <c r="AA79" s="16"/>
      <c r="AB79" s="16"/>
      <c r="AC79" s="16"/>
      <c r="AD79" s="16">
        <f t="shared" si="114"/>
        <v>991.60000000000002</v>
      </c>
      <c r="AE79" s="16">
        <f t="shared" si="115"/>
        <v>991.60000000000002</v>
      </c>
      <c r="AF79" s="16">
        <f t="shared" si="116"/>
        <v>991.60000000000002</v>
      </c>
      <c r="AG79" s="16"/>
      <c r="AH79" s="16">
        <f t="shared" si="117"/>
        <v>991.60000000000002</v>
      </c>
      <c r="AI79" s="16">
        <f t="shared" si="118"/>
        <v>991.60000000000002</v>
      </c>
      <c r="AJ79" s="16">
        <f t="shared" si="119"/>
        <v>991.60000000000002</v>
      </c>
      <c r="AK79" s="16"/>
      <c r="AL79" s="16"/>
      <c r="AM79" s="16"/>
      <c r="AN79" s="16">
        <f t="shared" si="120"/>
        <v>991.60000000000002</v>
      </c>
      <c r="AO79" s="16">
        <f t="shared" si="121"/>
        <v>991.60000000000002</v>
      </c>
      <c r="AP79" s="16">
        <f t="shared" si="122"/>
        <v>991.60000000000002</v>
      </c>
      <c r="AQ79" s="16"/>
      <c r="AR79" s="16"/>
      <c r="AS79" s="16"/>
      <c r="AT79" s="16">
        <f t="shared" si="123"/>
        <v>991.60000000000002</v>
      </c>
      <c r="AU79" s="16">
        <f t="shared" si="124"/>
        <v>991.60000000000002</v>
      </c>
      <c r="AV79" s="16">
        <f t="shared" si="125"/>
        <v>991.60000000000002</v>
      </c>
      <c r="AW79" s="16"/>
      <c r="AX79" s="16"/>
      <c r="AY79" s="16"/>
      <c r="AZ79" s="16">
        <f t="shared" si="126"/>
        <v>991.60000000000002</v>
      </c>
      <c r="BA79" s="16">
        <f t="shared" si="127"/>
        <v>991.60000000000002</v>
      </c>
      <c r="BB79" s="16">
        <f t="shared" si="128"/>
        <v>991.60000000000002</v>
      </c>
      <c r="BC79" s="16"/>
      <c r="BD79" s="30"/>
      <c r="BE79" s="30"/>
      <c r="BF79" s="1"/>
      <c r="BG79" s="1"/>
      <c r="BH79" s="1"/>
      <c r="BI79" s="1"/>
      <c r="BJ79" s="1"/>
    </row>
    <row r="80" s="1" customFormat="1" ht="15">
      <c r="A80" s="13" t="s">
        <v>92</v>
      </c>
      <c r="B80" s="14"/>
      <c r="C80" s="13"/>
      <c r="D80" s="13"/>
      <c r="E80" s="29" t="s">
        <v>93</v>
      </c>
      <c r="F80" s="16">
        <f t="shared" si="102"/>
        <v>991.60000000000002</v>
      </c>
      <c r="G80" s="16">
        <f t="shared" si="103"/>
        <v>991.60000000000002</v>
      </c>
      <c r="H80" s="16">
        <f t="shared" si="104"/>
        <v>991.60000000000002</v>
      </c>
      <c r="I80" s="16">
        <f t="shared" si="79"/>
        <v>0</v>
      </c>
      <c r="J80" s="16">
        <f t="shared" si="80"/>
        <v>0</v>
      </c>
      <c r="K80" s="16">
        <f t="shared" si="81"/>
        <v>0</v>
      </c>
      <c r="L80" s="16">
        <f t="shared" si="105"/>
        <v>991.60000000000002</v>
      </c>
      <c r="M80" s="16">
        <f t="shared" si="106"/>
        <v>991.60000000000002</v>
      </c>
      <c r="N80" s="16">
        <f t="shared" si="107"/>
        <v>991.60000000000002</v>
      </c>
      <c r="O80" s="16">
        <f t="shared" si="82"/>
        <v>0</v>
      </c>
      <c r="P80" s="16">
        <f t="shared" si="83"/>
        <v>0</v>
      </c>
      <c r="Q80" s="16">
        <f t="shared" si="84"/>
        <v>0</v>
      </c>
      <c r="R80" s="16">
        <f t="shared" si="108"/>
        <v>991.60000000000002</v>
      </c>
      <c r="S80" s="16">
        <f t="shared" si="109"/>
        <v>991.60000000000002</v>
      </c>
      <c r="T80" s="16">
        <f t="shared" si="110"/>
        <v>991.60000000000002</v>
      </c>
      <c r="U80" s="16">
        <f t="shared" si="85"/>
        <v>0</v>
      </c>
      <c r="V80" s="16">
        <f t="shared" si="86"/>
        <v>0</v>
      </c>
      <c r="W80" s="16">
        <f t="shared" si="87"/>
        <v>0</v>
      </c>
      <c r="X80" s="16">
        <f t="shared" si="111"/>
        <v>991.60000000000002</v>
      </c>
      <c r="Y80" s="16">
        <f t="shared" si="112"/>
        <v>991.60000000000002</v>
      </c>
      <c r="Z80" s="16">
        <f t="shared" si="113"/>
        <v>991.60000000000002</v>
      </c>
      <c r="AA80" s="16">
        <f t="shared" si="88"/>
        <v>0</v>
      </c>
      <c r="AB80" s="16">
        <f t="shared" si="89"/>
        <v>0</v>
      </c>
      <c r="AC80" s="16">
        <f t="shared" si="90"/>
        <v>0</v>
      </c>
      <c r="AD80" s="16">
        <f t="shared" si="114"/>
        <v>991.60000000000002</v>
      </c>
      <c r="AE80" s="16">
        <f t="shared" si="115"/>
        <v>991.60000000000002</v>
      </c>
      <c r="AF80" s="16">
        <f t="shared" si="116"/>
        <v>991.60000000000002</v>
      </c>
      <c r="AG80" s="16">
        <f t="shared" si="91"/>
        <v>0</v>
      </c>
      <c r="AH80" s="16">
        <f t="shared" si="117"/>
        <v>991.60000000000002</v>
      </c>
      <c r="AI80" s="16">
        <f t="shared" si="118"/>
        <v>991.60000000000002</v>
      </c>
      <c r="AJ80" s="16">
        <f t="shared" si="119"/>
        <v>991.60000000000002</v>
      </c>
      <c r="AK80" s="16">
        <f t="shared" si="92"/>
        <v>0</v>
      </c>
      <c r="AL80" s="16">
        <f t="shared" si="93"/>
        <v>0</v>
      </c>
      <c r="AM80" s="16">
        <f t="shared" si="94"/>
        <v>0</v>
      </c>
      <c r="AN80" s="16">
        <f t="shared" si="120"/>
        <v>991.60000000000002</v>
      </c>
      <c r="AO80" s="16">
        <f t="shared" si="121"/>
        <v>991.60000000000002</v>
      </c>
      <c r="AP80" s="16">
        <f t="shared" si="122"/>
        <v>991.60000000000002</v>
      </c>
      <c r="AQ80" s="16">
        <f t="shared" si="95"/>
        <v>0</v>
      </c>
      <c r="AR80" s="16">
        <f t="shared" si="96"/>
        <v>0</v>
      </c>
      <c r="AS80" s="16">
        <f t="shared" si="97"/>
        <v>0</v>
      </c>
      <c r="AT80" s="16">
        <f t="shared" si="123"/>
        <v>991.60000000000002</v>
      </c>
      <c r="AU80" s="16">
        <f t="shared" si="124"/>
        <v>991.60000000000002</v>
      </c>
      <c r="AV80" s="16">
        <f t="shared" si="125"/>
        <v>991.60000000000002</v>
      </c>
      <c r="AW80" s="16">
        <f t="shared" si="98"/>
        <v>0</v>
      </c>
      <c r="AX80" s="16">
        <f t="shared" si="99"/>
        <v>0</v>
      </c>
      <c r="AY80" s="16">
        <f t="shared" si="100"/>
        <v>0</v>
      </c>
      <c r="AZ80" s="16">
        <f t="shared" si="126"/>
        <v>991.60000000000002</v>
      </c>
      <c r="BA80" s="16">
        <f t="shared" si="127"/>
        <v>991.60000000000002</v>
      </c>
      <c r="BB80" s="16">
        <f t="shared" si="128"/>
        <v>991.60000000000002</v>
      </c>
      <c r="BC80" s="16">
        <f t="shared" si="101"/>
        <v>0</v>
      </c>
      <c r="BD80" s="30"/>
      <c r="BE80" s="30"/>
      <c r="BF80" s="1"/>
      <c r="BG80" s="1"/>
      <c r="BH80" s="1"/>
      <c r="BI80" s="1"/>
      <c r="BJ80" s="1"/>
    </row>
    <row r="81" s="1" customFormat="1" ht="15">
      <c r="A81" s="13" t="s">
        <v>92</v>
      </c>
      <c r="B81" s="14" t="s">
        <v>58</v>
      </c>
      <c r="C81" s="13"/>
      <c r="D81" s="13"/>
      <c r="E81" s="29" t="s">
        <v>59</v>
      </c>
      <c r="F81" s="16">
        <f t="shared" si="102"/>
        <v>991.60000000000002</v>
      </c>
      <c r="G81" s="16">
        <f t="shared" si="103"/>
        <v>991.60000000000002</v>
      </c>
      <c r="H81" s="16">
        <f t="shared" si="104"/>
        <v>991.60000000000002</v>
      </c>
      <c r="I81" s="16">
        <f t="shared" si="79"/>
        <v>0</v>
      </c>
      <c r="J81" s="16">
        <f t="shared" si="80"/>
        <v>0</v>
      </c>
      <c r="K81" s="16">
        <f t="shared" si="81"/>
        <v>0</v>
      </c>
      <c r="L81" s="16">
        <f t="shared" si="105"/>
        <v>991.60000000000002</v>
      </c>
      <c r="M81" s="16">
        <f t="shared" si="106"/>
        <v>991.60000000000002</v>
      </c>
      <c r="N81" s="16">
        <f t="shared" si="107"/>
        <v>991.60000000000002</v>
      </c>
      <c r="O81" s="16">
        <f t="shared" si="82"/>
        <v>0</v>
      </c>
      <c r="P81" s="16">
        <f t="shared" si="83"/>
        <v>0</v>
      </c>
      <c r="Q81" s="16">
        <f t="shared" si="84"/>
        <v>0</v>
      </c>
      <c r="R81" s="16">
        <f t="shared" si="108"/>
        <v>991.60000000000002</v>
      </c>
      <c r="S81" s="16">
        <f t="shared" si="109"/>
        <v>991.60000000000002</v>
      </c>
      <c r="T81" s="16">
        <f t="shared" si="110"/>
        <v>991.60000000000002</v>
      </c>
      <c r="U81" s="16">
        <f t="shared" si="85"/>
        <v>0</v>
      </c>
      <c r="V81" s="16">
        <f t="shared" si="86"/>
        <v>0</v>
      </c>
      <c r="W81" s="16">
        <f t="shared" si="87"/>
        <v>0</v>
      </c>
      <c r="X81" s="16">
        <f t="shared" si="111"/>
        <v>991.60000000000002</v>
      </c>
      <c r="Y81" s="16">
        <f t="shared" si="112"/>
        <v>991.60000000000002</v>
      </c>
      <c r="Z81" s="16">
        <f t="shared" si="113"/>
        <v>991.60000000000002</v>
      </c>
      <c r="AA81" s="16">
        <f t="shared" si="88"/>
        <v>0</v>
      </c>
      <c r="AB81" s="16">
        <f t="shared" si="89"/>
        <v>0</v>
      </c>
      <c r="AC81" s="16">
        <f t="shared" si="90"/>
        <v>0</v>
      </c>
      <c r="AD81" s="16">
        <f t="shared" si="114"/>
        <v>991.60000000000002</v>
      </c>
      <c r="AE81" s="16">
        <f t="shared" si="115"/>
        <v>991.60000000000002</v>
      </c>
      <c r="AF81" s="16">
        <f t="shared" si="116"/>
        <v>991.60000000000002</v>
      </c>
      <c r="AG81" s="16">
        <f t="shared" si="91"/>
        <v>0</v>
      </c>
      <c r="AH81" s="16">
        <f t="shared" si="117"/>
        <v>991.60000000000002</v>
      </c>
      <c r="AI81" s="16">
        <f t="shared" si="118"/>
        <v>991.60000000000002</v>
      </c>
      <c r="AJ81" s="16">
        <f t="shared" si="119"/>
        <v>991.60000000000002</v>
      </c>
      <c r="AK81" s="16">
        <f t="shared" si="92"/>
        <v>0</v>
      </c>
      <c r="AL81" s="16">
        <f t="shared" si="93"/>
        <v>0</v>
      </c>
      <c r="AM81" s="16">
        <f t="shared" si="94"/>
        <v>0</v>
      </c>
      <c r="AN81" s="16">
        <f t="shared" si="120"/>
        <v>991.60000000000002</v>
      </c>
      <c r="AO81" s="16">
        <f t="shared" si="121"/>
        <v>991.60000000000002</v>
      </c>
      <c r="AP81" s="16">
        <f t="shared" si="122"/>
        <v>991.60000000000002</v>
      </c>
      <c r="AQ81" s="16">
        <f t="shared" si="95"/>
        <v>0</v>
      </c>
      <c r="AR81" s="16">
        <f t="shared" si="96"/>
        <v>0</v>
      </c>
      <c r="AS81" s="16">
        <f t="shared" si="97"/>
        <v>0</v>
      </c>
      <c r="AT81" s="16">
        <f t="shared" si="123"/>
        <v>991.60000000000002</v>
      </c>
      <c r="AU81" s="16">
        <f t="shared" si="124"/>
        <v>991.60000000000002</v>
      </c>
      <c r="AV81" s="16">
        <f t="shared" si="125"/>
        <v>991.60000000000002</v>
      </c>
      <c r="AW81" s="16">
        <f t="shared" si="98"/>
        <v>0</v>
      </c>
      <c r="AX81" s="16">
        <f t="shared" si="99"/>
        <v>0</v>
      </c>
      <c r="AY81" s="16">
        <f t="shared" si="100"/>
        <v>0</v>
      </c>
      <c r="AZ81" s="16">
        <f t="shared" si="126"/>
        <v>991.60000000000002</v>
      </c>
      <c r="BA81" s="16">
        <f t="shared" si="127"/>
        <v>991.60000000000002</v>
      </c>
      <c r="BB81" s="16">
        <f t="shared" si="128"/>
        <v>991.60000000000002</v>
      </c>
      <c r="BC81" s="16">
        <f t="shared" si="101"/>
        <v>0</v>
      </c>
      <c r="BD81" s="30"/>
      <c r="BE81" s="30"/>
      <c r="BF81" s="1"/>
      <c r="BG81" s="1"/>
      <c r="BH81" s="1"/>
      <c r="BI81" s="1"/>
      <c r="BJ81" s="1"/>
    </row>
    <row r="82" s="1" customFormat="1" ht="15">
      <c r="A82" s="13" t="s">
        <v>92</v>
      </c>
      <c r="B82" s="14">
        <v>600</v>
      </c>
      <c r="C82" s="13" t="s">
        <v>37</v>
      </c>
      <c r="D82" s="13" t="s">
        <v>38</v>
      </c>
      <c r="E82" s="29" t="s">
        <v>39</v>
      </c>
      <c r="F82" s="16">
        <v>991.60000000000002</v>
      </c>
      <c r="G82" s="16">
        <v>991.60000000000002</v>
      </c>
      <c r="H82" s="16">
        <v>991.60000000000002</v>
      </c>
      <c r="I82" s="16"/>
      <c r="J82" s="16"/>
      <c r="K82" s="16"/>
      <c r="L82" s="16">
        <f t="shared" si="105"/>
        <v>991.60000000000002</v>
      </c>
      <c r="M82" s="16">
        <f t="shared" si="106"/>
        <v>991.60000000000002</v>
      </c>
      <c r="N82" s="16">
        <f t="shared" si="107"/>
        <v>991.60000000000002</v>
      </c>
      <c r="O82" s="16"/>
      <c r="P82" s="16"/>
      <c r="Q82" s="16"/>
      <c r="R82" s="16">
        <f t="shared" si="108"/>
        <v>991.60000000000002</v>
      </c>
      <c r="S82" s="16">
        <f t="shared" si="109"/>
        <v>991.60000000000002</v>
      </c>
      <c r="T82" s="16">
        <f t="shared" si="110"/>
        <v>991.60000000000002</v>
      </c>
      <c r="U82" s="16"/>
      <c r="V82" s="16"/>
      <c r="W82" s="16"/>
      <c r="X82" s="16">
        <f t="shared" si="111"/>
        <v>991.60000000000002</v>
      </c>
      <c r="Y82" s="16">
        <f t="shared" si="112"/>
        <v>991.60000000000002</v>
      </c>
      <c r="Z82" s="16">
        <f t="shared" si="113"/>
        <v>991.60000000000002</v>
      </c>
      <c r="AA82" s="16"/>
      <c r="AB82" s="16"/>
      <c r="AC82" s="16"/>
      <c r="AD82" s="16">
        <f t="shared" si="114"/>
        <v>991.60000000000002</v>
      </c>
      <c r="AE82" s="16">
        <f t="shared" si="115"/>
        <v>991.60000000000002</v>
      </c>
      <c r="AF82" s="16">
        <f t="shared" si="116"/>
        <v>991.60000000000002</v>
      </c>
      <c r="AG82" s="16"/>
      <c r="AH82" s="16">
        <f t="shared" si="117"/>
        <v>991.60000000000002</v>
      </c>
      <c r="AI82" s="16">
        <f t="shared" si="118"/>
        <v>991.60000000000002</v>
      </c>
      <c r="AJ82" s="16">
        <f t="shared" si="119"/>
        <v>991.60000000000002</v>
      </c>
      <c r="AK82" s="16"/>
      <c r="AL82" s="16"/>
      <c r="AM82" s="16"/>
      <c r="AN82" s="16">
        <f t="shared" si="120"/>
        <v>991.60000000000002</v>
      </c>
      <c r="AO82" s="16">
        <f t="shared" si="121"/>
        <v>991.60000000000002</v>
      </c>
      <c r="AP82" s="16">
        <f t="shared" si="122"/>
        <v>991.60000000000002</v>
      </c>
      <c r="AQ82" s="16"/>
      <c r="AR82" s="16"/>
      <c r="AS82" s="16"/>
      <c r="AT82" s="16">
        <f t="shared" si="123"/>
        <v>991.60000000000002</v>
      </c>
      <c r="AU82" s="16">
        <f t="shared" si="124"/>
        <v>991.60000000000002</v>
      </c>
      <c r="AV82" s="16">
        <f t="shared" si="125"/>
        <v>991.60000000000002</v>
      </c>
      <c r="AW82" s="16"/>
      <c r="AX82" s="16"/>
      <c r="AY82" s="16"/>
      <c r="AZ82" s="16">
        <f t="shared" si="126"/>
        <v>991.60000000000002</v>
      </c>
      <c r="BA82" s="16">
        <f t="shared" si="127"/>
        <v>991.60000000000002</v>
      </c>
      <c r="BB82" s="16">
        <f t="shared" si="128"/>
        <v>991.60000000000002</v>
      </c>
      <c r="BC82" s="16"/>
      <c r="BD82" s="30"/>
      <c r="BE82" s="30"/>
      <c r="BF82" s="1"/>
      <c r="BG82" s="1"/>
      <c r="BH82" s="1"/>
      <c r="BI82" s="1"/>
      <c r="BJ82" s="1"/>
    </row>
    <row r="83" s="1" customFormat="1" ht="15">
      <c r="A83" s="13" t="s">
        <v>94</v>
      </c>
      <c r="B83" s="14"/>
      <c r="C83" s="13"/>
      <c r="D83" s="13"/>
      <c r="E83" s="29" t="s">
        <v>95</v>
      </c>
      <c r="F83" s="16">
        <f t="shared" si="102"/>
        <v>307</v>
      </c>
      <c r="G83" s="16">
        <f t="shared" si="103"/>
        <v>307</v>
      </c>
      <c r="H83" s="16">
        <f t="shared" si="104"/>
        <v>307</v>
      </c>
      <c r="I83" s="16">
        <f t="shared" si="79"/>
        <v>0</v>
      </c>
      <c r="J83" s="16">
        <f t="shared" si="80"/>
        <v>0</v>
      </c>
      <c r="K83" s="16">
        <f t="shared" si="81"/>
        <v>0</v>
      </c>
      <c r="L83" s="16">
        <f t="shared" si="105"/>
        <v>307</v>
      </c>
      <c r="M83" s="16">
        <f t="shared" si="106"/>
        <v>307</v>
      </c>
      <c r="N83" s="16">
        <f t="shared" si="107"/>
        <v>307</v>
      </c>
      <c r="O83" s="16">
        <f t="shared" si="82"/>
        <v>0</v>
      </c>
      <c r="P83" s="16">
        <f t="shared" si="83"/>
        <v>0</v>
      </c>
      <c r="Q83" s="16">
        <f t="shared" si="84"/>
        <v>0</v>
      </c>
      <c r="R83" s="16">
        <f t="shared" si="108"/>
        <v>307</v>
      </c>
      <c r="S83" s="16">
        <f t="shared" si="109"/>
        <v>307</v>
      </c>
      <c r="T83" s="16">
        <f t="shared" si="110"/>
        <v>307</v>
      </c>
      <c r="U83" s="16">
        <f t="shared" si="85"/>
        <v>0</v>
      </c>
      <c r="V83" s="16">
        <f t="shared" si="86"/>
        <v>0</v>
      </c>
      <c r="W83" s="16">
        <f t="shared" si="87"/>
        <v>0</v>
      </c>
      <c r="X83" s="16">
        <f t="shared" si="111"/>
        <v>307</v>
      </c>
      <c r="Y83" s="16">
        <f t="shared" si="112"/>
        <v>307</v>
      </c>
      <c r="Z83" s="16">
        <f t="shared" si="113"/>
        <v>307</v>
      </c>
      <c r="AA83" s="16">
        <f t="shared" si="88"/>
        <v>0</v>
      </c>
      <c r="AB83" s="16">
        <f t="shared" si="89"/>
        <v>0</v>
      </c>
      <c r="AC83" s="16">
        <f t="shared" si="90"/>
        <v>0</v>
      </c>
      <c r="AD83" s="16">
        <f t="shared" si="114"/>
        <v>307</v>
      </c>
      <c r="AE83" s="16">
        <f t="shared" si="115"/>
        <v>307</v>
      </c>
      <c r="AF83" s="16">
        <f t="shared" si="116"/>
        <v>307</v>
      </c>
      <c r="AG83" s="16">
        <f t="shared" si="91"/>
        <v>0</v>
      </c>
      <c r="AH83" s="16">
        <f t="shared" si="117"/>
        <v>307</v>
      </c>
      <c r="AI83" s="16">
        <f t="shared" si="118"/>
        <v>307</v>
      </c>
      <c r="AJ83" s="16">
        <f t="shared" si="119"/>
        <v>307</v>
      </c>
      <c r="AK83" s="16">
        <f t="shared" si="92"/>
        <v>0</v>
      </c>
      <c r="AL83" s="16">
        <f t="shared" si="93"/>
        <v>0</v>
      </c>
      <c r="AM83" s="16">
        <f t="shared" si="94"/>
        <v>0</v>
      </c>
      <c r="AN83" s="16">
        <f t="shared" si="120"/>
        <v>307</v>
      </c>
      <c r="AO83" s="16">
        <f t="shared" si="121"/>
        <v>307</v>
      </c>
      <c r="AP83" s="16">
        <f t="shared" si="122"/>
        <v>307</v>
      </c>
      <c r="AQ83" s="16">
        <f t="shared" si="95"/>
        <v>0</v>
      </c>
      <c r="AR83" s="16">
        <f t="shared" si="96"/>
        <v>0</v>
      </c>
      <c r="AS83" s="16">
        <f t="shared" si="97"/>
        <v>0</v>
      </c>
      <c r="AT83" s="16">
        <f t="shared" si="123"/>
        <v>307</v>
      </c>
      <c r="AU83" s="16">
        <f t="shared" si="124"/>
        <v>307</v>
      </c>
      <c r="AV83" s="16">
        <f t="shared" si="125"/>
        <v>307</v>
      </c>
      <c r="AW83" s="16">
        <f t="shared" si="98"/>
        <v>0</v>
      </c>
      <c r="AX83" s="16">
        <f t="shared" si="99"/>
        <v>0</v>
      </c>
      <c r="AY83" s="16">
        <f t="shared" si="100"/>
        <v>0</v>
      </c>
      <c r="AZ83" s="16">
        <f t="shared" si="126"/>
        <v>307</v>
      </c>
      <c r="BA83" s="16">
        <f t="shared" si="127"/>
        <v>307</v>
      </c>
      <c r="BB83" s="16">
        <f t="shared" si="128"/>
        <v>307</v>
      </c>
      <c r="BC83" s="16">
        <f t="shared" si="101"/>
        <v>0</v>
      </c>
      <c r="BD83" s="30"/>
      <c r="BE83" s="30"/>
      <c r="BF83" s="1"/>
      <c r="BG83" s="1"/>
      <c r="BH83" s="1"/>
      <c r="BI83" s="1"/>
      <c r="BJ83" s="1"/>
    </row>
    <row r="84" s="1" customFormat="1" ht="15">
      <c r="A84" s="13" t="s">
        <v>94</v>
      </c>
      <c r="B84" s="14" t="s">
        <v>58</v>
      </c>
      <c r="C84" s="13"/>
      <c r="D84" s="13"/>
      <c r="E84" s="29" t="s">
        <v>59</v>
      </c>
      <c r="F84" s="16">
        <f t="shared" si="102"/>
        <v>307</v>
      </c>
      <c r="G84" s="16">
        <f t="shared" si="103"/>
        <v>307</v>
      </c>
      <c r="H84" s="16">
        <f t="shared" si="104"/>
        <v>307</v>
      </c>
      <c r="I84" s="16">
        <f t="shared" si="79"/>
        <v>0</v>
      </c>
      <c r="J84" s="16">
        <f t="shared" si="80"/>
        <v>0</v>
      </c>
      <c r="K84" s="16">
        <f t="shared" si="81"/>
        <v>0</v>
      </c>
      <c r="L84" s="16">
        <f t="shared" si="105"/>
        <v>307</v>
      </c>
      <c r="M84" s="16">
        <f t="shared" si="106"/>
        <v>307</v>
      </c>
      <c r="N84" s="16">
        <f t="shared" si="107"/>
        <v>307</v>
      </c>
      <c r="O84" s="16">
        <f t="shared" si="82"/>
        <v>0</v>
      </c>
      <c r="P84" s="16">
        <f t="shared" si="83"/>
        <v>0</v>
      </c>
      <c r="Q84" s="16">
        <f t="shared" si="84"/>
        <v>0</v>
      </c>
      <c r="R84" s="16">
        <f t="shared" si="108"/>
        <v>307</v>
      </c>
      <c r="S84" s="16">
        <f t="shared" si="109"/>
        <v>307</v>
      </c>
      <c r="T84" s="16">
        <f t="shared" si="110"/>
        <v>307</v>
      </c>
      <c r="U84" s="16">
        <f t="shared" si="85"/>
        <v>0</v>
      </c>
      <c r="V84" s="16">
        <f t="shared" si="86"/>
        <v>0</v>
      </c>
      <c r="W84" s="16">
        <f t="shared" si="87"/>
        <v>0</v>
      </c>
      <c r="X84" s="16">
        <f t="shared" si="111"/>
        <v>307</v>
      </c>
      <c r="Y84" s="16">
        <f t="shared" si="112"/>
        <v>307</v>
      </c>
      <c r="Z84" s="16">
        <f t="shared" si="113"/>
        <v>307</v>
      </c>
      <c r="AA84" s="16">
        <f t="shared" si="88"/>
        <v>0</v>
      </c>
      <c r="AB84" s="16">
        <f t="shared" si="89"/>
        <v>0</v>
      </c>
      <c r="AC84" s="16">
        <f t="shared" si="90"/>
        <v>0</v>
      </c>
      <c r="AD84" s="16">
        <f t="shared" si="114"/>
        <v>307</v>
      </c>
      <c r="AE84" s="16">
        <f t="shared" si="115"/>
        <v>307</v>
      </c>
      <c r="AF84" s="16">
        <f t="shared" si="116"/>
        <v>307</v>
      </c>
      <c r="AG84" s="16">
        <f t="shared" si="91"/>
        <v>0</v>
      </c>
      <c r="AH84" s="16">
        <f t="shared" si="117"/>
        <v>307</v>
      </c>
      <c r="AI84" s="16">
        <f t="shared" si="118"/>
        <v>307</v>
      </c>
      <c r="AJ84" s="16">
        <f t="shared" si="119"/>
        <v>307</v>
      </c>
      <c r="AK84" s="16">
        <f t="shared" si="92"/>
        <v>0</v>
      </c>
      <c r="AL84" s="16">
        <f t="shared" si="93"/>
        <v>0</v>
      </c>
      <c r="AM84" s="16">
        <f t="shared" si="94"/>
        <v>0</v>
      </c>
      <c r="AN84" s="16">
        <f t="shared" si="120"/>
        <v>307</v>
      </c>
      <c r="AO84" s="16">
        <f t="shared" si="121"/>
        <v>307</v>
      </c>
      <c r="AP84" s="16">
        <f t="shared" si="122"/>
        <v>307</v>
      </c>
      <c r="AQ84" s="16">
        <f t="shared" si="95"/>
        <v>0</v>
      </c>
      <c r="AR84" s="16">
        <f t="shared" si="96"/>
        <v>0</v>
      </c>
      <c r="AS84" s="16">
        <f t="shared" si="97"/>
        <v>0</v>
      </c>
      <c r="AT84" s="16">
        <f t="shared" si="123"/>
        <v>307</v>
      </c>
      <c r="AU84" s="16">
        <f t="shared" si="124"/>
        <v>307</v>
      </c>
      <c r="AV84" s="16">
        <f t="shared" si="125"/>
        <v>307</v>
      </c>
      <c r="AW84" s="16">
        <f t="shared" si="98"/>
        <v>0</v>
      </c>
      <c r="AX84" s="16">
        <f t="shared" si="99"/>
        <v>0</v>
      </c>
      <c r="AY84" s="16">
        <f t="shared" si="100"/>
        <v>0</v>
      </c>
      <c r="AZ84" s="16">
        <f t="shared" si="126"/>
        <v>307</v>
      </c>
      <c r="BA84" s="16">
        <f t="shared" si="127"/>
        <v>307</v>
      </c>
      <c r="BB84" s="16">
        <f t="shared" si="128"/>
        <v>307</v>
      </c>
      <c r="BC84" s="16">
        <f t="shared" si="101"/>
        <v>0</v>
      </c>
      <c r="BD84" s="30"/>
      <c r="BE84" s="30"/>
      <c r="BF84" s="1"/>
      <c r="BG84" s="1"/>
      <c r="BH84" s="1"/>
      <c r="BI84" s="1"/>
      <c r="BJ84" s="1"/>
    </row>
    <row r="85" s="1" customFormat="1" ht="15">
      <c r="A85" s="13" t="s">
        <v>94</v>
      </c>
      <c r="B85" s="14">
        <v>600</v>
      </c>
      <c r="C85" s="13" t="s">
        <v>37</v>
      </c>
      <c r="D85" s="13" t="s">
        <v>38</v>
      </c>
      <c r="E85" s="29" t="s">
        <v>39</v>
      </c>
      <c r="F85" s="16">
        <v>307</v>
      </c>
      <c r="G85" s="16">
        <v>307</v>
      </c>
      <c r="H85" s="16">
        <v>307</v>
      </c>
      <c r="I85" s="16"/>
      <c r="J85" s="16"/>
      <c r="K85" s="16"/>
      <c r="L85" s="16">
        <f t="shared" si="105"/>
        <v>307</v>
      </c>
      <c r="M85" s="16">
        <f t="shared" si="106"/>
        <v>307</v>
      </c>
      <c r="N85" s="16">
        <f t="shared" si="107"/>
        <v>307</v>
      </c>
      <c r="O85" s="16"/>
      <c r="P85" s="16"/>
      <c r="Q85" s="16"/>
      <c r="R85" s="16">
        <f t="shared" si="108"/>
        <v>307</v>
      </c>
      <c r="S85" s="16">
        <f t="shared" si="109"/>
        <v>307</v>
      </c>
      <c r="T85" s="16">
        <f t="shared" si="110"/>
        <v>307</v>
      </c>
      <c r="U85" s="16"/>
      <c r="V85" s="16"/>
      <c r="W85" s="16"/>
      <c r="X85" s="16">
        <f t="shared" si="111"/>
        <v>307</v>
      </c>
      <c r="Y85" s="16">
        <f t="shared" si="112"/>
        <v>307</v>
      </c>
      <c r="Z85" s="16">
        <f t="shared" si="113"/>
        <v>307</v>
      </c>
      <c r="AA85" s="16"/>
      <c r="AB85" s="16"/>
      <c r="AC85" s="16"/>
      <c r="AD85" s="16">
        <f t="shared" si="114"/>
        <v>307</v>
      </c>
      <c r="AE85" s="16">
        <f t="shared" si="115"/>
        <v>307</v>
      </c>
      <c r="AF85" s="16">
        <f t="shared" si="116"/>
        <v>307</v>
      </c>
      <c r="AG85" s="16"/>
      <c r="AH85" s="16">
        <f t="shared" si="117"/>
        <v>307</v>
      </c>
      <c r="AI85" s="16">
        <f t="shared" si="118"/>
        <v>307</v>
      </c>
      <c r="AJ85" s="16">
        <f t="shared" si="119"/>
        <v>307</v>
      </c>
      <c r="AK85" s="16"/>
      <c r="AL85" s="16"/>
      <c r="AM85" s="16"/>
      <c r="AN85" s="16">
        <f t="shared" si="120"/>
        <v>307</v>
      </c>
      <c r="AO85" s="16">
        <f t="shared" si="121"/>
        <v>307</v>
      </c>
      <c r="AP85" s="16">
        <f t="shared" si="122"/>
        <v>307</v>
      </c>
      <c r="AQ85" s="16"/>
      <c r="AR85" s="16"/>
      <c r="AS85" s="16"/>
      <c r="AT85" s="16">
        <f t="shared" si="123"/>
        <v>307</v>
      </c>
      <c r="AU85" s="16">
        <f t="shared" si="124"/>
        <v>307</v>
      </c>
      <c r="AV85" s="16">
        <f t="shared" si="125"/>
        <v>307</v>
      </c>
      <c r="AW85" s="16"/>
      <c r="AX85" s="16"/>
      <c r="AY85" s="16"/>
      <c r="AZ85" s="16">
        <f t="shared" si="126"/>
        <v>307</v>
      </c>
      <c r="BA85" s="16">
        <f t="shared" si="127"/>
        <v>307</v>
      </c>
      <c r="BB85" s="16">
        <f t="shared" si="128"/>
        <v>307</v>
      </c>
      <c r="BC85" s="16"/>
      <c r="BD85" s="30"/>
      <c r="BE85" s="30"/>
      <c r="BF85" s="1"/>
      <c r="BG85" s="1"/>
      <c r="BH85" s="1"/>
      <c r="BI85" s="1"/>
      <c r="BJ85" s="1"/>
    </row>
    <row r="86" s="1" customFormat="1" ht="60">
      <c r="A86" s="13" t="s">
        <v>96</v>
      </c>
      <c r="B86" s="14"/>
      <c r="C86" s="13"/>
      <c r="D86" s="13"/>
      <c r="E86" s="29" t="s">
        <v>97</v>
      </c>
      <c r="F86" s="16">
        <f t="shared" si="76"/>
        <v>17256</v>
      </c>
      <c r="G86" s="16">
        <f t="shared" si="77"/>
        <v>12406</v>
      </c>
      <c r="H86" s="16">
        <f t="shared" si="78"/>
        <v>12656</v>
      </c>
      <c r="I86" s="16">
        <f t="shared" si="79"/>
        <v>6605</v>
      </c>
      <c r="J86" s="16">
        <f t="shared" si="80"/>
        <v>0</v>
      </c>
      <c r="K86" s="16">
        <f t="shared" si="81"/>
        <v>0</v>
      </c>
      <c r="L86" s="16">
        <f t="shared" si="105"/>
        <v>23861</v>
      </c>
      <c r="M86" s="16">
        <f t="shared" si="106"/>
        <v>12406</v>
      </c>
      <c r="N86" s="16">
        <f t="shared" si="107"/>
        <v>12656</v>
      </c>
      <c r="O86" s="16">
        <f t="shared" si="82"/>
        <v>990</v>
      </c>
      <c r="P86" s="16">
        <f t="shared" si="83"/>
        <v>990</v>
      </c>
      <c r="Q86" s="16">
        <f t="shared" si="84"/>
        <v>990</v>
      </c>
      <c r="R86" s="16">
        <f t="shared" si="108"/>
        <v>24851</v>
      </c>
      <c r="S86" s="16">
        <f t="shared" si="109"/>
        <v>13396</v>
      </c>
      <c r="T86" s="16">
        <f t="shared" si="110"/>
        <v>13646</v>
      </c>
      <c r="U86" s="16">
        <f t="shared" si="85"/>
        <v>0</v>
      </c>
      <c r="V86" s="16">
        <f t="shared" si="86"/>
        <v>0</v>
      </c>
      <c r="W86" s="16">
        <f t="shared" si="87"/>
        <v>0</v>
      </c>
      <c r="X86" s="16">
        <f t="shared" si="111"/>
        <v>24851</v>
      </c>
      <c r="Y86" s="16">
        <f t="shared" si="112"/>
        <v>13396</v>
      </c>
      <c r="Z86" s="16">
        <f t="shared" si="113"/>
        <v>13646</v>
      </c>
      <c r="AA86" s="16">
        <f t="shared" si="88"/>
        <v>-5000</v>
      </c>
      <c r="AB86" s="16">
        <f t="shared" si="89"/>
        <v>-5000</v>
      </c>
      <c r="AC86" s="16">
        <f t="shared" si="90"/>
        <v>-5000</v>
      </c>
      <c r="AD86" s="16">
        <f t="shared" si="114"/>
        <v>19851</v>
      </c>
      <c r="AE86" s="16">
        <f t="shared" si="115"/>
        <v>8396</v>
      </c>
      <c r="AF86" s="16">
        <f t="shared" si="116"/>
        <v>8646</v>
      </c>
      <c r="AG86" s="16">
        <f t="shared" si="91"/>
        <v>0</v>
      </c>
      <c r="AH86" s="16">
        <f t="shared" si="117"/>
        <v>19851</v>
      </c>
      <c r="AI86" s="16">
        <f t="shared" si="118"/>
        <v>8396</v>
      </c>
      <c r="AJ86" s="16">
        <f t="shared" si="119"/>
        <v>8646</v>
      </c>
      <c r="AK86" s="16">
        <f t="shared" si="92"/>
        <v>81.144999999999996</v>
      </c>
      <c r="AL86" s="16">
        <f t="shared" si="93"/>
        <v>0</v>
      </c>
      <c r="AM86" s="16">
        <f t="shared" si="94"/>
        <v>0</v>
      </c>
      <c r="AN86" s="16">
        <f t="shared" si="120"/>
        <v>19932.145</v>
      </c>
      <c r="AO86" s="16">
        <f t="shared" si="121"/>
        <v>8396</v>
      </c>
      <c r="AP86" s="16">
        <f t="shared" si="122"/>
        <v>8646</v>
      </c>
      <c r="AQ86" s="16">
        <f t="shared" si="95"/>
        <v>0</v>
      </c>
      <c r="AR86" s="16">
        <f t="shared" si="96"/>
        <v>0</v>
      </c>
      <c r="AS86" s="16">
        <f t="shared" si="97"/>
        <v>0</v>
      </c>
      <c r="AT86" s="16">
        <f t="shared" si="123"/>
        <v>19932.145</v>
      </c>
      <c r="AU86" s="16">
        <f t="shared" si="124"/>
        <v>8396</v>
      </c>
      <c r="AV86" s="16">
        <f t="shared" si="125"/>
        <v>8646</v>
      </c>
      <c r="AW86" s="16">
        <f t="shared" si="98"/>
        <v>98.751000000000005</v>
      </c>
      <c r="AX86" s="16">
        <f t="shared" si="99"/>
        <v>0</v>
      </c>
      <c r="AY86" s="16">
        <f t="shared" si="100"/>
        <v>0</v>
      </c>
      <c r="AZ86" s="16">
        <f t="shared" si="126"/>
        <v>20030.896000000001</v>
      </c>
      <c r="BA86" s="16">
        <f t="shared" si="127"/>
        <v>8396</v>
      </c>
      <c r="BB86" s="16">
        <f t="shared" si="128"/>
        <v>8646</v>
      </c>
      <c r="BC86" s="16">
        <f t="shared" si="101"/>
        <v>0</v>
      </c>
      <c r="BD86" s="30"/>
      <c r="BE86" s="30"/>
      <c r="BF86" s="1"/>
      <c r="BG86" s="1"/>
      <c r="BH86" s="1"/>
      <c r="BI86" s="1"/>
      <c r="BJ86" s="1"/>
    </row>
    <row r="87" s="1" customFormat="1" ht="45">
      <c r="A87" s="13" t="s">
        <v>96</v>
      </c>
      <c r="B87" s="14" t="s">
        <v>58</v>
      </c>
      <c r="C87" s="13"/>
      <c r="D87" s="13"/>
      <c r="E87" s="29" t="s">
        <v>59</v>
      </c>
      <c r="F87" s="16">
        <f>F88+F89+F90</f>
        <v>17256</v>
      </c>
      <c r="G87" s="16">
        <f>G88+G89+G90</f>
        <v>12406</v>
      </c>
      <c r="H87" s="16">
        <f>H88+H89+H90</f>
        <v>12656</v>
      </c>
      <c r="I87" s="16">
        <f>I88+I89+I90</f>
        <v>6605</v>
      </c>
      <c r="J87" s="16">
        <f>J88+J89+J90</f>
        <v>0</v>
      </c>
      <c r="K87" s="16">
        <f>K88+K89+K90</f>
        <v>0</v>
      </c>
      <c r="L87" s="16">
        <f t="shared" si="105"/>
        <v>23861</v>
      </c>
      <c r="M87" s="16">
        <f t="shared" si="106"/>
        <v>12406</v>
      </c>
      <c r="N87" s="16">
        <f t="shared" si="107"/>
        <v>12656</v>
      </c>
      <c r="O87" s="16">
        <f>O88+O89+O90</f>
        <v>990</v>
      </c>
      <c r="P87" s="16">
        <f>P88+P89+P90</f>
        <v>990</v>
      </c>
      <c r="Q87" s="16">
        <f>Q88+Q89+Q90</f>
        <v>990</v>
      </c>
      <c r="R87" s="16">
        <f t="shared" si="108"/>
        <v>24851</v>
      </c>
      <c r="S87" s="16">
        <f t="shared" si="109"/>
        <v>13396</v>
      </c>
      <c r="T87" s="16">
        <f t="shared" si="110"/>
        <v>13646</v>
      </c>
      <c r="U87" s="16">
        <f>U88+U89+U90</f>
        <v>0</v>
      </c>
      <c r="V87" s="16">
        <f>V88+V89+V90</f>
        <v>0</v>
      </c>
      <c r="W87" s="16">
        <f>W88+W89+W90</f>
        <v>0</v>
      </c>
      <c r="X87" s="16">
        <f t="shared" si="111"/>
        <v>24851</v>
      </c>
      <c r="Y87" s="16">
        <f t="shared" si="112"/>
        <v>13396</v>
      </c>
      <c r="Z87" s="16">
        <f t="shared" si="113"/>
        <v>13646</v>
      </c>
      <c r="AA87" s="16">
        <f>AA88+AA89+AA90</f>
        <v>-5000</v>
      </c>
      <c r="AB87" s="16">
        <f>AB88+AB89+AB90</f>
        <v>-5000</v>
      </c>
      <c r="AC87" s="16">
        <f>AC88+AC89+AC90</f>
        <v>-5000</v>
      </c>
      <c r="AD87" s="16">
        <f t="shared" si="114"/>
        <v>19851</v>
      </c>
      <c r="AE87" s="16">
        <f t="shared" si="115"/>
        <v>8396</v>
      </c>
      <c r="AF87" s="16">
        <f t="shared" si="116"/>
        <v>8646</v>
      </c>
      <c r="AG87" s="16">
        <f>AG88+AG89+AG90</f>
        <v>0</v>
      </c>
      <c r="AH87" s="16">
        <f t="shared" si="117"/>
        <v>19851</v>
      </c>
      <c r="AI87" s="16">
        <f t="shared" si="118"/>
        <v>8396</v>
      </c>
      <c r="AJ87" s="16">
        <f t="shared" si="119"/>
        <v>8646</v>
      </c>
      <c r="AK87" s="16">
        <f>AK88+AK89+AK90</f>
        <v>81.144999999999996</v>
      </c>
      <c r="AL87" s="16">
        <f>AL88+AL89+AL90</f>
        <v>0</v>
      </c>
      <c r="AM87" s="16">
        <f>AM88+AM89+AM90</f>
        <v>0</v>
      </c>
      <c r="AN87" s="16">
        <f t="shared" si="120"/>
        <v>19932.145</v>
      </c>
      <c r="AO87" s="16">
        <f t="shared" si="121"/>
        <v>8396</v>
      </c>
      <c r="AP87" s="16">
        <f t="shared" si="122"/>
        <v>8646</v>
      </c>
      <c r="AQ87" s="16">
        <f>AQ88+AQ89+AQ90</f>
        <v>0</v>
      </c>
      <c r="AR87" s="16">
        <f>AR88+AR89+AR90</f>
        <v>0</v>
      </c>
      <c r="AS87" s="16">
        <f>AS88+AS89+AS90</f>
        <v>0</v>
      </c>
      <c r="AT87" s="16">
        <f t="shared" si="123"/>
        <v>19932.145</v>
      </c>
      <c r="AU87" s="16">
        <f t="shared" si="124"/>
        <v>8396</v>
      </c>
      <c r="AV87" s="16">
        <f t="shared" si="125"/>
        <v>8646</v>
      </c>
      <c r="AW87" s="16">
        <f>AW88+AW89+AW90</f>
        <v>98.751000000000005</v>
      </c>
      <c r="AX87" s="16">
        <f>AX88+AX89+AX90</f>
        <v>0</v>
      </c>
      <c r="AY87" s="16">
        <f>AY88+AY89+AY90</f>
        <v>0</v>
      </c>
      <c r="AZ87" s="16">
        <f t="shared" si="126"/>
        <v>20030.896000000001</v>
      </c>
      <c r="BA87" s="16">
        <f t="shared" si="127"/>
        <v>8396</v>
      </c>
      <c r="BB87" s="16">
        <f t="shared" si="128"/>
        <v>8646</v>
      </c>
      <c r="BC87" s="16">
        <f>BC88+BC89+BC90</f>
        <v>0</v>
      </c>
      <c r="BD87" s="30"/>
      <c r="BE87" s="30"/>
      <c r="BF87" s="1"/>
      <c r="BG87" s="1"/>
      <c r="BH87" s="1"/>
      <c r="BI87" s="1"/>
      <c r="BJ87" s="1"/>
    </row>
    <row r="88" s="1" customFormat="1" ht="15">
      <c r="A88" s="13" t="s">
        <v>96</v>
      </c>
      <c r="B88" s="14">
        <v>600</v>
      </c>
      <c r="C88" s="13" t="s">
        <v>37</v>
      </c>
      <c r="D88" s="13" t="s">
        <v>38</v>
      </c>
      <c r="E88" s="29" t="s">
        <v>39</v>
      </c>
      <c r="F88" s="16">
        <v>15686</v>
      </c>
      <c r="G88" s="16">
        <v>10836</v>
      </c>
      <c r="H88" s="16">
        <v>11086</v>
      </c>
      <c r="I88" s="16">
        <v>6605</v>
      </c>
      <c r="J88" s="16"/>
      <c r="K88" s="16"/>
      <c r="L88" s="16">
        <f t="shared" si="105"/>
        <v>22291</v>
      </c>
      <c r="M88" s="16">
        <f t="shared" si="106"/>
        <v>10836</v>
      </c>
      <c r="N88" s="16">
        <f t="shared" si="107"/>
        <v>11086</v>
      </c>
      <c r="O88" s="16">
        <v>800</v>
      </c>
      <c r="P88" s="16">
        <v>800</v>
      </c>
      <c r="Q88" s="16">
        <v>800</v>
      </c>
      <c r="R88" s="16">
        <f t="shared" si="108"/>
        <v>23091</v>
      </c>
      <c r="S88" s="16">
        <f t="shared" si="109"/>
        <v>11636</v>
      </c>
      <c r="T88" s="16">
        <f t="shared" si="110"/>
        <v>11886</v>
      </c>
      <c r="U88" s="16"/>
      <c r="V88" s="16"/>
      <c r="W88" s="16"/>
      <c r="X88" s="16">
        <f t="shared" si="111"/>
        <v>23091</v>
      </c>
      <c r="Y88" s="16">
        <f t="shared" si="112"/>
        <v>11636</v>
      </c>
      <c r="Z88" s="16">
        <f t="shared" si="113"/>
        <v>11886</v>
      </c>
      <c r="AA88" s="16">
        <v>-5000</v>
      </c>
      <c r="AB88" s="16">
        <v>-5000</v>
      </c>
      <c r="AC88" s="16">
        <v>-5000</v>
      </c>
      <c r="AD88" s="16">
        <f t="shared" si="114"/>
        <v>18091</v>
      </c>
      <c r="AE88" s="16">
        <f t="shared" si="115"/>
        <v>6636</v>
      </c>
      <c r="AF88" s="16">
        <f t="shared" si="116"/>
        <v>6886</v>
      </c>
      <c r="AG88" s="16"/>
      <c r="AH88" s="16">
        <f t="shared" si="117"/>
        <v>18091</v>
      </c>
      <c r="AI88" s="16">
        <f t="shared" si="118"/>
        <v>6636</v>
      </c>
      <c r="AJ88" s="16">
        <f t="shared" si="119"/>
        <v>6886</v>
      </c>
      <c r="AK88" s="16">
        <v>81.144999999999996</v>
      </c>
      <c r="AL88" s="16"/>
      <c r="AM88" s="16"/>
      <c r="AN88" s="16">
        <f t="shared" si="120"/>
        <v>18172.145</v>
      </c>
      <c r="AO88" s="16">
        <f t="shared" si="121"/>
        <v>6636</v>
      </c>
      <c r="AP88" s="16">
        <f t="shared" si="122"/>
        <v>6886</v>
      </c>
      <c r="AQ88" s="16"/>
      <c r="AR88" s="16"/>
      <c r="AS88" s="16"/>
      <c r="AT88" s="16">
        <f t="shared" si="123"/>
        <v>18172.145</v>
      </c>
      <c r="AU88" s="16">
        <f t="shared" si="124"/>
        <v>6636</v>
      </c>
      <c r="AV88" s="16">
        <f t="shared" si="125"/>
        <v>6886</v>
      </c>
      <c r="AW88" s="16">
        <v>98.751000000000005</v>
      </c>
      <c r="AX88" s="16"/>
      <c r="AY88" s="16"/>
      <c r="AZ88" s="16">
        <f t="shared" si="126"/>
        <v>18270.896000000001</v>
      </c>
      <c r="BA88" s="16">
        <f t="shared" si="127"/>
        <v>6636</v>
      </c>
      <c r="BB88" s="16">
        <f t="shared" si="128"/>
        <v>6886</v>
      </c>
      <c r="BC88" s="16"/>
      <c r="BD88" s="30"/>
      <c r="BE88" s="30" t="s">
        <v>98</v>
      </c>
      <c r="BF88" s="1"/>
      <c r="BG88" s="1"/>
      <c r="BH88" s="1"/>
      <c r="BI88" s="1"/>
      <c r="BJ88" s="1"/>
    </row>
    <row r="89" s="1" customFormat="1" ht="15">
      <c r="A89" s="13" t="s">
        <v>96</v>
      </c>
      <c r="B89" s="14">
        <v>600</v>
      </c>
      <c r="C89" s="13" t="s">
        <v>72</v>
      </c>
      <c r="D89" s="13" t="s">
        <v>72</v>
      </c>
      <c r="E89" s="29" t="s">
        <v>73</v>
      </c>
      <c r="F89" s="16">
        <v>1010</v>
      </c>
      <c r="G89" s="16">
        <v>1010</v>
      </c>
      <c r="H89" s="16">
        <v>1010</v>
      </c>
      <c r="I89" s="16"/>
      <c r="J89" s="16"/>
      <c r="K89" s="16"/>
      <c r="L89" s="16">
        <f t="shared" si="105"/>
        <v>1010</v>
      </c>
      <c r="M89" s="16">
        <f t="shared" si="106"/>
        <v>1010</v>
      </c>
      <c r="N89" s="16">
        <f t="shared" si="107"/>
        <v>1010</v>
      </c>
      <c r="O89" s="16"/>
      <c r="P89" s="16"/>
      <c r="Q89" s="16"/>
      <c r="R89" s="16">
        <f t="shared" si="108"/>
        <v>1010</v>
      </c>
      <c r="S89" s="16">
        <f t="shared" si="109"/>
        <v>1010</v>
      </c>
      <c r="T89" s="16">
        <f t="shared" si="110"/>
        <v>1010</v>
      </c>
      <c r="U89" s="16"/>
      <c r="V89" s="16"/>
      <c r="W89" s="16"/>
      <c r="X89" s="16">
        <f t="shared" si="111"/>
        <v>1010</v>
      </c>
      <c r="Y89" s="16">
        <f t="shared" si="112"/>
        <v>1010</v>
      </c>
      <c r="Z89" s="16">
        <f t="shared" si="113"/>
        <v>1010</v>
      </c>
      <c r="AA89" s="16"/>
      <c r="AB89" s="16"/>
      <c r="AC89" s="16"/>
      <c r="AD89" s="16">
        <f t="shared" si="114"/>
        <v>1010</v>
      </c>
      <c r="AE89" s="16">
        <f t="shared" si="115"/>
        <v>1010</v>
      </c>
      <c r="AF89" s="16">
        <f t="shared" si="116"/>
        <v>1010</v>
      </c>
      <c r="AG89" s="16"/>
      <c r="AH89" s="16">
        <f t="shared" si="117"/>
        <v>1010</v>
      </c>
      <c r="AI89" s="16">
        <f t="shared" si="118"/>
        <v>1010</v>
      </c>
      <c r="AJ89" s="16">
        <f t="shared" si="119"/>
        <v>1010</v>
      </c>
      <c r="AK89" s="16"/>
      <c r="AL89" s="16"/>
      <c r="AM89" s="16"/>
      <c r="AN89" s="16">
        <f t="shared" si="120"/>
        <v>1010</v>
      </c>
      <c r="AO89" s="16">
        <f t="shared" si="121"/>
        <v>1010</v>
      </c>
      <c r="AP89" s="16">
        <f t="shared" si="122"/>
        <v>1010</v>
      </c>
      <c r="AQ89" s="16"/>
      <c r="AR89" s="16"/>
      <c r="AS89" s="16"/>
      <c r="AT89" s="16">
        <f t="shared" si="123"/>
        <v>1010</v>
      </c>
      <c r="AU89" s="16">
        <f t="shared" si="124"/>
        <v>1010</v>
      </c>
      <c r="AV89" s="16">
        <f t="shared" si="125"/>
        <v>1010</v>
      </c>
      <c r="AW89" s="16"/>
      <c r="AX89" s="16"/>
      <c r="AY89" s="16"/>
      <c r="AZ89" s="16">
        <f t="shared" si="126"/>
        <v>1010</v>
      </c>
      <c r="BA89" s="16">
        <f t="shared" si="127"/>
        <v>1010</v>
      </c>
      <c r="BB89" s="16">
        <f t="shared" si="128"/>
        <v>1010</v>
      </c>
      <c r="BC89" s="16"/>
      <c r="BD89" s="30"/>
      <c r="BE89" s="30"/>
      <c r="BF89" s="1"/>
      <c r="BG89" s="1"/>
      <c r="BH89" s="1"/>
      <c r="BI89" s="1"/>
      <c r="BJ89" s="1"/>
    </row>
    <row r="90" s="1" customFormat="1" ht="15">
      <c r="A90" s="13" t="s">
        <v>96</v>
      </c>
      <c r="B90" s="14">
        <v>600</v>
      </c>
      <c r="C90" s="13" t="s">
        <v>70</v>
      </c>
      <c r="D90" s="13" t="s">
        <v>37</v>
      </c>
      <c r="E90" s="29" t="s">
        <v>71</v>
      </c>
      <c r="F90" s="16">
        <v>560</v>
      </c>
      <c r="G90" s="16">
        <v>560</v>
      </c>
      <c r="H90" s="16">
        <v>560</v>
      </c>
      <c r="I90" s="16"/>
      <c r="J90" s="16"/>
      <c r="K90" s="16"/>
      <c r="L90" s="16">
        <f t="shared" si="105"/>
        <v>560</v>
      </c>
      <c r="M90" s="16">
        <f t="shared" si="106"/>
        <v>560</v>
      </c>
      <c r="N90" s="16">
        <f t="shared" si="107"/>
        <v>560</v>
      </c>
      <c r="O90" s="16">
        <v>190</v>
      </c>
      <c r="P90" s="16">
        <v>190</v>
      </c>
      <c r="Q90" s="16">
        <v>190</v>
      </c>
      <c r="R90" s="16">
        <f t="shared" si="108"/>
        <v>750</v>
      </c>
      <c r="S90" s="16">
        <f t="shared" si="109"/>
        <v>750</v>
      </c>
      <c r="T90" s="16">
        <f t="shared" si="110"/>
        <v>750</v>
      </c>
      <c r="U90" s="16"/>
      <c r="V90" s="16"/>
      <c r="W90" s="16"/>
      <c r="X90" s="16">
        <f t="shared" si="111"/>
        <v>750</v>
      </c>
      <c r="Y90" s="16">
        <f t="shared" si="112"/>
        <v>750</v>
      </c>
      <c r="Z90" s="16">
        <f t="shared" si="113"/>
        <v>750</v>
      </c>
      <c r="AA90" s="16"/>
      <c r="AB90" s="16"/>
      <c r="AC90" s="16"/>
      <c r="AD90" s="16">
        <f t="shared" si="114"/>
        <v>750</v>
      </c>
      <c r="AE90" s="16">
        <f t="shared" si="115"/>
        <v>750</v>
      </c>
      <c r="AF90" s="16">
        <f t="shared" si="116"/>
        <v>750</v>
      </c>
      <c r="AG90" s="16"/>
      <c r="AH90" s="16">
        <f t="shared" si="117"/>
        <v>750</v>
      </c>
      <c r="AI90" s="16">
        <f t="shared" si="118"/>
        <v>750</v>
      </c>
      <c r="AJ90" s="16">
        <f t="shared" si="119"/>
        <v>750</v>
      </c>
      <c r="AK90" s="16"/>
      <c r="AL90" s="16"/>
      <c r="AM90" s="16"/>
      <c r="AN90" s="16">
        <f t="shared" si="120"/>
        <v>750</v>
      </c>
      <c r="AO90" s="16">
        <f t="shared" si="121"/>
        <v>750</v>
      </c>
      <c r="AP90" s="16">
        <f t="shared" si="122"/>
        <v>750</v>
      </c>
      <c r="AQ90" s="16"/>
      <c r="AR90" s="16"/>
      <c r="AS90" s="16"/>
      <c r="AT90" s="16">
        <f t="shared" si="123"/>
        <v>750</v>
      </c>
      <c r="AU90" s="16">
        <f t="shared" si="124"/>
        <v>750</v>
      </c>
      <c r="AV90" s="16">
        <f t="shared" si="125"/>
        <v>750</v>
      </c>
      <c r="AW90" s="16"/>
      <c r="AX90" s="16"/>
      <c r="AY90" s="16"/>
      <c r="AZ90" s="16">
        <f t="shared" si="126"/>
        <v>750</v>
      </c>
      <c r="BA90" s="16">
        <f t="shared" si="127"/>
        <v>750</v>
      </c>
      <c r="BB90" s="16">
        <f t="shared" si="128"/>
        <v>750</v>
      </c>
      <c r="BC90" s="16"/>
      <c r="BD90" s="30"/>
      <c r="BE90" s="30"/>
      <c r="BF90" s="1"/>
      <c r="BG90" s="1"/>
      <c r="BH90" s="1"/>
      <c r="BI90" s="1"/>
      <c r="BJ90" s="1"/>
    </row>
    <row r="91" s="17" customFormat="1" ht="15">
      <c r="A91" s="18" t="s">
        <v>99</v>
      </c>
      <c r="B91" s="19"/>
      <c r="C91" s="18"/>
      <c r="D91" s="18"/>
      <c r="E91" s="20" t="s">
        <v>100</v>
      </c>
      <c r="F91" s="21">
        <f>F92+F146</f>
        <v>363767.90000000002</v>
      </c>
      <c r="G91" s="21">
        <f>G92+G146</f>
        <v>517374.80000000005</v>
      </c>
      <c r="H91" s="21">
        <f>H92+H146</f>
        <v>354467.90000000002</v>
      </c>
      <c r="I91" s="21">
        <f>I92+I146</f>
        <v>0</v>
      </c>
      <c r="J91" s="21">
        <f>J92+J146</f>
        <v>0</v>
      </c>
      <c r="K91" s="21">
        <f>K92+K146</f>
        <v>0</v>
      </c>
      <c r="L91" s="21">
        <f t="shared" si="105"/>
        <v>363767.90000000002</v>
      </c>
      <c r="M91" s="21">
        <f t="shared" si="106"/>
        <v>517374.80000000005</v>
      </c>
      <c r="N91" s="21">
        <f t="shared" si="107"/>
        <v>354467.90000000002</v>
      </c>
      <c r="O91" s="21">
        <f>O92+O146</f>
        <v>53695.20577</v>
      </c>
      <c r="P91" s="21">
        <f>P92+P146</f>
        <v>45221.800000000003</v>
      </c>
      <c r="Q91" s="21">
        <f>Q92+Q146</f>
        <v>45221.800000000003</v>
      </c>
      <c r="R91" s="21">
        <f t="shared" si="108"/>
        <v>417463.10577000002</v>
      </c>
      <c r="S91" s="21">
        <f t="shared" si="109"/>
        <v>562596.60000000009</v>
      </c>
      <c r="T91" s="21">
        <f t="shared" si="110"/>
        <v>399689.70000000001</v>
      </c>
      <c r="U91" s="21">
        <f>U92+U146</f>
        <v>0</v>
      </c>
      <c r="V91" s="21">
        <f>V92+V146</f>
        <v>0</v>
      </c>
      <c r="W91" s="21">
        <f>W92+W146</f>
        <v>0</v>
      </c>
      <c r="X91" s="21">
        <f t="shared" si="111"/>
        <v>417463.10577000002</v>
      </c>
      <c r="Y91" s="21">
        <f t="shared" si="112"/>
        <v>562596.60000000009</v>
      </c>
      <c r="Z91" s="21">
        <f t="shared" si="113"/>
        <v>399689.70000000001</v>
      </c>
      <c r="AA91" s="21">
        <f>AA92+AA146</f>
        <v>-986.83699999999999</v>
      </c>
      <c r="AB91" s="21">
        <f>AB92+AB146</f>
        <v>0</v>
      </c>
      <c r="AC91" s="21">
        <f>AC92+AC146</f>
        <v>0</v>
      </c>
      <c r="AD91" s="21">
        <f t="shared" si="114"/>
        <v>416476.26877000002</v>
      </c>
      <c r="AE91" s="21">
        <f t="shared" si="115"/>
        <v>562596.60000000009</v>
      </c>
      <c r="AF91" s="21">
        <f t="shared" si="116"/>
        <v>399689.70000000001</v>
      </c>
      <c r="AG91" s="21">
        <f>AG92+AG146</f>
        <v>0</v>
      </c>
      <c r="AH91" s="21">
        <f t="shared" si="117"/>
        <v>416476.26877000002</v>
      </c>
      <c r="AI91" s="21">
        <f t="shared" si="118"/>
        <v>562596.60000000009</v>
      </c>
      <c r="AJ91" s="21">
        <f t="shared" si="119"/>
        <v>399689.70000000001</v>
      </c>
      <c r="AK91" s="21">
        <f>AK92+AK146</f>
        <v>-11670.010999999999</v>
      </c>
      <c r="AL91" s="21">
        <f>AL92+AL146</f>
        <v>10011.665000000001</v>
      </c>
      <c r="AM91" s="21">
        <f>AM92+AM146</f>
        <v>0</v>
      </c>
      <c r="AN91" s="21">
        <f t="shared" si="120"/>
        <v>404806.25777000003</v>
      </c>
      <c r="AO91" s="21">
        <f t="shared" si="121"/>
        <v>572608.26500000013</v>
      </c>
      <c r="AP91" s="21">
        <f t="shared" si="122"/>
        <v>399689.70000000001</v>
      </c>
      <c r="AQ91" s="21">
        <f>AQ92+AQ146</f>
        <v>0</v>
      </c>
      <c r="AR91" s="21">
        <f>AR92+AR146</f>
        <v>0</v>
      </c>
      <c r="AS91" s="21">
        <f>AS92+AS146</f>
        <v>0</v>
      </c>
      <c r="AT91" s="21">
        <f t="shared" si="123"/>
        <v>404806.25777000003</v>
      </c>
      <c r="AU91" s="21">
        <f t="shared" si="124"/>
        <v>572608.26500000013</v>
      </c>
      <c r="AV91" s="21">
        <f t="shared" si="125"/>
        <v>399689.70000000001</v>
      </c>
      <c r="AW91" s="21">
        <f>AW92+AW146</f>
        <v>0</v>
      </c>
      <c r="AX91" s="21">
        <f>AX92+AX146</f>
        <v>0</v>
      </c>
      <c r="AY91" s="21">
        <f>AY92+AY146</f>
        <v>0</v>
      </c>
      <c r="AZ91" s="21">
        <f t="shared" si="126"/>
        <v>404806.25777000003</v>
      </c>
      <c r="BA91" s="21">
        <f t="shared" si="127"/>
        <v>572608.26500000013</v>
      </c>
      <c r="BB91" s="21">
        <f t="shared" si="128"/>
        <v>399689.70000000001</v>
      </c>
      <c r="BC91" s="21">
        <f>BC92+BC146</f>
        <v>0</v>
      </c>
      <c r="BD91" s="22"/>
      <c r="BE91" s="22"/>
      <c r="BF91" s="17"/>
      <c r="BG91" s="17"/>
      <c r="BH91" s="17"/>
      <c r="BI91" s="17"/>
      <c r="BJ91" s="17"/>
    </row>
    <row r="92" s="23" customFormat="1">
      <c r="A92" s="24" t="s">
        <v>101</v>
      </c>
      <c r="B92" s="25"/>
      <c r="C92" s="24"/>
      <c r="D92" s="24"/>
      <c r="E92" s="26" t="s">
        <v>30</v>
      </c>
      <c r="F92" s="27">
        <f>F93+F142</f>
        <v>56273.300000000003</v>
      </c>
      <c r="G92" s="27">
        <f>G93+G142</f>
        <v>25127.499999999993</v>
      </c>
      <c r="H92" s="27">
        <f>H93+H142</f>
        <v>57799.700000000004</v>
      </c>
      <c r="I92" s="27">
        <f>I93+I142</f>
        <v>0</v>
      </c>
      <c r="J92" s="27">
        <f>J93+J142</f>
        <v>0</v>
      </c>
      <c r="K92" s="27">
        <f>K93+K142</f>
        <v>0</v>
      </c>
      <c r="L92" s="27">
        <f t="shared" si="105"/>
        <v>56273.300000000003</v>
      </c>
      <c r="M92" s="27">
        <f t="shared" si="106"/>
        <v>25127.499999999993</v>
      </c>
      <c r="N92" s="27">
        <f t="shared" si="107"/>
        <v>57799.700000000004</v>
      </c>
      <c r="O92" s="27">
        <f>O93+O142</f>
        <v>11682.045770000001</v>
      </c>
      <c r="P92" s="27">
        <f>P93+P142</f>
        <v>0</v>
      </c>
      <c r="Q92" s="27">
        <f>Q93+Q142</f>
        <v>0</v>
      </c>
      <c r="R92" s="27">
        <f t="shared" si="108"/>
        <v>67955.34577</v>
      </c>
      <c r="S92" s="27">
        <f t="shared" si="109"/>
        <v>25127.499999999993</v>
      </c>
      <c r="T92" s="27">
        <f t="shared" si="110"/>
        <v>57799.700000000004</v>
      </c>
      <c r="U92" s="27">
        <f>U93+U142</f>
        <v>0</v>
      </c>
      <c r="V92" s="27">
        <f>V93+V142</f>
        <v>0</v>
      </c>
      <c r="W92" s="27">
        <f>W93+W142</f>
        <v>0</v>
      </c>
      <c r="X92" s="27">
        <f t="shared" si="111"/>
        <v>67955.34577</v>
      </c>
      <c r="Y92" s="27">
        <f t="shared" si="112"/>
        <v>25127.499999999993</v>
      </c>
      <c r="Z92" s="27">
        <f t="shared" si="113"/>
        <v>57799.700000000004</v>
      </c>
      <c r="AA92" s="27">
        <f>AA93+AA142</f>
        <v>0</v>
      </c>
      <c r="AB92" s="27">
        <f>AB93+AB142</f>
        <v>0</v>
      </c>
      <c r="AC92" s="27">
        <f>AC93+AC142</f>
        <v>0</v>
      </c>
      <c r="AD92" s="27">
        <f t="shared" si="114"/>
        <v>67955.34577</v>
      </c>
      <c r="AE92" s="27">
        <f t="shared" si="115"/>
        <v>25127.499999999993</v>
      </c>
      <c r="AF92" s="27">
        <f t="shared" si="116"/>
        <v>57799.700000000004</v>
      </c>
      <c r="AG92" s="27">
        <f>AG93+AG142</f>
        <v>0</v>
      </c>
      <c r="AH92" s="27">
        <f t="shared" si="117"/>
        <v>67955.34577</v>
      </c>
      <c r="AI92" s="27">
        <f t="shared" si="118"/>
        <v>25127.499999999993</v>
      </c>
      <c r="AJ92" s="27">
        <f t="shared" si="119"/>
        <v>57799.700000000004</v>
      </c>
      <c r="AK92" s="27">
        <f>AK93+AK142</f>
        <v>-9209.2999999999993</v>
      </c>
      <c r="AL92" s="27">
        <f>AL93+AL142</f>
        <v>10011.665000000001</v>
      </c>
      <c r="AM92" s="27">
        <f>AM93+AM142</f>
        <v>0</v>
      </c>
      <c r="AN92" s="27">
        <f t="shared" si="120"/>
        <v>58746.045769999997</v>
      </c>
      <c r="AO92" s="27">
        <f t="shared" si="121"/>
        <v>35139.164999999994</v>
      </c>
      <c r="AP92" s="27">
        <f t="shared" si="122"/>
        <v>57799.700000000004</v>
      </c>
      <c r="AQ92" s="27">
        <f>AQ93+AQ142</f>
        <v>0</v>
      </c>
      <c r="AR92" s="27">
        <f>AR93+AR142</f>
        <v>0</v>
      </c>
      <c r="AS92" s="27">
        <f>AS93+AS142</f>
        <v>0</v>
      </c>
      <c r="AT92" s="27">
        <f t="shared" si="123"/>
        <v>58746.045769999997</v>
      </c>
      <c r="AU92" s="27">
        <f t="shared" si="124"/>
        <v>35139.164999999994</v>
      </c>
      <c r="AV92" s="27">
        <f t="shared" si="125"/>
        <v>57799.700000000004</v>
      </c>
      <c r="AW92" s="27">
        <f>AW93+AW142</f>
        <v>0</v>
      </c>
      <c r="AX92" s="27">
        <f>AX93+AX142</f>
        <v>0</v>
      </c>
      <c r="AY92" s="27">
        <f>AY93+AY142</f>
        <v>0</v>
      </c>
      <c r="AZ92" s="27">
        <f t="shared" si="126"/>
        <v>58746.045769999997</v>
      </c>
      <c r="BA92" s="27">
        <f t="shared" si="127"/>
        <v>35139.164999999994</v>
      </c>
      <c r="BB92" s="27">
        <f t="shared" si="128"/>
        <v>57799.700000000004</v>
      </c>
      <c r="BC92" s="27">
        <f>BC93+BC142</f>
        <v>0</v>
      </c>
      <c r="BD92" s="28"/>
      <c r="BE92" s="28"/>
      <c r="BF92" s="23"/>
      <c r="BG92" s="23"/>
      <c r="BH92" s="23"/>
      <c r="BI92" s="23"/>
      <c r="BJ92" s="23"/>
    </row>
    <row r="93" s="1" customFormat="1">
      <c r="A93" s="13" t="s">
        <v>102</v>
      </c>
      <c r="B93" s="14"/>
      <c r="C93" s="13"/>
      <c r="D93" s="13"/>
      <c r="E93" s="29" t="s">
        <v>103</v>
      </c>
      <c r="F93" s="16">
        <f>F94+F97+F100+F103+F106+F109+F112+F115+F118+F121+F133+F136+F139</f>
        <v>20724.299999999999</v>
      </c>
      <c r="G93" s="16">
        <f>G94+G97+G100+G103+G106+G109+G112+G115+G118+G121+G133+G136+G139</f>
        <v>25127.499999999993</v>
      </c>
      <c r="H93" s="16">
        <f>H94+H97+H100+H103+H106+H109+H112+H115+H118+H121+H133+H136+H139</f>
        <v>57799.700000000004</v>
      </c>
      <c r="I93" s="16">
        <f>I94+I97+I100+I103+I106+I109+I112+I115+I118+I121+I133+I136+I139</f>
        <v>0</v>
      </c>
      <c r="J93" s="16">
        <f>J94+J97+J100+J103+J106+J109+J112+J115+J118+J121+J133+J136+J139</f>
        <v>0</v>
      </c>
      <c r="K93" s="16">
        <f>K94+K97+K100+K103+K106+K109+K112+K115+K118+K121+K133+K136+K139</f>
        <v>0</v>
      </c>
      <c r="L93" s="16">
        <f t="shared" si="105"/>
        <v>20724.299999999999</v>
      </c>
      <c r="M93" s="16">
        <f t="shared" si="106"/>
        <v>25127.499999999993</v>
      </c>
      <c r="N93" s="16">
        <f t="shared" si="107"/>
        <v>57799.700000000004</v>
      </c>
      <c r="O93" s="16">
        <f>O94+O97+O100+O103+O106+O109+O112+O115+O118+O121+O133+O136+O139+O124+O127+O130</f>
        <v>11682.045770000001</v>
      </c>
      <c r="P93" s="16">
        <f>P94+P97+P100+P103+P106+P109+P112+P115+P118+P121+P133+P136+P139+P124+P127+P130</f>
        <v>0</v>
      </c>
      <c r="Q93" s="16">
        <f>Q94+Q97+Q100+Q103+Q106+Q109+Q112+Q115+Q118+Q121+Q133+Q136+Q139+Q124+Q127+Q130</f>
        <v>0</v>
      </c>
      <c r="R93" s="16">
        <f t="shared" si="108"/>
        <v>32406.34577</v>
      </c>
      <c r="S93" s="16">
        <f t="shared" si="109"/>
        <v>25127.499999999993</v>
      </c>
      <c r="T93" s="16">
        <f t="shared" si="110"/>
        <v>57799.700000000004</v>
      </c>
      <c r="U93" s="16">
        <f>U94+U97+U100+U103+U106+U109+U112+U115+U118+U121+U133+U136+U139+U124+U127+U130</f>
        <v>0</v>
      </c>
      <c r="V93" s="16">
        <f>V94+V97+V100+V103+V106+V109+V112+V115+V118+V121+V133+V136+V139+V124+V127+V130</f>
        <v>0</v>
      </c>
      <c r="W93" s="16">
        <f>W94+W97+W100+W103+W106+W109+W112+W115+W118+W121+W133+W136+W139+W124+W127+W130</f>
        <v>0</v>
      </c>
      <c r="X93" s="16">
        <f t="shared" si="111"/>
        <v>32406.34577</v>
      </c>
      <c r="Y93" s="16">
        <f t="shared" si="112"/>
        <v>25127.499999999993</v>
      </c>
      <c r="Z93" s="16">
        <f t="shared" si="113"/>
        <v>57799.700000000004</v>
      </c>
      <c r="AA93" s="16">
        <f>AA94+AA97+AA100+AA103+AA106+AA109+AA112+AA115+AA118+AA121+AA133+AA136+AA139+AA124+AA127+AA130</f>
        <v>0</v>
      </c>
      <c r="AB93" s="16">
        <f>AB94+AB97+AB100+AB103+AB106+AB109+AB112+AB115+AB118+AB121+AB133+AB136+AB139+AB124+AB127+AB130</f>
        <v>0</v>
      </c>
      <c r="AC93" s="16">
        <f>AC94+AC97+AC100+AC103+AC106+AC109+AC112+AC115+AC118+AC121+AC133+AC136+AC139+AC124+AC127+AC130</f>
        <v>0</v>
      </c>
      <c r="AD93" s="16">
        <f t="shared" si="114"/>
        <v>32406.34577</v>
      </c>
      <c r="AE93" s="16">
        <f t="shared" si="115"/>
        <v>25127.499999999993</v>
      </c>
      <c r="AF93" s="16">
        <f t="shared" si="116"/>
        <v>57799.700000000004</v>
      </c>
      <c r="AG93" s="16">
        <f>AG94+AG97+AG100+AG103+AG106+AG109+AG112+AG115+AG118+AG121+AG133+AG136+AG139+AG124+AG127+AG130</f>
        <v>0</v>
      </c>
      <c r="AH93" s="16">
        <f t="shared" si="117"/>
        <v>32406.34577</v>
      </c>
      <c r="AI93" s="16">
        <f t="shared" si="118"/>
        <v>25127.499999999993</v>
      </c>
      <c r="AJ93" s="16">
        <f t="shared" si="119"/>
        <v>57799.700000000004</v>
      </c>
      <c r="AK93" s="16">
        <f>AK94+AK97+AK100+AK103+AK106+AK109+AK112+AK115+AK118+AK121+AK133+AK136+AK139+AK124+AK127+AK130</f>
        <v>-9209.2999999999993</v>
      </c>
      <c r="AL93" s="16">
        <f>AL94+AL97+AL100+AL103+AL106+AL109+AL112+AL115+AL118+AL121+AL133+AL136+AL139+AL124+AL127+AL130</f>
        <v>10011.665000000001</v>
      </c>
      <c r="AM93" s="16">
        <f>AM94+AM97+AM100+AM103+AM106+AM109+AM112+AM115+AM118+AM121+AM133+AM136+AM139+AM124+AM127+AM130</f>
        <v>0</v>
      </c>
      <c r="AN93" s="16">
        <f t="shared" si="120"/>
        <v>23197.045770000001</v>
      </c>
      <c r="AO93" s="16">
        <f t="shared" si="121"/>
        <v>35139.164999999994</v>
      </c>
      <c r="AP93" s="16">
        <f t="shared" si="122"/>
        <v>57799.700000000004</v>
      </c>
      <c r="AQ93" s="16">
        <f>AQ94+AQ97+AQ100+AQ103+AQ106+AQ109+AQ112+AQ115+AQ118+AQ121+AQ133+AQ136+AQ139+AQ124+AQ127+AQ130</f>
        <v>0</v>
      </c>
      <c r="AR93" s="16">
        <f>AR94+AR97+AR100+AR103+AR106+AR109+AR112+AR115+AR118+AR121+AR133+AR136+AR139+AR124+AR127+AR130</f>
        <v>0</v>
      </c>
      <c r="AS93" s="16">
        <f>AS94+AS97+AS100+AS103+AS106+AS109+AS112+AS115+AS118+AS121+AS133+AS136+AS139+AS124+AS127+AS130</f>
        <v>0</v>
      </c>
      <c r="AT93" s="16">
        <f t="shared" si="123"/>
        <v>23197.045770000001</v>
      </c>
      <c r="AU93" s="16">
        <f t="shared" si="124"/>
        <v>35139.164999999994</v>
      </c>
      <c r="AV93" s="16">
        <f t="shared" si="125"/>
        <v>57799.700000000004</v>
      </c>
      <c r="AW93" s="16">
        <f>AW94+AW97+AW100+AW103+AW106+AW109+AW112+AW115+AW118+AW121+AW133+AW136+AW139+AW124+AW127+AW130</f>
        <v>0</v>
      </c>
      <c r="AX93" s="16">
        <f>AX94+AX97+AX100+AX103+AX106+AX109+AX112+AX115+AX118+AX121+AX133+AX136+AX139+AX124+AX127+AX130</f>
        <v>0</v>
      </c>
      <c r="AY93" s="16">
        <f>AY94+AY97+AY100+AY103+AY106+AY109+AY112+AY115+AY118+AY121+AY133+AY136+AY139+AY124+AY127+AY130</f>
        <v>0</v>
      </c>
      <c r="AZ93" s="16">
        <f t="shared" si="126"/>
        <v>23197.045770000001</v>
      </c>
      <c r="BA93" s="16">
        <f t="shared" si="127"/>
        <v>35139.164999999994</v>
      </c>
      <c r="BB93" s="16">
        <f t="shared" si="128"/>
        <v>57799.700000000004</v>
      </c>
      <c r="BC93" s="16">
        <f>BC94+BC97+BC100+BC103+BC106+BC109+BC112+BC115+BC118+BC121+BC133+BC136+BC139+BC124+BC127+BC130</f>
        <v>0</v>
      </c>
      <c r="BD93" s="30"/>
      <c r="BE93" s="30"/>
      <c r="BF93" s="1"/>
      <c r="BG93" s="1"/>
      <c r="BH93" s="1"/>
      <c r="BI93" s="1"/>
      <c r="BJ93" s="1"/>
    </row>
    <row r="94" s="1" customFormat="1">
      <c r="A94" s="13" t="s">
        <v>104</v>
      </c>
      <c r="B94" s="14"/>
      <c r="C94" s="13"/>
      <c r="D94" s="13"/>
      <c r="E94" s="29" t="s">
        <v>105</v>
      </c>
      <c r="F94" s="16">
        <f t="shared" ref="F94:F134" si="129">F95</f>
        <v>832.89999999999998</v>
      </c>
      <c r="G94" s="16">
        <f t="shared" ref="G94:G134" si="130">G95</f>
        <v>10371</v>
      </c>
      <c r="H94" s="16">
        <f t="shared" ref="H94:H134" si="131">H95</f>
        <v>0</v>
      </c>
      <c r="I94" s="16">
        <f t="shared" ref="I94:I144" si="132">I95</f>
        <v>0</v>
      </c>
      <c r="J94" s="16">
        <f t="shared" ref="J94:J144" si="133">J95</f>
        <v>0</v>
      </c>
      <c r="K94" s="16">
        <f t="shared" ref="K94:K144" si="134">K95</f>
        <v>0</v>
      </c>
      <c r="L94" s="16">
        <f t="shared" si="105"/>
        <v>832.89999999999998</v>
      </c>
      <c r="M94" s="16">
        <f t="shared" si="106"/>
        <v>10371</v>
      </c>
      <c r="N94" s="16">
        <f t="shared" si="107"/>
        <v>0</v>
      </c>
      <c r="O94" s="16">
        <f t="shared" ref="O94:O101" si="135">O95</f>
        <v>0</v>
      </c>
      <c r="P94" s="16">
        <f t="shared" ref="P94:P101" si="136">P95</f>
        <v>0</v>
      </c>
      <c r="Q94" s="16">
        <f t="shared" ref="Q94:Q101" si="137">Q95</f>
        <v>0</v>
      </c>
      <c r="R94" s="16">
        <f t="shared" si="108"/>
        <v>832.89999999999998</v>
      </c>
      <c r="S94" s="16">
        <f t="shared" si="109"/>
        <v>10371</v>
      </c>
      <c r="T94" s="16">
        <f t="shared" si="110"/>
        <v>0</v>
      </c>
      <c r="U94" s="16">
        <f t="shared" ref="U94:U101" si="138">U95</f>
        <v>0</v>
      </c>
      <c r="V94" s="16">
        <f t="shared" ref="V94:V101" si="139">V95</f>
        <v>0</v>
      </c>
      <c r="W94" s="16">
        <f t="shared" ref="W94:W101" si="140">W95</f>
        <v>0</v>
      </c>
      <c r="X94" s="16">
        <f t="shared" si="111"/>
        <v>832.89999999999998</v>
      </c>
      <c r="Y94" s="16">
        <f t="shared" si="112"/>
        <v>10371</v>
      </c>
      <c r="Z94" s="16">
        <f t="shared" si="113"/>
        <v>0</v>
      </c>
      <c r="AA94" s="16">
        <f t="shared" ref="AA94:AA101" si="141">AA95</f>
        <v>0</v>
      </c>
      <c r="AB94" s="16">
        <f t="shared" ref="AB94:AB101" si="142">AB95</f>
        <v>0</v>
      </c>
      <c r="AC94" s="16">
        <f t="shared" ref="AC94:AC101" si="143">AC95</f>
        <v>0</v>
      </c>
      <c r="AD94" s="16">
        <f t="shared" si="114"/>
        <v>832.89999999999998</v>
      </c>
      <c r="AE94" s="16">
        <f t="shared" si="115"/>
        <v>10371</v>
      </c>
      <c r="AF94" s="16">
        <f t="shared" si="116"/>
        <v>0</v>
      </c>
      <c r="AG94" s="16">
        <f t="shared" ref="AG94:AG101" si="144">AG95</f>
        <v>0</v>
      </c>
      <c r="AH94" s="16">
        <f t="shared" si="117"/>
        <v>832.89999999999998</v>
      </c>
      <c r="AI94" s="16">
        <f t="shared" si="118"/>
        <v>10371</v>
      </c>
      <c r="AJ94" s="16">
        <f t="shared" si="119"/>
        <v>0</v>
      </c>
      <c r="AK94" s="16">
        <f t="shared" ref="AK94:AK101" si="145">AK95</f>
        <v>0</v>
      </c>
      <c r="AL94" s="16">
        <f t="shared" ref="AL94:AL101" si="146">AL95</f>
        <v>0</v>
      </c>
      <c r="AM94" s="16">
        <f t="shared" ref="AM94:AM101" si="147">AM95</f>
        <v>0</v>
      </c>
      <c r="AN94" s="16">
        <f t="shared" si="120"/>
        <v>832.89999999999998</v>
      </c>
      <c r="AO94" s="16">
        <f t="shared" si="121"/>
        <v>10371</v>
      </c>
      <c r="AP94" s="16">
        <f t="shared" si="122"/>
        <v>0</v>
      </c>
      <c r="AQ94" s="16">
        <f t="shared" ref="AQ94:AQ101" si="148">AQ95</f>
        <v>0</v>
      </c>
      <c r="AR94" s="16">
        <f t="shared" ref="AR94:AR101" si="149">AR95</f>
        <v>0</v>
      </c>
      <c r="AS94" s="16">
        <f t="shared" ref="AS94:AS101" si="150">AS95</f>
        <v>0</v>
      </c>
      <c r="AT94" s="16">
        <f t="shared" si="123"/>
        <v>832.89999999999998</v>
      </c>
      <c r="AU94" s="16">
        <f t="shared" si="124"/>
        <v>10371</v>
      </c>
      <c r="AV94" s="16">
        <f t="shared" si="125"/>
        <v>0</v>
      </c>
      <c r="AW94" s="16">
        <f t="shared" ref="AW94:AW101" si="151">AW95</f>
        <v>0</v>
      </c>
      <c r="AX94" s="16">
        <f t="shared" ref="AX94:AX101" si="152">AX95</f>
        <v>0</v>
      </c>
      <c r="AY94" s="16">
        <f t="shared" ref="AY94:AY101" si="153">AY95</f>
        <v>0</v>
      </c>
      <c r="AZ94" s="16">
        <f t="shared" si="126"/>
        <v>832.89999999999998</v>
      </c>
      <c r="BA94" s="16">
        <f t="shared" si="127"/>
        <v>10371</v>
      </c>
      <c r="BB94" s="16">
        <f t="shared" si="128"/>
        <v>0</v>
      </c>
      <c r="BC94" s="16">
        <f t="shared" ref="BC94:BC101" si="154">BC95</f>
        <v>0</v>
      </c>
      <c r="BD94" s="30"/>
      <c r="BE94" s="30"/>
      <c r="BF94" s="1"/>
      <c r="BG94" s="1"/>
      <c r="BH94" s="1"/>
      <c r="BI94" s="1"/>
      <c r="BJ94" s="1"/>
    </row>
    <row r="95" s="1" customFormat="1">
      <c r="A95" s="13" t="s">
        <v>104</v>
      </c>
      <c r="B95" s="14" t="s">
        <v>35</v>
      </c>
      <c r="C95" s="13"/>
      <c r="D95" s="13"/>
      <c r="E95" s="29" t="s">
        <v>36</v>
      </c>
      <c r="F95" s="16">
        <f t="shared" si="129"/>
        <v>832.89999999999998</v>
      </c>
      <c r="G95" s="16">
        <f t="shared" si="130"/>
        <v>10371</v>
      </c>
      <c r="H95" s="16">
        <f t="shared" si="131"/>
        <v>0</v>
      </c>
      <c r="I95" s="16">
        <f t="shared" si="132"/>
        <v>0</v>
      </c>
      <c r="J95" s="16">
        <f t="shared" si="133"/>
        <v>0</v>
      </c>
      <c r="K95" s="16">
        <f t="shared" si="134"/>
        <v>0</v>
      </c>
      <c r="L95" s="16">
        <f t="shared" si="105"/>
        <v>832.89999999999998</v>
      </c>
      <c r="M95" s="16">
        <f t="shared" si="106"/>
        <v>10371</v>
      </c>
      <c r="N95" s="16">
        <f t="shared" si="107"/>
        <v>0</v>
      </c>
      <c r="O95" s="16">
        <f t="shared" si="135"/>
        <v>0</v>
      </c>
      <c r="P95" s="16">
        <f t="shared" si="136"/>
        <v>0</v>
      </c>
      <c r="Q95" s="16">
        <f t="shared" si="137"/>
        <v>0</v>
      </c>
      <c r="R95" s="16">
        <f t="shared" si="108"/>
        <v>832.89999999999998</v>
      </c>
      <c r="S95" s="16">
        <f t="shared" si="109"/>
        <v>10371</v>
      </c>
      <c r="T95" s="16">
        <f t="shared" si="110"/>
        <v>0</v>
      </c>
      <c r="U95" s="16">
        <f t="shared" si="138"/>
        <v>0</v>
      </c>
      <c r="V95" s="16">
        <f t="shared" si="139"/>
        <v>0</v>
      </c>
      <c r="W95" s="16">
        <f t="shared" si="140"/>
        <v>0</v>
      </c>
      <c r="X95" s="16">
        <f t="shared" si="111"/>
        <v>832.89999999999998</v>
      </c>
      <c r="Y95" s="16">
        <f t="shared" si="112"/>
        <v>10371</v>
      </c>
      <c r="Z95" s="16">
        <f t="shared" si="113"/>
        <v>0</v>
      </c>
      <c r="AA95" s="16">
        <f t="shared" si="141"/>
        <v>0</v>
      </c>
      <c r="AB95" s="16">
        <f t="shared" si="142"/>
        <v>0</v>
      </c>
      <c r="AC95" s="16">
        <f t="shared" si="143"/>
        <v>0</v>
      </c>
      <c r="AD95" s="16">
        <f t="shared" si="114"/>
        <v>832.89999999999998</v>
      </c>
      <c r="AE95" s="16">
        <f t="shared" si="115"/>
        <v>10371</v>
      </c>
      <c r="AF95" s="16">
        <f t="shared" si="116"/>
        <v>0</v>
      </c>
      <c r="AG95" s="16">
        <f t="shared" si="144"/>
        <v>0</v>
      </c>
      <c r="AH95" s="16">
        <f t="shared" si="117"/>
        <v>832.89999999999998</v>
      </c>
      <c r="AI95" s="16">
        <f t="shared" si="118"/>
        <v>10371</v>
      </c>
      <c r="AJ95" s="16">
        <f t="shared" si="119"/>
        <v>0</v>
      </c>
      <c r="AK95" s="16">
        <f t="shared" si="145"/>
        <v>0</v>
      </c>
      <c r="AL95" s="16">
        <f t="shared" si="146"/>
        <v>0</v>
      </c>
      <c r="AM95" s="16">
        <f t="shared" si="147"/>
        <v>0</v>
      </c>
      <c r="AN95" s="16">
        <f t="shared" si="120"/>
        <v>832.89999999999998</v>
      </c>
      <c r="AO95" s="16">
        <f t="shared" si="121"/>
        <v>10371</v>
      </c>
      <c r="AP95" s="16">
        <f t="shared" si="122"/>
        <v>0</v>
      </c>
      <c r="AQ95" s="16">
        <f t="shared" si="148"/>
        <v>0</v>
      </c>
      <c r="AR95" s="16">
        <f t="shared" si="149"/>
        <v>0</v>
      </c>
      <c r="AS95" s="16">
        <f t="shared" si="150"/>
        <v>0</v>
      </c>
      <c r="AT95" s="16">
        <f t="shared" si="123"/>
        <v>832.89999999999998</v>
      </c>
      <c r="AU95" s="16">
        <f t="shared" si="124"/>
        <v>10371</v>
      </c>
      <c r="AV95" s="16">
        <f t="shared" si="125"/>
        <v>0</v>
      </c>
      <c r="AW95" s="16">
        <f t="shared" si="151"/>
        <v>0</v>
      </c>
      <c r="AX95" s="16">
        <f t="shared" si="152"/>
        <v>0</v>
      </c>
      <c r="AY95" s="16">
        <f t="shared" si="153"/>
        <v>0</v>
      </c>
      <c r="AZ95" s="16">
        <f t="shared" si="126"/>
        <v>832.89999999999998</v>
      </c>
      <c r="BA95" s="16">
        <f t="shared" si="127"/>
        <v>10371</v>
      </c>
      <c r="BB95" s="16">
        <f t="shared" si="128"/>
        <v>0</v>
      </c>
      <c r="BC95" s="16">
        <f t="shared" si="154"/>
        <v>0</v>
      </c>
      <c r="BD95" s="30"/>
      <c r="BE95" s="30"/>
      <c r="BF95" s="1"/>
      <c r="BG95" s="1"/>
      <c r="BH95" s="1"/>
      <c r="BI95" s="1"/>
      <c r="BJ95" s="1"/>
    </row>
    <row r="96" s="1" customFormat="1">
      <c r="A96" s="13" t="s">
        <v>104</v>
      </c>
      <c r="B96" s="14" t="s">
        <v>35</v>
      </c>
      <c r="C96" s="13" t="s">
        <v>106</v>
      </c>
      <c r="D96" s="13" t="s">
        <v>107</v>
      </c>
      <c r="E96" s="29" t="s">
        <v>108</v>
      </c>
      <c r="F96" s="16">
        <v>832.89999999999998</v>
      </c>
      <c r="G96" s="16">
        <v>10371</v>
      </c>
      <c r="H96" s="16">
        <v>0</v>
      </c>
      <c r="I96" s="16"/>
      <c r="J96" s="16"/>
      <c r="K96" s="16"/>
      <c r="L96" s="16">
        <f t="shared" si="105"/>
        <v>832.89999999999998</v>
      </c>
      <c r="M96" s="16">
        <f t="shared" si="106"/>
        <v>10371</v>
      </c>
      <c r="N96" s="16">
        <f t="shared" si="107"/>
        <v>0</v>
      </c>
      <c r="O96" s="16"/>
      <c r="P96" s="16"/>
      <c r="Q96" s="16"/>
      <c r="R96" s="16">
        <f t="shared" si="108"/>
        <v>832.89999999999998</v>
      </c>
      <c r="S96" s="16">
        <f t="shared" si="109"/>
        <v>10371</v>
      </c>
      <c r="T96" s="16">
        <f t="shared" si="110"/>
        <v>0</v>
      </c>
      <c r="U96" s="16"/>
      <c r="V96" s="16"/>
      <c r="W96" s="16"/>
      <c r="X96" s="16">
        <f t="shared" si="111"/>
        <v>832.89999999999998</v>
      </c>
      <c r="Y96" s="16">
        <f t="shared" si="112"/>
        <v>10371</v>
      </c>
      <c r="Z96" s="16">
        <f t="shared" si="113"/>
        <v>0</v>
      </c>
      <c r="AA96" s="16"/>
      <c r="AB96" s="16"/>
      <c r="AC96" s="16"/>
      <c r="AD96" s="16">
        <f t="shared" si="114"/>
        <v>832.89999999999998</v>
      </c>
      <c r="AE96" s="16">
        <f t="shared" si="115"/>
        <v>10371</v>
      </c>
      <c r="AF96" s="16">
        <f t="shared" si="116"/>
        <v>0</v>
      </c>
      <c r="AG96" s="16"/>
      <c r="AH96" s="16">
        <f t="shared" si="117"/>
        <v>832.89999999999998</v>
      </c>
      <c r="AI96" s="16">
        <f t="shared" si="118"/>
        <v>10371</v>
      </c>
      <c r="AJ96" s="16">
        <f t="shared" si="119"/>
        <v>0</v>
      </c>
      <c r="AK96" s="16"/>
      <c r="AL96" s="16"/>
      <c r="AM96" s="16"/>
      <c r="AN96" s="16">
        <f t="shared" si="120"/>
        <v>832.89999999999998</v>
      </c>
      <c r="AO96" s="16">
        <f t="shared" si="121"/>
        <v>10371</v>
      </c>
      <c r="AP96" s="16">
        <f t="shared" si="122"/>
        <v>0</v>
      </c>
      <c r="AQ96" s="16"/>
      <c r="AR96" s="16"/>
      <c r="AS96" s="16"/>
      <c r="AT96" s="16">
        <f t="shared" si="123"/>
        <v>832.89999999999998</v>
      </c>
      <c r="AU96" s="16">
        <f t="shared" si="124"/>
        <v>10371</v>
      </c>
      <c r="AV96" s="16">
        <f t="shared" si="125"/>
        <v>0</v>
      </c>
      <c r="AW96" s="16"/>
      <c r="AX96" s="16"/>
      <c r="AY96" s="16"/>
      <c r="AZ96" s="16">
        <f t="shared" si="126"/>
        <v>832.89999999999998</v>
      </c>
      <c r="BA96" s="16">
        <f t="shared" si="127"/>
        <v>10371</v>
      </c>
      <c r="BB96" s="16">
        <f t="shared" si="128"/>
        <v>0</v>
      </c>
      <c r="BC96" s="16"/>
      <c r="BD96" s="30"/>
      <c r="BE96" s="30"/>
      <c r="BF96" s="1"/>
      <c r="BG96" s="1"/>
      <c r="BH96" s="1"/>
      <c r="BI96" s="1"/>
      <c r="BJ96" s="1"/>
    </row>
    <row r="97" s="1" customFormat="1">
      <c r="A97" s="13" t="s">
        <v>109</v>
      </c>
      <c r="B97" s="14"/>
      <c r="C97" s="13"/>
      <c r="D97" s="13"/>
      <c r="E97" s="29" t="s">
        <v>110</v>
      </c>
      <c r="F97" s="16">
        <f t="shared" si="129"/>
        <v>832.89999999999998</v>
      </c>
      <c r="G97" s="16">
        <f t="shared" si="130"/>
        <v>10371</v>
      </c>
      <c r="H97" s="16">
        <f t="shared" si="131"/>
        <v>0</v>
      </c>
      <c r="I97" s="16">
        <f t="shared" si="132"/>
        <v>0</v>
      </c>
      <c r="J97" s="16">
        <f t="shared" si="133"/>
        <v>0</v>
      </c>
      <c r="K97" s="16">
        <f t="shared" si="134"/>
        <v>0</v>
      </c>
      <c r="L97" s="16">
        <f t="shared" si="105"/>
        <v>832.89999999999998</v>
      </c>
      <c r="M97" s="16">
        <f t="shared" si="106"/>
        <v>10371</v>
      </c>
      <c r="N97" s="16">
        <f t="shared" si="107"/>
        <v>0</v>
      </c>
      <c r="O97" s="16">
        <f t="shared" si="135"/>
        <v>0</v>
      </c>
      <c r="P97" s="16">
        <f t="shared" si="136"/>
        <v>0</v>
      </c>
      <c r="Q97" s="16">
        <f t="shared" si="137"/>
        <v>0</v>
      </c>
      <c r="R97" s="16">
        <f t="shared" si="108"/>
        <v>832.89999999999998</v>
      </c>
      <c r="S97" s="16">
        <f t="shared" si="109"/>
        <v>10371</v>
      </c>
      <c r="T97" s="16">
        <f t="shared" si="110"/>
        <v>0</v>
      </c>
      <c r="U97" s="16">
        <f t="shared" si="138"/>
        <v>0</v>
      </c>
      <c r="V97" s="16">
        <f t="shared" si="139"/>
        <v>0</v>
      </c>
      <c r="W97" s="16">
        <f t="shared" si="140"/>
        <v>0</v>
      </c>
      <c r="X97" s="16">
        <f t="shared" si="111"/>
        <v>832.89999999999998</v>
      </c>
      <c r="Y97" s="16">
        <f t="shared" si="112"/>
        <v>10371</v>
      </c>
      <c r="Z97" s="16">
        <f t="shared" si="113"/>
        <v>0</v>
      </c>
      <c r="AA97" s="16">
        <f t="shared" si="141"/>
        <v>0</v>
      </c>
      <c r="AB97" s="16">
        <f t="shared" si="142"/>
        <v>0</v>
      </c>
      <c r="AC97" s="16">
        <f t="shared" si="143"/>
        <v>0</v>
      </c>
      <c r="AD97" s="16">
        <f t="shared" si="114"/>
        <v>832.89999999999998</v>
      </c>
      <c r="AE97" s="16">
        <f t="shared" si="115"/>
        <v>10371</v>
      </c>
      <c r="AF97" s="16">
        <f t="shared" si="116"/>
        <v>0</v>
      </c>
      <c r="AG97" s="16">
        <f t="shared" si="144"/>
        <v>0</v>
      </c>
      <c r="AH97" s="16">
        <f t="shared" si="117"/>
        <v>832.89999999999998</v>
      </c>
      <c r="AI97" s="16">
        <f t="shared" si="118"/>
        <v>10371</v>
      </c>
      <c r="AJ97" s="16">
        <f t="shared" si="119"/>
        <v>0</v>
      </c>
      <c r="AK97" s="16">
        <f t="shared" si="145"/>
        <v>0</v>
      </c>
      <c r="AL97" s="16">
        <f t="shared" si="146"/>
        <v>0</v>
      </c>
      <c r="AM97" s="16">
        <f t="shared" si="147"/>
        <v>0</v>
      </c>
      <c r="AN97" s="16">
        <f t="shared" si="120"/>
        <v>832.89999999999998</v>
      </c>
      <c r="AO97" s="16">
        <f t="shared" si="121"/>
        <v>10371</v>
      </c>
      <c r="AP97" s="16">
        <f t="shared" si="122"/>
        <v>0</v>
      </c>
      <c r="AQ97" s="16">
        <f t="shared" si="148"/>
        <v>0</v>
      </c>
      <c r="AR97" s="16">
        <f t="shared" si="149"/>
        <v>0</v>
      </c>
      <c r="AS97" s="16">
        <f t="shared" si="150"/>
        <v>0</v>
      </c>
      <c r="AT97" s="16">
        <f t="shared" si="123"/>
        <v>832.89999999999998</v>
      </c>
      <c r="AU97" s="16">
        <f t="shared" si="124"/>
        <v>10371</v>
      </c>
      <c r="AV97" s="16">
        <f t="shared" si="125"/>
        <v>0</v>
      </c>
      <c r="AW97" s="16">
        <f t="shared" si="151"/>
        <v>0</v>
      </c>
      <c r="AX97" s="16">
        <f t="shared" si="152"/>
        <v>0</v>
      </c>
      <c r="AY97" s="16">
        <f t="shared" si="153"/>
        <v>0</v>
      </c>
      <c r="AZ97" s="16">
        <f t="shared" si="126"/>
        <v>832.89999999999998</v>
      </c>
      <c r="BA97" s="16">
        <f t="shared" si="127"/>
        <v>10371</v>
      </c>
      <c r="BB97" s="16">
        <f t="shared" si="128"/>
        <v>0</v>
      </c>
      <c r="BC97" s="16">
        <f t="shared" si="154"/>
        <v>0</v>
      </c>
      <c r="BD97" s="30"/>
      <c r="BE97" s="30"/>
      <c r="BF97" s="1"/>
      <c r="BG97" s="1"/>
      <c r="BH97" s="1"/>
      <c r="BI97" s="1"/>
      <c r="BJ97" s="1"/>
    </row>
    <row r="98" s="1" customFormat="1">
      <c r="A98" s="13" t="s">
        <v>109</v>
      </c>
      <c r="B98" s="14" t="s">
        <v>35</v>
      </c>
      <c r="C98" s="13"/>
      <c r="D98" s="13"/>
      <c r="E98" s="29" t="s">
        <v>36</v>
      </c>
      <c r="F98" s="16">
        <f t="shared" si="129"/>
        <v>832.89999999999998</v>
      </c>
      <c r="G98" s="16">
        <f t="shared" si="130"/>
        <v>10371</v>
      </c>
      <c r="H98" s="16">
        <f t="shared" si="131"/>
        <v>0</v>
      </c>
      <c r="I98" s="16">
        <f t="shared" si="132"/>
        <v>0</v>
      </c>
      <c r="J98" s="16">
        <f t="shared" si="133"/>
        <v>0</v>
      </c>
      <c r="K98" s="16">
        <f t="shared" si="134"/>
        <v>0</v>
      </c>
      <c r="L98" s="16">
        <f t="shared" si="105"/>
        <v>832.89999999999998</v>
      </c>
      <c r="M98" s="16">
        <f t="shared" si="106"/>
        <v>10371</v>
      </c>
      <c r="N98" s="16">
        <f t="shared" si="107"/>
        <v>0</v>
      </c>
      <c r="O98" s="16">
        <f t="shared" si="135"/>
        <v>0</v>
      </c>
      <c r="P98" s="16">
        <f t="shared" si="136"/>
        <v>0</v>
      </c>
      <c r="Q98" s="16">
        <f t="shared" si="137"/>
        <v>0</v>
      </c>
      <c r="R98" s="16">
        <f t="shared" si="108"/>
        <v>832.89999999999998</v>
      </c>
      <c r="S98" s="16">
        <f t="shared" si="109"/>
        <v>10371</v>
      </c>
      <c r="T98" s="16">
        <f t="shared" si="110"/>
        <v>0</v>
      </c>
      <c r="U98" s="16">
        <f t="shared" si="138"/>
        <v>0</v>
      </c>
      <c r="V98" s="16">
        <f t="shared" si="139"/>
        <v>0</v>
      </c>
      <c r="W98" s="16">
        <f t="shared" si="140"/>
        <v>0</v>
      </c>
      <c r="X98" s="16">
        <f t="shared" si="111"/>
        <v>832.89999999999998</v>
      </c>
      <c r="Y98" s="16">
        <f t="shared" si="112"/>
        <v>10371</v>
      </c>
      <c r="Z98" s="16">
        <f t="shared" si="113"/>
        <v>0</v>
      </c>
      <c r="AA98" s="16">
        <f t="shared" si="141"/>
        <v>0</v>
      </c>
      <c r="AB98" s="16">
        <f t="shared" si="142"/>
        <v>0</v>
      </c>
      <c r="AC98" s="16">
        <f t="shared" si="143"/>
        <v>0</v>
      </c>
      <c r="AD98" s="16">
        <f t="shared" si="114"/>
        <v>832.89999999999998</v>
      </c>
      <c r="AE98" s="16">
        <f t="shared" si="115"/>
        <v>10371</v>
      </c>
      <c r="AF98" s="16">
        <f t="shared" si="116"/>
        <v>0</v>
      </c>
      <c r="AG98" s="16">
        <f t="shared" si="144"/>
        <v>0</v>
      </c>
      <c r="AH98" s="16">
        <f t="shared" si="117"/>
        <v>832.89999999999998</v>
      </c>
      <c r="AI98" s="16">
        <f t="shared" si="118"/>
        <v>10371</v>
      </c>
      <c r="AJ98" s="16">
        <f t="shared" si="119"/>
        <v>0</v>
      </c>
      <c r="AK98" s="16">
        <f t="shared" si="145"/>
        <v>0</v>
      </c>
      <c r="AL98" s="16">
        <f t="shared" si="146"/>
        <v>0</v>
      </c>
      <c r="AM98" s="16">
        <f t="shared" si="147"/>
        <v>0</v>
      </c>
      <c r="AN98" s="16">
        <f t="shared" si="120"/>
        <v>832.89999999999998</v>
      </c>
      <c r="AO98" s="16">
        <f t="shared" si="121"/>
        <v>10371</v>
      </c>
      <c r="AP98" s="16">
        <f t="shared" si="122"/>
        <v>0</v>
      </c>
      <c r="AQ98" s="16">
        <f t="shared" si="148"/>
        <v>0</v>
      </c>
      <c r="AR98" s="16">
        <f t="shared" si="149"/>
        <v>0</v>
      </c>
      <c r="AS98" s="16">
        <f t="shared" si="150"/>
        <v>0</v>
      </c>
      <c r="AT98" s="16">
        <f t="shared" si="123"/>
        <v>832.89999999999998</v>
      </c>
      <c r="AU98" s="16">
        <f t="shared" si="124"/>
        <v>10371</v>
      </c>
      <c r="AV98" s="16">
        <f t="shared" si="125"/>
        <v>0</v>
      </c>
      <c r="AW98" s="16">
        <f t="shared" si="151"/>
        <v>0</v>
      </c>
      <c r="AX98" s="16">
        <f t="shared" si="152"/>
        <v>0</v>
      </c>
      <c r="AY98" s="16">
        <f t="shared" si="153"/>
        <v>0</v>
      </c>
      <c r="AZ98" s="16">
        <f t="shared" si="126"/>
        <v>832.89999999999998</v>
      </c>
      <c r="BA98" s="16">
        <f t="shared" si="127"/>
        <v>10371</v>
      </c>
      <c r="BB98" s="16">
        <f t="shared" si="128"/>
        <v>0</v>
      </c>
      <c r="BC98" s="16">
        <f t="shared" si="154"/>
        <v>0</v>
      </c>
      <c r="BD98" s="30"/>
      <c r="BE98" s="30"/>
      <c r="BF98" s="1"/>
      <c r="BG98" s="1"/>
      <c r="BH98" s="1"/>
      <c r="BI98" s="1"/>
      <c r="BJ98" s="1"/>
    </row>
    <row r="99" s="1" customFormat="1">
      <c r="A99" s="13" t="s">
        <v>109</v>
      </c>
      <c r="B99" s="14" t="s">
        <v>35</v>
      </c>
      <c r="C99" s="13" t="s">
        <v>106</v>
      </c>
      <c r="D99" s="13" t="s">
        <v>107</v>
      </c>
      <c r="E99" s="29" t="s">
        <v>108</v>
      </c>
      <c r="F99" s="16">
        <v>832.89999999999998</v>
      </c>
      <c r="G99" s="16">
        <v>10371</v>
      </c>
      <c r="H99" s="16">
        <v>0</v>
      </c>
      <c r="I99" s="16"/>
      <c r="J99" s="16"/>
      <c r="K99" s="16"/>
      <c r="L99" s="16">
        <f t="shared" si="105"/>
        <v>832.89999999999998</v>
      </c>
      <c r="M99" s="16">
        <f t="shared" si="106"/>
        <v>10371</v>
      </c>
      <c r="N99" s="16">
        <f t="shared" si="107"/>
        <v>0</v>
      </c>
      <c r="O99" s="16"/>
      <c r="P99" s="16"/>
      <c r="Q99" s="16"/>
      <c r="R99" s="16">
        <f t="shared" si="108"/>
        <v>832.89999999999998</v>
      </c>
      <c r="S99" s="16">
        <f t="shared" si="109"/>
        <v>10371</v>
      </c>
      <c r="T99" s="16">
        <f t="shared" si="110"/>
        <v>0</v>
      </c>
      <c r="U99" s="16"/>
      <c r="V99" s="16"/>
      <c r="W99" s="16"/>
      <c r="X99" s="16">
        <f t="shared" si="111"/>
        <v>832.89999999999998</v>
      </c>
      <c r="Y99" s="16">
        <f t="shared" si="112"/>
        <v>10371</v>
      </c>
      <c r="Z99" s="16">
        <f t="shared" si="113"/>
        <v>0</v>
      </c>
      <c r="AA99" s="16"/>
      <c r="AB99" s="16"/>
      <c r="AC99" s="16"/>
      <c r="AD99" s="16">
        <f t="shared" si="114"/>
        <v>832.89999999999998</v>
      </c>
      <c r="AE99" s="16">
        <f t="shared" si="115"/>
        <v>10371</v>
      </c>
      <c r="AF99" s="16">
        <f t="shared" si="116"/>
        <v>0</v>
      </c>
      <c r="AG99" s="16"/>
      <c r="AH99" s="16">
        <f t="shared" si="117"/>
        <v>832.89999999999998</v>
      </c>
      <c r="AI99" s="16">
        <f t="shared" si="118"/>
        <v>10371</v>
      </c>
      <c r="AJ99" s="16">
        <f t="shared" si="119"/>
        <v>0</v>
      </c>
      <c r="AK99" s="16"/>
      <c r="AL99" s="16"/>
      <c r="AM99" s="16"/>
      <c r="AN99" s="16">
        <f t="shared" si="120"/>
        <v>832.89999999999998</v>
      </c>
      <c r="AO99" s="16">
        <f t="shared" si="121"/>
        <v>10371</v>
      </c>
      <c r="AP99" s="16">
        <f t="shared" si="122"/>
        <v>0</v>
      </c>
      <c r="AQ99" s="16"/>
      <c r="AR99" s="16"/>
      <c r="AS99" s="16"/>
      <c r="AT99" s="16">
        <f t="shared" si="123"/>
        <v>832.89999999999998</v>
      </c>
      <c r="AU99" s="16">
        <f t="shared" si="124"/>
        <v>10371</v>
      </c>
      <c r="AV99" s="16">
        <f t="shared" si="125"/>
        <v>0</v>
      </c>
      <c r="AW99" s="16"/>
      <c r="AX99" s="16"/>
      <c r="AY99" s="16"/>
      <c r="AZ99" s="16">
        <f t="shared" si="126"/>
        <v>832.89999999999998</v>
      </c>
      <c r="BA99" s="16">
        <f t="shared" si="127"/>
        <v>10371</v>
      </c>
      <c r="BB99" s="16">
        <f t="shared" si="128"/>
        <v>0</v>
      </c>
      <c r="BC99" s="16"/>
      <c r="BD99" s="30"/>
      <c r="BE99" s="30"/>
      <c r="BF99" s="1"/>
      <c r="BG99" s="1"/>
      <c r="BH99" s="1"/>
      <c r="BI99" s="1"/>
      <c r="BJ99" s="1"/>
    </row>
    <row r="100" s="1" customFormat="1">
      <c r="A100" s="13" t="s">
        <v>111</v>
      </c>
      <c r="B100" s="14"/>
      <c r="C100" s="13"/>
      <c r="D100" s="13"/>
      <c r="E100" s="29" t="s">
        <v>112</v>
      </c>
      <c r="F100" s="16">
        <f t="shared" si="129"/>
        <v>0</v>
      </c>
      <c r="G100" s="16">
        <f t="shared" si="130"/>
        <v>877.10000000000002</v>
      </c>
      <c r="H100" s="16">
        <f t="shared" si="131"/>
        <v>10827.4</v>
      </c>
      <c r="I100" s="16">
        <f t="shared" si="132"/>
        <v>0</v>
      </c>
      <c r="J100" s="16">
        <f t="shared" si="133"/>
        <v>0</v>
      </c>
      <c r="K100" s="16">
        <f t="shared" si="134"/>
        <v>0</v>
      </c>
      <c r="L100" s="16">
        <f t="shared" si="105"/>
        <v>0</v>
      </c>
      <c r="M100" s="16">
        <f t="shared" si="106"/>
        <v>877.10000000000002</v>
      </c>
      <c r="N100" s="16">
        <f t="shared" si="107"/>
        <v>10827.4</v>
      </c>
      <c r="O100" s="16">
        <f t="shared" si="135"/>
        <v>0</v>
      </c>
      <c r="P100" s="16">
        <f t="shared" si="136"/>
        <v>0</v>
      </c>
      <c r="Q100" s="16">
        <f t="shared" si="137"/>
        <v>0</v>
      </c>
      <c r="R100" s="16">
        <f t="shared" si="108"/>
        <v>0</v>
      </c>
      <c r="S100" s="16">
        <f t="shared" si="109"/>
        <v>877.10000000000002</v>
      </c>
      <c r="T100" s="16">
        <f t="shared" si="110"/>
        <v>10827.4</v>
      </c>
      <c r="U100" s="16">
        <f t="shared" si="138"/>
        <v>0</v>
      </c>
      <c r="V100" s="16">
        <f t="shared" si="139"/>
        <v>0</v>
      </c>
      <c r="W100" s="16">
        <f t="shared" si="140"/>
        <v>0</v>
      </c>
      <c r="X100" s="16">
        <f t="shared" si="111"/>
        <v>0</v>
      </c>
      <c r="Y100" s="16">
        <f t="shared" si="112"/>
        <v>877.10000000000002</v>
      </c>
      <c r="Z100" s="16">
        <f t="shared" si="113"/>
        <v>10827.4</v>
      </c>
      <c r="AA100" s="16">
        <f t="shared" si="141"/>
        <v>0</v>
      </c>
      <c r="AB100" s="16">
        <f t="shared" si="142"/>
        <v>0</v>
      </c>
      <c r="AC100" s="16">
        <f t="shared" si="143"/>
        <v>0</v>
      </c>
      <c r="AD100" s="16">
        <f t="shared" si="114"/>
        <v>0</v>
      </c>
      <c r="AE100" s="16">
        <f t="shared" si="115"/>
        <v>877.10000000000002</v>
      </c>
      <c r="AF100" s="16">
        <f t="shared" si="116"/>
        <v>10827.4</v>
      </c>
      <c r="AG100" s="16">
        <f t="shared" si="144"/>
        <v>0</v>
      </c>
      <c r="AH100" s="16">
        <f t="shared" si="117"/>
        <v>0</v>
      </c>
      <c r="AI100" s="16">
        <f t="shared" si="118"/>
        <v>877.10000000000002</v>
      </c>
      <c r="AJ100" s="16">
        <f t="shared" si="119"/>
        <v>10827.4</v>
      </c>
      <c r="AK100" s="16">
        <f t="shared" si="145"/>
        <v>0</v>
      </c>
      <c r="AL100" s="16">
        <f t="shared" si="146"/>
        <v>0</v>
      </c>
      <c r="AM100" s="16">
        <f t="shared" si="147"/>
        <v>0</v>
      </c>
      <c r="AN100" s="16">
        <f t="shared" si="120"/>
        <v>0</v>
      </c>
      <c r="AO100" s="16">
        <f t="shared" si="121"/>
        <v>877.10000000000002</v>
      </c>
      <c r="AP100" s="16">
        <f t="shared" si="122"/>
        <v>10827.4</v>
      </c>
      <c r="AQ100" s="16">
        <f t="shared" si="148"/>
        <v>0</v>
      </c>
      <c r="AR100" s="16">
        <f t="shared" si="149"/>
        <v>0</v>
      </c>
      <c r="AS100" s="16">
        <f t="shared" si="150"/>
        <v>0</v>
      </c>
      <c r="AT100" s="16">
        <f t="shared" si="123"/>
        <v>0</v>
      </c>
      <c r="AU100" s="16">
        <f t="shared" si="124"/>
        <v>877.10000000000002</v>
      </c>
      <c r="AV100" s="16">
        <f t="shared" si="125"/>
        <v>10827.4</v>
      </c>
      <c r="AW100" s="16">
        <f t="shared" si="151"/>
        <v>0</v>
      </c>
      <c r="AX100" s="16">
        <f t="shared" si="152"/>
        <v>0</v>
      </c>
      <c r="AY100" s="16">
        <f t="shared" si="153"/>
        <v>0</v>
      </c>
      <c r="AZ100" s="16">
        <f t="shared" si="126"/>
        <v>0</v>
      </c>
      <c r="BA100" s="16">
        <f t="shared" si="127"/>
        <v>877.10000000000002</v>
      </c>
      <c r="BB100" s="16">
        <f t="shared" si="128"/>
        <v>10827.4</v>
      </c>
      <c r="BC100" s="16">
        <f t="shared" si="154"/>
        <v>0</v>
      </c>
      <c r="BD100" s="30"/>
      <c r="BE100" s="30"/>
      <c r="BF100" s="1"/>
      <c r="BG100" s="1"/>
      <c r="BH100" s="1"/>
      <c r="BI100" s="1"/>
      <c r="BJ100" s="1"/>
    </row>
    <row r="101" s="1" customFormat="1">
      <c r="A101" s="13" t="s">
        <v>111</v>
      </c>
      <c r="B101" s="14" t="s">
        <v>35</v>
      </c>
      <c r="C101" s="13"/>
      <c r="D101" s="13"/>
      <c r="E101" s="29" t="s">
        <v>36</v>
      </c>
      <c r="F101" s="16">
        <f t="shared" si="129"/>
        <v>0</v>
      </c>
      <c r="G101" s="16">
        <f t="shared" si="130"/>
        <v>877.10000000000002</v>
      </c>
      <c r="H101" s="16">
        <f t="shared" si="131"/>
        <v>10827.4</v>
      </c>
      <c r="I101" s="16">
        <f t="shared" si="132"/>
        <v>0</v>
      </c>
      <c r="J101" s="16">
        <f t="shared" si="133"/>
        <v>0</v>
      </c>
      <c r="K101" s="16">
        <f t="shared" si="134"/>
        <v>0</v>
      </c>
      <c r="L101" s="16">
        <f t="shared" si="105"/>
        <v>0</v>
      </c>
      <c r="M101" s="16">
        <f t="shared" si="106"/>
        <v>877.10000000000002</v>
      </c>
      <c r="N101" s="16">
        <f t="shared" si="107"/>
        <v>10827.4</v>
      </c>
      <c r="O101" s="16">
        <f t="shared" si="135"/>
        <v>0</v>
      </c>
      <c r="P101" s="16">
        <f t="shared" si="136"/>
        <v>0</v>
      </c>
      <c r="Q101" s="16">
        <f t="shared" si="137"/>
        <v>0</v>
      </c>
      <c r="R101" s="16">
        <f t="shared" si="108"/>
        <v>0</v>
      </c>
      <c r="S101" s="16">
        <f t="shared" si="109"/>
        <v>877.10000000000002</v>
      </c>
      <c r="T101" s="16">
        <f t="shared" si="110"/>
        <v>10827.4</v>
      </c>
      <c r="U101" s="16">
        <f t="shared" si="138"/>
        <v>0</v>
      </c>
      <c r="V101" s="16">
        <f t="shared" si="139"/>
        <v>0</v>
      </c>
      <c r="W101" s="16">
        <f t="shared" si="140"/>
        <v>0</v>
      </c>
      <c r="X101" s="16">
        <f t="shared" si="111"/>
        <v>0</v>
      </c>
      <c r="Y101" s="16">
        <f t="shared" si="112"/>
        <v>877.10000000000002</v>
      </c>
      <c r="Z101" s="16">
        <f t="shared" si="113"/>
        <v>10827.4</v>
      </c>
      <c r="AA101" s="16">
        <f t="shared" si="141"/>
        <v>0</v>
      </c>
      <c r="AB101" s="16">
        <f t="shared" si="142"/>
        <v>0</v>
      </c>
      <c r="AC101" s="16">
        <f t="shared" si="143"/>
        <v>0</v>
      </c>
      <c r="AD101" s="16">
        <f t="shared" si="114"/>
        <v>0</v>
      </c>
      <c r="AE101" s="16">
        <f t="shared" si="115"/>
        <v>877.10000000000002</v>
      </c>
      <c r="AF101" s="16">
        <f t="shared" si="116"/>
        <v>10827.4</v>
      </c>
      <c r="AG101" s="16">
        <f t="shared" si="144"/>
        <v>0</v>
      </c>
      <c r="AH101" s="16">
        <f t="shared" si="117"/>
        <v>0</v>
      </c>
      <c r="AI101" s="16">
        <f t="shared" si="118"/>
        <v>877.10000000000002</v>
      </c>
      <c r="AJ101" s="16">
        <f t="shared" si="119"/>
        <v>10827.4</v>
      </c>
      <c r="AK101" s="16">
        <f t="shared" si="145"/>
        <v>0</v>
      </c>
      <c r="AL101" s="16">
        <f t="shared" si="146"/>
        <v>0</v>
      </c>
      <c r="AM101" s="16">
        <f t="shared" si="147"/>
        <v>0</v>
      </c>
      <c r="AN101" s="16">
        <f t="shared" si="120"/>
        <v>0</v>
      </c>
      <c r="AO101" s="16">
        <f t="shared" si="121"/>
        <v>877.10000000000002</v>
      </c>
      <c r="AP101" s="16">
        <f t="shared" si="122"/>
        <v>10827.4</v>
      </c>
      <c r="AQ101" s="16">
        <f t="shared" si="148"/>
        <v>0</v>
      </c>
      <c r="AR101" s="16">
        <f t="shared" si="149"/>
        <v>0</v>
      </c>
      <c r="AS101" s="16">
        <f t="shared" si="150"/>
        <v>0</v>
      </c>
      <c r="AT101" s="16">
        <f t="shared" si="123"/>
        <v>0</v>
      </c>
      <c r="AU101" s="16">
        <f t="shared" si="124"/>
        <v>877.10000000000002</v>
      </c>
      <c r="AV101" s="16">
        <f t="shared" si="125"/>
        <v>10827.4</v>
      </c>
      <c r="AW101" s="16">
        <f t="shared" si="151"/>
        <v>0</v>
      </c>
      <c r="AX101" s="16">
        <f t="shared" si="152"/>
        <v>0</v>
      </c>
      <c r="AY101" s="16">
        <f t="shared" si="153"/>
        <v>0</v>
      </c>
      <c r="AZ101" s="16">
        <f t="shared" si="126"/>
        <v>0</v>
      </c>
      <c r="BA101" s="16">
        <f t="shared" si="127"/>
        <v>877.10000000000002</v>
      </c>
      <c r="BB101" s="16">
        <f t="shared" si="128"/>
        <v>10827.4</v>
      </c>
      <c r="BC101" s="16">
        <f t="shared" si="154"/>
        <v>0</v>
      </c>
      <c r="BD101" s="30"/>
      <c r="BE101" s="30"/>
      <c r="BF101" s="1"/>
      <c r="BG101" s="1"/>
      <c r="BH101" s="1"/>
      <c r="BI101" s="1"/>
      <c r="BJ101" s="1"/>
    </row>
    <row r="102" s="1" customFormat="1">
      <c r="A102" s="13" t="s">
        <v>111</v>
      </c>
      <c r="B102" s="14" t="s">
        <v>35</v>
      </c>
      <c r="C102" s="13" t="s">
        <v>106</v>
      </c>
      <c r="D102" s="13" t="s">
        <v>107</v>
      </c>
      <c r="E102" s="29" t="s">
        <v>108</v>
      </c>
      <c r="F102" s="16">
        <v>0</v>
      </c>
      <c r="G102" s="16">
        <v>877.10000000000002</v>
      </c>
      <c r="H102" s="16">
        <v>10827.4</v>
      </c>
      <c r="I102" s="16"/>
      <c r="J102" s="16"/>
      <c r="K102" s="16"/>
      <c r="L102" s="16">
        <f t="shared" si="105"/>
        <v>0</v>
      </c>
      <c r="M102" s="16">
        <f t="shared" si="106"/>
        <v>877.10000000000002</v>
      </c>
      <c r="N102" s="16">
        <f t="shared" si="107"/>
        <v>10827.4</v>
      </c>
      <c r="O102" s="16"/>
      <c r="P102" s="16"/>
      <c r="Q102" s="16"/>
      <c r="R102" s="16">
        <f t="shared" si="108"/>
        <v>0</v>
      </c>
      <c r="S102" s="16">
        <f t="shared" si="109"/>
        <v>877.10000000000002</v>
      </c>
      <c r="T102" s="16">
        <f t="shared" si="110"/>
        <v>10827.4</v>
      </c>
      <c r="U102" s="16"/>
      <c r="V102" s="16"/>
      <c r="W102" s="16"/>
      <c r="X102" s="16">
        <f t="shared" si="111"/>
        <v>0</v>
      </c>
      <c r="Y102" s="16">
        <f t="shared" si="112"/>
        <v>877.10000000000002</v>
      </c>
      <c r="Z102" s="16">
        <f t="shared" si="113"/>
        <v>10827.4</v>
      </c>
      <c r="AA102" s="16"/>
      <c r="AB102" s="16"/>
      <c r="AC102" s="16"/>
      <c r="AD102" s="16">
        <f t="shared" si="114"/>
        <v>0</v>
      </c>
      <c r="AE102" s="16">
        <f t="shared" si="115"/>
        <v>877.10000000000002</v>
      </c>
      <c r="AF102" s="16">
        <f t="shared" si="116"/>
        <v>10827.4</v>
      </c>
      <c r="AG102" s="16"/>
      <c r="AH102" s="16">
        <f t="shared" si="117"/>
        <v>0</v>
      </c>
      <c r="AI102" s="16">
        <f t="shared" si="118"/>
        <v>877.10000000000002</v>
      </c>
      <c r="AJ102" s="16">
        <f t="shared" si="119"/>
        <v>10827.4</v>
      </c>
      <c r="AK102" s="16"/>
      <c r="AL102" s="16"/>
      <c r="AM102" s="16"/>
      <c r="AN102" s="16">
        <f t="shared" si="120"/>
        <v>0</v>
      </c>
      <c r="AO102" s="16">
        <f t="shared" si="121"/>
        <v>877.10000000000002</v>
      </c>
      <c r="AP102" s="16">
        <f t="shared" si="122"/>
        <v>10827.4</v>
      </c>
      <c r="AQ102" s="16"/>
      <c r="AR102" s="16"/>
      <c r="AS102" s="16"/>
      <c r="AT102" s="16">
        <f t="shared" si="123"/>
        <v>0</v>
      </c>
      <c r="AU102" s="16">
        <f t="shared" si="124"/>
        <v>877.10000000000002</v>
      </c>
      <c r="AV102" s="16">
        <f t="shared" si="125"/>
        <v>10827.4</v>
      </c>
      <c r="AW102" s="16"/>
      <c r="AX102" s="16"/>
      <c r="AY102" s="16"/>
      <c r="AZ102" s="16">
        <f t="shared" si="126"/>
        <v>0</v>
      </c>
      <c r="BA102" s="16">
        <f t="shared" si="127"/>
        <v>877.10000000000002</v>
      </c>
      <c r="BB102" s="16">
        <f t="shared" si="128"/>
        <v>10827.4</v>
      </c>
      <c r="BC102" s="16"/>
      <c r="BD102" s="30"/>
      <c r="BE102" s="30"/>
      <c r="BF102" s="1"/>
      <c r="BG102" s="1"/>
      <c r="BH102" s="1"/>
      <c r="BI102" s="1"/>
      <c r="BJ102" s="1"/>
    </row>
    <row r="103" s="1" customFormat="1">
      <c r="A103" s="13" t="s">
        <v>113</v>
      </c>
      <c r="B103" s="14"/>
      <c r="C103" s="13"/>
      <c r="D103" s="13"/>
      <c r="E103" s="29" t="s">
        <v>114</v>
      </c>
      <c r="F103" s="16">
        <f t="shared" si="129"/>
        <v>0</v>
      </c>
      <c r="G103" s="16">
        <f t="shared" si="130"/>
        <v>877.10000000000002</v>
      </c>
      <c r="H103" s="16">
        <f t="shared" si="131"/>
        <v>10827.4</v>
      </c>
      <c r="I103" s="16">
        <f t="shared" si="132"/>
        <v>0</v>
      </c>
      <c r="J103" s="16">
        <f t="shared" si="133"/>
        <v>0</v>
      </c>
      <c r="K103" s="16">
        <f t="shared" si="134"/>
        <v>0</v>
      </c>
      <c r="L103" s="16">
        <f t="shared" si="105"/>
        <v>0</v>
      </c>
      <c r="M103" s="16">
        <f t="shared" si="106"/>
        <v>877.10000000000002</v>
      </c>
      <c r="N103" s="16">
        <f t="shared" si="107"/>
        <v>10827.4</v>
      </c>
      <c r="O103" s="16">
        <f t="shared" ref="O103:O144" si="155">O104</f>
        <v>0</v>
      </c>
      <c r="P103" s="16">
        <f t="shared" ref="P103:P144" si="156">P104</f>
        <v>0</v>
      </c>
      <c r="Q103" s="16">
        <f t="shared" ref="Q103:Q144" si="157">Q104</f>
        <v>0</v>
      </c>
      <c r="R103" s="16">
        <f t="shared" si="108"/>
        <v>0</v>
      </c>
      <c r="S103" s="16">
        <f t="shared" si="109"/>
        <v>877.10000000000002</v>
      </c>
      <c r="T103" s="16">
        <f t="shared" si="110"/>
        <v>10827.4</v>
      </c>
      <c r="U103" s="16">
        <f t="shared" ref="U103:U144" si="158">U104</f>
        <v>0</v>
      </c>
      <c r="V103" s="16">
        <f t="shared" ref="V103:V144" si="159">V104</f>
        <v>0</v>
      </c>
      <c r="W103" s="16">
        <f t="shared" ref="W103:W144" si="160">W104</f>
        <v>0</v>
      </c>
      <c r="X103" s="16">
        <f t="shared" si="111"/>
        <v>0</v>
      </c>
      <c r="Y103" s="16">
        <f t="shared" si="112"/>
        <v>877.10000000000002</v>
      </c>
      <c r="Z103" s="16">
        <f t="shared" si="113"/>
        <v>10827.4</v>
      </c>
      <c r="AA103" s="16">
        <f t="shared" ref="AA103:AA144" si="161">AA104</f>
        <v>0</v>
      </c>
      <c r="AB103" s="16">
        <f t="shared" ref="AB103:AB144" si="162">AB104</f>
        <v>0</v>
      </c>
      <c r="AC103" s="16">
        <f t="shared" ref="AC103:AC144" si="163">AC104</f>
        <v>0</v>
      </c>
      <c r="AD103" s="16">
        <f t="shared" si="114"/>
        <v>0</v>
      </c>
      <c r="AE103" s="16">
        <f t="shared" si="115"/>
        <v>877.10000000000002</v>
      </c>
      <c r="AF103" s="16">
        <f t="shared" si="116"/>
        <v>10827.4</v>
      </c>
      <c r="AG103" s="16">
        <f t="shared" ref="AG103:AG144" si="164">AG104</f>
        <v>0</v>
      </c>
      <c r="AH103" s="16">
        <f t="shared" si="117"/>
        <v>0</v>
      </c>
      <c r="AI103" s="16">
        <f t="shared" si="118"/>
        <v>877.10000000000002</v>
      </c>
      <c r="AJ103" s="16">
        <f t="shared" si="119"/>
        <v>10827.4</v>
      </c>
      <c r="AK103" s="16">
        <f t="shared" ref="AK103:AK144" si="165">AK104</f>
        <v>0</v>
      </c>
      <c r="AL103" s="16">
        <f t="shared" ref="AL103:AL144" si="166">AL104</f>
        <v>0</v>
      </c>
      <c r="AM103" s="16">
        <f t="shared" ref="AM103:AM144" si="167">AM104</f>
        <v>0</v>
      </c>
      <c r="AN103" s="16">
        <f t="shared" si="120"/>
        <v>0</v>
      </c>
      <c r="AO103" s="16">
        <f t="shared" si="121"/>
        <v>877.10000000000002</v>
      </c>
      <c r="AP103" s="16">
        <f t="shared" si="122"/>
        <v>10827.4</v>
      </c>
      <c r="AQ103" s="16">
        <f t="shared" ref="AQ103:AQ144" si="168">AQ104</f>
        <v>0</v>
      </c>
      <c r="AR103" s="16">
        <f t="shared" ref="AR103:AR144" si="169">AR104</f>
        <v>0</v>
      </c>
      <c r="AS103" s="16">
        <f t="shared" ref="AS103:AS144" si="170">AS104</f>
        <v>0</v>
      </c>
      <c r="AT103" s="16">
        <f t="shared" si="123"/>
        <v>0</v>
      </c>
      <c r="AU103" s="16">
        <f t="shared" si="124"/>
        <v>877.10000000000002</v>
      </c>
      <c r="AV103" s="16">
        <f t="shared" si="125"/>
        <v>10827.4</v>
      </c>
      <c r="AW103" s="16">
        <f t="shared" ref="AW103:AW144" si="171">AW104</f>
        <v>0</v>
      </c>
      <c r="AX103" s="16">
        <f t="shared" ref="AX103:AX144" si="172">AX104</f>
        <v>0</v>
      </c>
      <c r="AY103" s="16">
        <f t="shared" ref="AY103:AY144" si="173">AY104</f>
        <v>0</v>
      </c>
      <c r="AZ103" s="16">
        <f t="shared" si="126"/>
        <v>0</v>
      </c>
      <c r="BA103" s="16">
        <f t="shared" si="127"/>
        <v>877.10000000000002</v>
      </c>
      <c r="BB103" s="16">
        <f t="shared" si="128"/>
        <v>10827.4</v>
      </c>
      <c r="BC103" s="16">
        <f t="shared" ref="BC103:BC144" si="174">BC104</f>
        <v>0</v>
      </c>
      <c r="BD103" s="30"/>
      <c r="BE103" s="30"/>
      <c r="BF103" s="1"/>
      <c r="BG103" s="1"/>
      <c r="BH103" s="1"/>
      <c r="BI103" s="1"/>
      <c r="BJ103" s="1"/>
    </row>
    <row r="104" s="1" customFormat="1">
      <c r="A104" s="13" t="s">
        <v>113</v>
      </c>
      <c r="B104" s="14" t="s">
        <v>35</v>
      </c>
      <c r="C104" s="13"/>
      <c r="D104" s="13"/>
      <c r="E104" s="29" t="s">
        <v>36</v>
      </c>
      <c r="F104" s="16">
        <f t="shared" si="129"/>
        <v>0</v>
      </c>
      <c r="G104" s="16">
        <f t="shared" si="130"/>
        <v>877.10000000000002</v>
      </c>
      <c r="H104" s="16">
        <f t="shared" si="131"/>
        <v>10827.4</v>
      </c>
      <c r="I104" s="16">
        <f t="shared" si="132"/>
        <v>0</v>
      </c>
      <c r="J104" s="16">
        <f t="shared" si="133"/>
        <v>0</v>
      </c>
      <c r="K104" s="16">
        <f t="shared" si="134"/>
        <v>0</v>
      </c>
      <c r="L104" s="16">
        <f t="shared" si="105"/>
        <v>0</v>
      </c>
      <c r="M104" s="16">
        <f t="shared" si="106"/>
        <v>877.10000000000002</v>
      </c>
      <c r="N104" s="16">
        <f t="shared" si="107"/>
        <v>10827.4</v>
      </c>
      <c r="O104" s="16">
        <f t="shared" si="155"/>
        <v>0</v>
      </c>
      <c r="P104" s="16">
        <f t="shared" si="156"/>
        <v>0</v>
      </c>
      <c r="Q104" s="16">
        <f t="shared" si="157"/>
        <v>0</v>
      </c>
      <c r="R104" s="16">
        <f t="shared" ref="R104:R167" si="175">L104+O104</f>
        <v>0</v>
      </c>
      <c r="S104" s="16">
        <f t="shared" ref="S104:S167" si="176">M104+P104</f>
        <v>877.10000000000002</v>
      </c>
      <c r="T104" s="16">
        <f t="shared" ref="T104:T167" si="177">N104+Q104</f>
        <v>10827.4</v>
      </c>
      <c r="U104" s="16">
        <f t="shared" si="158"/>
        <v>0</v>
      </c>
      <c r="V104" s="16">
        <f t="shared" si="159"/>
        <v>0</v>
      </c>
      <c r="W104" s="16">
        <f t="shared" si="160"/>
        <v>0</v>
      </c>
      <c r="X104" s="16">
        <f t="shared" ref="X104:X167" si="178">R104+U104</f>
        <v>0</v>
      </c>
      <c r="Y104" s="16">
        <f t="shared" ref="Y104:Y167" si="179">S104+V104</f>
        <v>877.10000000000002</v>
      </c>
      <c r="Z104" s="16">
        <f t="shared" ref="Z104:Z167" si="180">T104+W104</f>
        <v>10827.4</v>
      </c>
      <c r="AA104" s="16">
        <f t="shared" si="161"/>
        <v>0</v>
      </c>
      <c r="AB104" s="16">
        <f t="shared" si="162"/>
        <v>0</v>
      </c>
      <c r="AC104" s="16">
        <f t="shared" si="163"/>
        <v>0</v>
      </c>
      <c r="AD104" s="16">
        <f t="shared" ref="AD104:AD167" si="181">X104+AA104</f>
        <v>0</v>
      </c>
      <c r="AE104" s="16">
        <f t="shared" ref="AE104:AE167" si="182">Y104+AB104</f>
        <v>877.10000000000002</v>
      </c>
      <c r="AF104" s="16">
        <f t="shared" ref="AF104:AF167" si="183">Z104+AC104</f>
        <v>10827.4</v>
      </c>
      <c r="AG104" s="16">
        <f t="shared" si="164"/>
        <v>0</v>
      </c>
      <c r="AH104" s="16">
        <f t="shared" ref="AH104:AH167" si="184">AD104+AG104</f>
        <v>0</v>
      </c>
      <c r="AI104" s="16">
        <f t="shared" ref="AI104:AI167" si="185">AE104</f>
        <v>877.10000000000002</v>
      </c>
      <c r="AJ104" s="16">
        <f t="shared" ref="AJ104:AJ167" si="186">AF104</f>
        <v>10827.4</v>
      </c>
      <c r="AK104" s="16">
        <f t="shared" si="165"/>
        <v>0</v>
      </c>
      <c r="AL104" s="16">
        <f t="shared" si="166"/>
        <v>0</v>
      </c>
      <c r="AM104" s="16">
        <f t="shared" si="167"/>
        <v>0</v>
      </c>
      <c r="AN104" s="16">
        <f t="shared" ref="AN104:AN167" si="187">AH104+AK104</f>
        <v>0</v>
      </c>
      <c r="AO104" s="16">
        <f t="shared" ref="AO104:AO167" si="188">AI104+AL104</f>
        <v>877.10000000000002</v>
      </c>
      <c r="AP104" s="16">
        <f t="shared" ref="AP104:AP167" si="189">AJ104+AM104</f>
        <v>10827.4</v>
      </c>
      <c r="AQ104" s="16">
        <f t="shared" si="168"/>
        <v>0</v>
      </c>
      <c r="AR104" s="16">
        <f t="shared" si="169"/>
        <v>0</v>
      </c>
      <c r="AS104" s="16">
        <f t="shared" si="170"/>
        <v>0</v>
      </c>
      <c r="AT104" s="16">
        <f t="shared" ref="AT104:AT167" si="190">AN104+AQ104</f>
        <v>0</v>
      </c>
      <c r="AU104" s="16">
        <f t="shared" ref="AU104:AU167" si="191">AO104+AR104</f>
        <v>877.10000000000002</v>
      </c>
      <c r="AV104" s="16">
        <f t="shared" ref="AV104:AV167" si="192">AP104+AS104</f>
        <v>10827.4</v>
      </c>
      <c r="AW104" s="16">
        <f t="shared" si="171"/>
        <v>0</v>
      </c>
      <c r="AX104" s="16">
        <f t="shared" si="172"/>
        <v>0</v>
      </c>
      <c r="AY104" s="16">
        <f t="shared" si="173"/>
        <v>0</v>
      </c>
      <c r="AZ104" s="16">
        <f t="shared" ref="AZ104:AZ167" si="193">AT104+AW104</f>
        <v>0</v>
      </c>
      <c r="BA104" s="16">
        <f t="shared" ref="BA104:BA167" si="194">AU104+AX104</f>
        <v>877.10000000000002</v>
      </c>
      <c r="BB104" s="16">
        <f t="shared" ref="BB104:BB167" si="195">AV104+AY104</f>
        <v>10827.4</v>
      </c>
      <c r="BC104" s="16">
        <f t="shared" si="174"/>
        <v>0</v>
      </c>
      <c r="BD104" s="30"/>
      <c r="BE104" s="30"/>
      <c r="BF104" s="1"/>
      <c r="BG104" s="1"/>
      <c r="BH104" s="1"/>
      <c r="BI104" s="1"/>
      <c r="BJ104" s="1"/>
    </row>
    <row r="105" s="1" customFormat="1">
      <c r="A105" s="13" t="s">
        <v>113</v>
      </c>
      <c r="B105" s="14" t="s">
        <v>35</v>
      </c>
      <c r="C105" s="13" t="s">
        <v>106</v>
      </c>
      <c r="D105" s="13" t="s">
        <v>107</v>
      </c>
      <c r="E105" s="29" t="s">
        <v>108</v>
      </c>
      <c r="F105" s="16">
        <v>0</v>
      </c>
      <c r="G105" s="16">
        <v>877.10000000000002</v>
      </c>
      <c r="H105" s="16">
        <v>10827.4</v>
      </c>
      <c r="I105" s="16"/>
      <c r="J105" s="16"/>
      <c r="K105" s="16"/>
      <c r="L105" s="16">
        <f t="shared" si="105"/>
        <v>0</v>
      </c>
      <c r="M105" s="16">
        <f t="shared" si="106"/>
        <v>877.10000000000002</v>
      </c>
      <c r="N105" s="16">
        <f t="shared" si="107"/>
        <v>10827.4</v>
      </c>
      <c r="O105" s="16"/>
      <c r="P105" s="16"/>
      <c r="Q105" s="16"/>
      <c r="R105" s="16">
        <f t="shared" si="175"/>
        <v>0</v>
      </c>
      <c r="S105" s="16">
        <f t="shared" si="176"/>
        <v>877.10000000000002</v>
      </c>
      <c r="T105" s="16">
        <f t="shared" si="177"/>
        <v>10827.4</v>
      </c>
      <c r="U105" s="16"/>
      <c r="V105" s="16"/>
      <c r="W105" s="16"/>
      <c r="X105" s="16">
        <f t="shared" si="178"/>
        <v>0</v>
      </c>
      <c r="Y105" s="16">
        <f t="shared" si="179"/>
        <v>877.10000000000002</v>
      </c>
      <c r="Z105" s="16">
        <f t="shared" si="180"/>
        <v>10827.4</v>
      </c>
      <c r="AA105" s="16"/>
      <c r="AB105" s="16"/>
      <c r="AC105" s="16"/>
      <c r="AD105" s="16">
        <f t="shared" si="181"/>
        <v>0</v>
      </c>
      <c r="AE105" s="16">
        <f t="shared" si="182"/>
        <v>877.10000000000002</v>
      </c>
      <c r="AF105" s="16">
        <f t="shared" si="183"/>
        <v>10827.4</v>
      </c>
      <c r="AG105" s="16"/>
      <c r="AH105" s="16">
        <f t="shared" si="184"/>
        <v>0</v>
      </c>
      <c r="AI105" s="16">
        <f t="shared" si="185"/>
        <v>877.10000000000002</v>
      </c>
      <c r="AJ105" s="16">
        <f t="shared" si="186"/>
        <v>10827.4</v>
      </c>
      <c r="AK105" s="16"/>
      <c r="AL105" s="16"/>
      <c r="AM105" s="16"/>
      <c r="AN105" s="16">
        <f t="shared" si="187"/>
        <v>0</v>
      </c>
      <c r="AO105" s="16">
        <f t="shared" si="188"/>
        <v>877.10000000000002</v>
      </c>
      <c r="AP105" s="16">
        <f t="shared" si="189"/>
        <v>10827.4</v>
      </c>
      <c r="AQ105" s="16"/>
      <c r="AR105" s="16"/>
      <c r="AS105" s="16"/>
      <c r="AT105" s="16">
        <f t="shared" si="190"/>
        <v>0</v>
      </c>
      <c r="AU105" s="16">
        <f t="shared" si="191"/>
        <v>877.10000000000002</v>
      </c>
      <c r="AV105" s="16">
        <f t="shared" si="192"/>
        <v>10827.4</v>
      </c>
      <c r="AW105" s="16"/>
      <c r="AX105" s="16"/>
      <c r="AY105" s="16"/>
      <c r="AZ105" s="16">
        <f t="shared" si="193"/>
        <v>0</v>
      </c>
      <c r="BA105" s="16">
        <f t="shared" si="194"/>
        <v>877.10000000000002</v>
      </c>
      <c r="BB105" s="16">
        <f t="shared" si="195"/>
        <v>10827.4</v>
      </c>
      <c r="BC105" s="16"/>
      <c r="BD105" s="30"/>
      <c r="BE105" s="30"/>
      <c r="BF105" s="1"/>
      <c r="BG105" s="1"/>
      <c r="BH105" s="1"/>
      <c r="BI105" s="1"/>
      <c r="BJ105" s="1"/>
    </row>
    <row r="106" s="1" customFormat="1">
      <c r="A106" s="13" t="s">
        <v>115</v>
      </c>
      <c r="B106" s="14"/>
      <c r="C106" s="13"/>
      <c r="D106" s="13"/>
      <c r="E106" s="29" t="s">
        <v>116</v>
      </c>
      <c r="F106" s="16">
        <f t="shared" si="129"/>
        <v>0</v>
      </c>
      <c r="G106" s="16">
        <f t="shared" si="130"/>
        <v>0</v>
      </c>
      <c r="H106" s="16">
        <f t="shared" si="131"/>
        <v>915.70000000000005</v>
      </c>
      <c r="I106" s="16">
        <f t="shared" si="132"/>
        <v>0</v>
      </c>
      <c r="J106" s="16">
        <f t="shared" si="133"/>
        <v>0</v>
      </c>
      <c r="K106" s="16">
        <f t="shared" si="134"/>
        <v>0</v>
      </c>
      <c r="L106" s="16">
        <f t="shared" si="105"/>
        <v>0</v>
      </c>
      <c r="M106" s="16">
        <f t="shared" si="106"/>
        <v>0</v>
      </c>
      <c r="N106" s="16">
        <f t="shared" si="107"/>
        <v>915.70000000000005</v>
      </c>
      <c r="O106" s="16">
        <f t="shared" si="155"/>
        <v>0</v>
      </c>
      <c r="P106" s="16">
        <f t="shared" si="156"/>
        <v>0</v>
      </c>
      <c r="Q106" s="16">
        <f t="shared" si="157"/>
        <v>0</v>
      </c>
      <c r="R106" s="16">
        <f t="shared" si="175"/>
        <v>0</v>
      </c>
      <c r="S106" s="16">
        <f t="shared" si="176"/>
        <v>0</v>
      </c>
      <c r="T106" s="16">
        <f t="shared" si="177"/>
        <v>915.70000000000005</v>
      </c>
      <c r="U106" s="16">
        <f t="shared" si="158"/>
        <v>0</v>
      </c>
      <c r="V106" s="16">
        <f t="shared" si="159"/>
        <v>0</v>
      </c>
      <c r="W106" s="16">
        <f t="shared" si="160"/>
        <v>0</v>
      </c>
      <c r="X106" s="16">
        <f t="shared" si="178"/>
        <v>0</v>
      </c>
      <c r="Y106" s="16">
        <f t="shared" si="179"/>
        <v>0</v>
      </c>
      <c r="Z106" s="16">
        <f t="shared" si="180"/>
        <v>915.70000000000005</v>
      </c>
      <c r="AA106" s="16">
        <f t="shared" si="161"/>
        <v>0</v>
      </c>
      <c r="AB106" s="16">
        <f t="shared" si="162"/>
        <v>0</v>
      </c>
      <c r="AC106" s="16">
        <f t="shared" si="163"/>
        <v>0</v>
      </c>
      <c r="AD106" s="16">
        <f t="shared" si="181"/>
        <v>0</v>
      </c>
      <c r="AE106" s="16">
        <f t="shared" si="182"/>
        <v>0</v>
      </c>
      <c r="AF106" s="16">
        <f t="shared" si="183"/>
        <v>915.70000000000005</v>
      </c>
      <c r="AG106" s="16">
        <f t="shared" si="164"/>
        <v>0</v>
      </c>
      <c r="AH106" s="16">
        <f t="shared" si="184"/>
        <v>0</v>
      </c>
      <c r="AI106" s="16">
        <f t="shared" si="185"/>
        <v>0</v>
      </c>
      <c r="AJ106" s="16">
        <f t="shared" si="186"/>
        <v>915.70000000000005</v>
      </c>
      <c r="AK106" s="16">
        <f t="shared" si="165"/>
        <v>0</v>
      </c>
      <c r="AL106" s="16">
        <f t="shared" si="166"/>
        <v>0</v>
      </c>
      <c r="AM106" s="16">
        <f t="shared" si="167"/>
        <v>0</v>
      </c>
      <c r="AN106" s="16">
        <f t="shared" si="187"/>
        <v>0</v>
      </c>
      <c r="AO106" s="16">
        <f t="shared" si="188"/>
        <v>0</v>
      </c>
      <c r="AP106" s="16">
        <f t="shared" si="189"/>
        <v>915.70000000000005</v>
      </c>
      <c r="AQ106" s="16">
        <f t="shared" si="168"/>
        <v>0</v>
      </c>
      <c r="AR106" s="16">
        <f t="shared" si="169"/>
        <v>0</v>
      </c>
      <c r="AS106" s="16">
        <f t="shared" si="170"/>
        <v>0</v>
      </c>
      <c r="AT106" s="16">
        <f t="shared" si="190"/>
        <v>0</v>
      </c>
      <c r="AU106" s="16">
        <f t="shared" si="191"/>
        <v>0</v>
      </c>
      <c r="AV106" s="16">
        <f t="shared" si="192"/>
        <v>915.70000000000005</v>
      </c>
      <c r="AW106" s="16">
        <f t="shared" si="171"/>
        <v>0</v>
      </c>
      <c r="AX106" s="16">
        <f t="shared" si="172"/>
        <v>0</v>
      </c>
      <c r="AY106" s="16">
        <f t="shared" si="173"/>
        <v>0</v>
      </c>
      <c r="AZ106" s="16">
        <f t="shared" si="193"/>
        <v>0</v>
      </c>
      <c r="BA106" s="16">
        <f t="shared" si="194"/>
        <v>0</v>
      </c>
      <c r="BB106" s="16">
        <f t="shared" si="195"/>
        <v>915.70000000000005</v>
      </c>
      <c r="BC106" s="16">
        <f t="shared" si="174"/>
        <v>0</v>
      </c>
      <c r="BD106" s="30"/>
      <c r="BE106" s="30"/>
      <c r="BF106" s="1"/>
      <c r="BG106" s="1"/>
      <c r="BH106" s="1"/>
      <c r="BI106" s="1"/>
      <c r="BJ106" s="1"/>
    </row>
    <row r="107" s="1" customFormat="1">
      <c r="A107" s="13" t="s">
        <v>115</v>
      </c>
      <c r="B107" s="14" t="s">
        <v>35</v>
      </c>
      <c r="C107" s="13"/>
      <c r="D107" s="13"/>
      <c r="E107" s="29" t="s">
        <v>36</v>
      </c>
      <c r="F107" s="16">
        <f t="shared" si="129"/>
        <v>0</v>
      </c>
      <c r="G107" s="16">
        <f t="shared" si="130"/>
        <v>0</v>
      </c>
      <c r="H107" s="16">
        <f t="shared" si="131"/>
        <v>915.70000000000005</v>
      </c>
      <c r="I107" s="16">
        <f t="shared" si="132"/>
        <v>0</v>
      </c>
      <c r="J107" s="16">
        <f t="shared" si="133"/>
        <v>0</v>
      </c>
      <c r="K107" s="16">
        <f t="shared" si="134"/>
        <v>0</v>
      </c>
      <c r="L107" s="16">
        <f t="shared" si="105"/>
        <v>0</v>
      </c>
      <c r="M107" s="16">
        <f t="shared" si="106"/>
        <v>0</v>
      </c>
      <c r="N107" s="16">
        <f t="shared" si="107"/>
        <v>915.70000000000005</v>
      </c>
      <c r="O107" s="16">
        <f t="shared" si="155"/>
        <v>0</v>
      </c>
      <c r="P107" s="16">
        <f t="shared" si="156"/>
        <v>0</v>
      </c>
      <c r="Q107" s="16">
        <f t="shared" si="157"/>
        <v>0</v>
      </c>
      <c r="R107" s="16">
        <f t="shared" si="175"/>
        <v>0</v>
      </c>
      <c r="S107" s="16">
        <f t="shared" si="176"/>
        <v>0</v>
      </c>
      <c r="T107" s="16">
        <f t="shared" si="177"/>
        <v>915.70000000000005</v>
      </c>
      <c r="U107" s="16">
        <f t="shared" si="158"/>
        <v>0</v>
      </c>
      <c r="V107" s="16">
        <f t="shared" si="159"/>
        <v>0</v>
      </c>
      <c r="W107" s="16">
        <f t="shared" si="160"/>
        <v>0</v>
      </c>
      <c r="X107" s="16">
        <f t="shared" si="178"/>
        <v>0</v>
      </c>
      <c r="Y107" s="16">
        <f t="shared" si="179"/>
        <v>0</v>
      </c>
      <c r="Z107" s="16">
        <f t="shared" si="180"/>
        <v>915.70000000000005</v>
      </c>
      <c r="AA107" s="16">
        <f t="shared" si="161"/>
        <v>0</v>
      </c>
      <c r="AB107" s="16">
        <f t="shared" si="162"/>
        <v>0</v>
      </c>
      <c r="AC107" s="16">
        <f t="shared" si="163"/>
        <v>0</v>
      </c>
      <c r="AD107" s="16">
        <f t="shared" si="181"/>
        <v>0</v>
      </c>
      <c r="AE107" s="16">
        <f t="shared" si="182"/>
        <v>0</v>
      </c>
      <c r="AF107" s="16">
        <f t="shared" si="183"/>
        <v>915.70000000000005</v>
      </c>
      <c r="AG107" s="16">
        <f t="shared" si="164"/>
        <v>0</v>
      </c>
      <c r="AH107" s="16">
        <f t="shared" si="184"/>
        <v>0</v>
      </c>
      <c r="AI107" s="16">
        <f t="shared" si="185"/>
        <v>0</v>
      </c>
      <c r="AJ107" s="16">
        <f t="shared" si="186"/>
        <v>915.70000000000005</v>
      </c>
      <c r="AK107" s="16">
        <f t="shared" si="165"/>
        <v>0</v>
      </c>
      <c r="AL107" s="16">
        <f t="shared" si="166"/>
        <v>0</v>
      </c>
      <c r="AM107" s="16">
        <f t="shared" si="167"/>
        <v>0</v>
      </c>
      <c r="AN107" s="16">
        <f t="shared" si="187"/>
        <v>0</v>
      </c>
      <c r="AO107" s="16">
        <f t="shared" si="188"/>
        <v>0</v>
      </c>
      <c r="AP107" s="16">
        <f t="shared" si="189"/>
        <v>915.70000000000005</v>
      </c>
      <c r="AQ107" s="16">
        <f t="shared" si="168"/>
        <v>0</v>
      </c>
      <c r="AR107" s="16">
        <f t="shared" si="169"/>
        <v>0</v>
      </c>
      <c r="AS107" s="16">
        <f t="shared" si="170"/>
        <v>0</v>
      </c>
      <c r="AT107" s="16">
        <f t="shared" si="190"/>
        <v>0</v>
      </c>
      <c r="AU107" s="16">
        <f t="shared" si="191"/>
        <v>0</v>
      </c>
      <c r="AV107" s="16">
        <f t="shared" si="192"/>
        <v>915.70000000000005</v>
      </c>
      <c r="AW107" s="16">
        <f t="shared" si="171"/>
        <v>0</v>
      </c>
      <c r="AX107" s="16">
        <f t="shared" si="172"/>
        <v>0</v>
      </c>
      <c r="AY107" s="16">
        <f t="shared" si="173"/>
        <v>0</v>
      </c>
      <c r="AZ107" s="16">
        <f t="shared" si="193"/>
        <v>0</v>
      </c>
      <c r="BA107" s="16">
        <f t="shared" si="194"/>
        <v>0</v>
      </c>
      <c r="BB107" s="16">
        <f t="shared" si="195"/>
        <v>915.70000000000005</v>
      </c>
      <c r="BC107" s="16">
        <f t="shared" si="174"/>
        <v>0</v>
      </c>
      <c r="BD107" s="30"/>
      <c r="BE107" s="30"/>
      <c r="BF107" s="1"/>
      <c r="BG107" s="1"/>
      <c r="BH107" s="1"/>
      <c r="BI107" s="1"/>
      <c r="BJ107" s="1"/>
    </row>
    <row r="108" s="1" customFormat="1">
      <c r="A108" s="13" t="s">
        <v>115</v>
      </c>
      <c r="B108" s="14" t="s">
        <v>35</v>
      </c>
      <c r="C108" s="13" t="s">
        <v>106</v>
      </c>
      <c r="D108" s="13" t="s">
        <v>107</v>
      </c>
      <c r="E108" s="29" t="s">
        <v>108</v>
      </c>
      <c r="F108" s="16">
        <v>0</v>
      </c>
      <c r="G108" s="16">
        <v>0</v>
      </c>
      <c r="H108" s="16">
        <v>915.70000000000005</v>
      </c>
      <c r="I108" s="16"/>
      <c r="J108" s="16"/>
      <c r="K108" s="16"/>
      <c r="L108" s="16">
        <f t="shared" si="105"/>
        <v>0</v>
      </c>
      <c r="M108" s="16">
        <f t="shared" si="106"/>
        <v>0</v>
      </c>
      <c r="N108" s="16">
        <f t="shared" si="107"/>
        <v>915.70000000000005</v>
      </c>
      <c r="O108" s="16"/>
      <c r="P108" s="16"/>
      <c r="Q108" s="16"/>
      <c r="R108" s="16">
        <f t="shared" si="175"/>
        <v>0</v>
      </c>
      <c r="S108" s="16">
        <f t="shared" si="176"/>
        <v>0</v>
      </c>
      <c r="T108" s="16">
        <f t="shared" si="177"/>
        <v>915.70000000000005</v>
      </c>
      <c r="U108" s="16"/>
      <c r="V108" s="16"/>
      <c r="W108" s="16"/>
      <c r="X108" s="16">
        <f t="shared" si="178"/>
        <v>0</v>
      </c>
      <c r="Y108" s="16">
        <f t="shared" si="179"/>
        <v>0</v>
      </c>
      <c r="Z108" s="16">
        <f t="shared" si="180"/>
        <v>915.70000000000005</v>
      </c>
      <c r="AA108" s="16"/>
      <c r="AB108" s="16"/>
      <c r="AC108" s="16"/>
      <c r="AD108" s="16">
        <f t="shared" si="181"/>
        <v>0</v>
      </c>
      <c r="AE108" s="16">
        <f t="shared" si="182"/>
        <v>0</v>
      </c>
      <c r="AF108" s="16">
        <f t="shared" si="183"/>
        <v>915.70000000000005</v>
      </c>
      <c r="AG108" s="16"/>
      <c r="AH108" s="16">
        <f t="shared" si="184"/>
        <v>0</v>
      </c>
      <c r="AI108" s="16">
        <f t="shared" si="185"/>
        <v>0</v>
      </c>
      <c r="AJ108" s="16">
        <f t="shared" si="186"/>
        <v>915.70000000000005</v>
      </c>
      <c r="AK108" s="16"/>
      <c r="AL108" s="16"/>
      <c r="AM108" s="16"/>
      <c r="AN108" s="16">
        <f t="shared" si="187"/>
        <v>0</v>
      </c>
      <c r="AO108" s="16">
        <f t="shared" si="188"/>
        <v>0</v>
      </c>
      <c r="AP108" s="16">
        <f t="shared" si="189"/>
        <v>915.70000000000005</v>
      </c>
      <c r="AQ108" s="16"/>
      <c r="AR108" s="16"/>
      <c r="AS108" s="16"/>
      <c r="AT108" s="16">
        <f t="shared" si="190"/>
        <v>0</v>
      </c>
      <c r="AU108" s="16">
        <f t="shared" si="191"/>
        <v>0</v>
      </c>
      <c r="AV108" s="16">
        <f t="shared" si="192"/>
        <v>915.70000000000005</v>
      </c>
      <c r="AW108" s="16"/>
      <c r="AX108" s="16"/>
      <c r="AY108" s="16"/>
      <c r="AZ108" s="16">
        <f t="shared" si="193"/>
        <v>0</v>
      </c>
      <c r="BA108" s="16">
        <f t="shared" si="194"/>
        <v>0</v>
      </c>
      <c r="BB108" s="16">
        <f t="shared" si="195"/>
        <v>915.70000000000005</v>
      </c>
      <c r="BC108" s="16"/>
      <c r="BD108" s="30"/>
      <c r="BE108" s="30"/>
      <c r="BF108" s="1"/>
      <c r="BG108" s="1"/>
      <c r="BH108" s="1"/>
      <c r="BI108" s="1"/>
      <c r="BJ108" s="1"/>
    </row>
    <row r="109" s="1" customFormat="1">
      <c r="A109" s="13" t="s">
        <v>117</v>
      </c>
      <c r="B109" s="14"/>
      <c r="C109" s="13"/>
      <c r="D109" s="13"/>
      <c r="E109" s="29" t="s">
        <v>118</v>
      </c>
      <c r="F109" s="16">
        <f t="shared" si="129"/>
        <v>0</v>
      </c>
      <c r="G109" s="16">
        <f t="shared" si="130"/>
        <v>0</v>
      </c>
      <c r="H109" s="16">
        <f t="shared" si="131"/>
        <v>915.70000000000005</v>
      </c>
      <c r="I109" s="16">
        <f t="shared" si="132"/>
        <v>0</v>
      </c>
      <c r="J109" s="16">
        <f t="shared" si="133"/>
        <v>0</v>
      </c>
      <c r="K109" s="16">
        <f t="shared" si="134"/>
        <v>0</v>
      </c>
      <c r="L109" s="16">
        <f t="shared" si="105"/>
        <v>0</v>
      </c>
      <c r="M109" s="16">
        <f t="shared" si="106"/>
        <v>0</v>
      </c>
      <c r="N109" s="16">
        <f t="shared" si="107"/>
        <v>915.70000000000005</v>
      </c>
      <c r="O109" s="16">
        <f t="shared" si="155"/>
        <v>0</v>
      </c>
      <c r="P109" s="16">
        <f t="shared" si="156"/>
        <v>0</v>
      </c>
      <c r="Q109" s="16">
        <f t="shared" si="157"/>
        <v>0</v>
      </c>
      <c r="R109" s="16">
        <f t="shared" si="175"/>
        <v>0</v>
      </c>
      <c r="S109" s="16">
        <f t="shared" si="176"/>
        <v>0</v>
      </c>
      <c r="T109" s="16">
        <f t="shared" si="177"/>
        <v>915.70000000000005</v>
      </c>
      <c r="U109" s="16">
        <f t="shared" si="158"/>
        <v>0</v>
      </c>
      <c r="V109" s="16">
        <f t="shared" si="159"/>
        <v>0</v>
      </c>
      <c r="W109" s="16">
        <f t="shared" si="160"/>
        <v>0</v>
      </c>
      <c r="X109" s="16">
        <f t="shared" si="178"/>
        <v>0</v>
      </c>
      <c r="Y109" s="16">
        <f t="shared" si="179"/>
        <v>0</v>
      </c>
      <c r="Z109" s="16">
        <f t="shared" si="180"/>
        <v>915.70000000000005</v>
      </c>
      <c r="AA109" s="16">
        <f t="shared" si="161"/>
        <v>0</v>
      </c>
      <c r="AB109" s="16">
        <f t="shared" si="162"/>
        <v>0</v>
      </c>
      <c r="AC109" s="16">
        <f t="shared" si="163"/>
        <v>0</v>
      </c>
      <c r="AD109" s="16">
        <f t="shared" si="181"/>
        <v>0</v>
      </c>
      <c r="AE109" s="16">
        <f t="shared" si="182"/>
        <v>0</v>
      </c>
      <c r="AF109" s="16">
        <f t="shared" si="183"/>
        <v>915.70000000000005</v>
      </c>
      <c r="AG109" s="16">
        <f t="shared" si="164"/>
        <v>0</v>
      </c>
      <c r="AH109" s="16">
        <f t="shared" si="184"/>
        <v>0</v>
      </c>
      <c r="AI109" s="16">
        <f t="shared" si="185"/>
        <v>0</v>
      </c>
      <c r="AJ109" s="16">
        <f t="shared" si="186"/>
        <v>915.70000000000005</v>
      </c>
      <c r="AK109" s="16">
        <f t="shared" si="165"/>
        <v>0</v>
      </c>
      <c r="AL109" s="16">
        <f t="shared" si="166"/>
        <v>0</v>
      </c>
      <c r="AM109" s="16">
        <f t="shared" si="167"/>
        <v>0</v>
      </c>
      <c r="AN109" s="16">
        <f t="shared" si="187"/>
        <v>0</v>
      </c>
      <c r="AO109" s="16">
        <f t="shared" si="188"/>
        <v>0</v>
      </c>
      <c r="AP109" s="16">
        <f t="shared" si="189"/>
        <v>915.70000000000005</v>
      </c>
      <c r="AQ109" s="16">
        <f t="shared" si="168"/>
        <v>0</v>
      </c>
      <c r="AR109" s="16">
        <f t="shared" si="169"/>
        <v>0</v>
      </c>
      <c r="AS109" s="16">
        <f t="shared" si="170"/>
        <v>0</v>
      </c>
      <c r="AT109" s="16">
        <f t="shared" si="190"/>
        <v>0</v>
      </c>
      <c r="AU109" s="16">
        <f t="shared" si="191"/>
        <v>0</v>
      </c>
      <c r="AV109" s="16">
        <f t="shared" si="192"/>
        <v>915.70000000000005</v>
      </c>
      <c r="AW109" s="16">
        <f t="shared" si="171"/>
        <v>0</v>
      </c>
      <c r="AX109" s="16">
        <f t="shared" si="172"/>
        <v>0</v>
      </c>
      <c r="AY109" s="16">
        <f t="shared" si="173"/>
        <v>0</v>
      </c>
      <c r="AZ109" s="16">
        <f t="shared" si="193"/>
        <v>0</v>
      </c>
      <c r="BA109" s="16">
        <f t="shared" si="194"/>
        <v>0</v>
      </c>
      <c r="BB109" s="16">
        <f t="shared" si="195"/>
        <v>915.70000000000005</v>
      </c>
      <c r="BC109" s="16">
        <f t="shared" si="174"/>
        <v>0</v>
      </c>
      <c r="BD109" s="30"/>
      <c r="BE109" s="30"/>
      <c r="BF109" s="1"/>
      <c r="BG109" s="1"/>
      <c r="BH109" s="1"/>
      <c r="BI109" s="1"/>
      <c r="BJ109" s="1"/>
    </row>
    <row r="110" s="1" customFormat="1">
      <c r="A110" s="13" t="s">
        <v>117</v>
      </c>
      <c r="B110" s="14" t="s">
        <v>35</v>
      </c>
      <c r="C110" s="13"/>
      <c r="D110" s="13"/>
      <c r="E110" s="29" t="s">
        <v>36</v>
      </c>
      <c r="F110" s="16">
        <f t="shared" si="129"/>
        <v>0</v>
      </c>
      <c r="G110" s="16">
        <f t="shared" si="130"/>
        <v>0</v>
      </c>
      <c r="H110" s="16">
        <f t="shared" si="131"/>
        <v>915.70000000000005</v>
      </c>
      <c r="I110" s="16">
        <f t="shared" si="132"/>
        <v>0</v>
      </c>
      <c r="J110" s="16">
        <f t="shared" si="133"/>
        <v>0</v>
      </c>
      <c r="K110" s="16">
        <f t="shared" si="134"/>
        <v>0</v>
      </c>
      <c r="L110" s="16">
        <f t="shared" si="105"/>
        <v>0</v>
      </c>
      <c r="M110" s="16">
        <f t="shared" si="106"/>
        <v>0</v>
      </c>
      <c r="N110" s="16">
        <f t="shared" si="107"/>
        <v>915.70000000000005</v>
      </c>
      <c r="O110" s="16">
        <f t="shared" si="155"/>
        <v>0</v>
      </c>
      <c r="P110" s="16">
        <f t="shared" si="156"/>
        <v>0</v>
      </c>
      <c r="Q110" s="16">
        <f t="shared" si="157"/>
        <v>0</v>
      </c>
      <c r="R110" s="16">
        <f t="shared" si="175"/>
        <v>0</v>
      </c>
      <c r="S110" s="16">
        <f t="shared" si="176"/>
        <v>0</v>
      </c>
      <c r="T110" s="16">
        <f t="shared" si="177"/>
        <v>915.70000000000005</v>
      </c>
      <c r="U110" s="16">
        <f t="shared" si="158"/>
        <v>0</v>
      </c>
      <c r="V110" s="16">
        <f t="shared" si="159"/>
        <v>0</v>
      </c>
      <c r="W110" s="16">
        <f t="shared" si="160"/>
        <v>0</v>
      </c>
      <c r="X110" s="16">
        <f t="shared" si="178"/>
        <v>0</v>
      </c>
      <c r="Y110" s="16">
        <f t="shared" si="179"/>
        <v>0</v>
      </c>
      <c r="Z110" s="16">
        <f t="shared" si="180"/>
        <v>915.70000000000005</v>
      </c>
      <c r="AA110" s="16">
        <f t="shared" si="161"/>
        <v>0</v>
      </c>
      <c r="AB110" s="16">
        <f t="shared" si="162"/>
        <v>0</v>
      </c>
      <c r="AC110" s="16">
        <f t="shared" si="163"/>
        <v>0</v>
      </c>
      <c r="AD110" s="16">
        <f t="shared" si="181"/>
        <v>0</v>
      </c>
      <c r="AE110" s="16">
        <f t="shared" si="182"/>
        <v>0</v>
      </c>
      <c r="AF110" s="16">
        <f t="shared" si="183"/>
        <v>915.70000000000005</v>
      </c>
      <c r="AG110" s="16">
        <f t="shared" si="164"/>
        <v>0</v>
      </c>
      <c r="AH110" s="16">
        <f t="shared" si="184"/>
        <v>0</v>
      </c>
      <c r="AI110" s="16">
        <f t="shared" si="185"/>
        <v>0</v>
      </c>
      <c r="AJ110" s="16">
        <f t="shared" si="186"/>
        <v>915.70000000000005</v>
      </c>
      <c r="AK110" s="16">
        <f t="shared" si="165"/>
        <v>0</v>
      </c>
      <c r="AL110" s="16">
        <f t="shared" si="166"/>
        <v>0</v>
      </c>
      <c r="AM110" s="16">
        <f t="shared" si="167"/>
        <v>0</v>
      </c>
      <c r="AN110" s="16">
        <f t="shared" si="187"/>
        <v>0</v>
      </c>
      <c r="AO110" s="16">
        <f t="shared" si="188"/>
        <v>0</v>
      </c>
      <c r="AP110" s="16">
        <f t="shared" si="189"/>
        <v>915.70000000000005</v>
      </c>
      <c r="AQ110" s="16">
        <f t="shared" si="168"/>
        <v>0</v>
      </c>
      <c r="AR110" s="16">
        <f t="shared" si="169"/>
        <v>0</v>
      </c>
      <c r="AS110" s="16">
        <f t="shared" si="170"/>
        <v>0</v>
      </c>
      <c r="AT110" s="16">
        <f t="shared" si="190"/>
        <v>0</v>
      </c>
      <c r="AU110" s="16">
        <f t="shared" si="191"/>
        <v>0</v>
      </c>
      <c r="AV110" s="16">
        <f t="shared" si="192"/>
        <v>915.70000000000005</v>
      </c>
      <c r="AW110" s="16">
        <f t="shared" si="171"/>
        <v>0</v>
      </c>
      <c r="AX110" s="16">
        <f t="shared" si="172"/>
        <v>0</v>
      </c>
      <c r="AY110" s="16">
        <f t="shared" si="173"/>
        <v>0</v>
      </c>
      <c r="AZ110" s="16">
        <f t="shared" si="193"/>
        <v>0</v>
      </c>
      <c r="BA110" s="16">
        <f t="shared" si="194"/>
        <v>0</v>
      </c>
      <c r="BB110" s="16">
        <f t="shared" si="195"/>
        <v>915.70000000000005</v>
      </c>
      <c r="BC110" s="16">
        <f t="shared" si="174"/>
        <v>0</v>
      </c>
      <c r="BD110" s="30"/>
      <c r="BE110" s="30"/>
      <c r="BF110" s="1"/>
      <c r="BG110" s="1"/>
      <c r="BH110" s="1"/>
      <c r="BI110" s="1"/>
      <c r="BJ110" s="1"/>
    </row>
    <row r="111" s="1" customFormat="1">
      <c r="A111" s="13" t="s">
        <v>117</v>
      </c>
      <c r="B111" s="14" t="s">
        <v>35</v>
      </c>
      <c r="C111" s="13" t="s">
        <v>106</v>
      </c>
      <c r="D111" s="13" t="s">
        <v>107</v>
      </c>
      <c r="E111" s="29" t="s">
        <v>108</v>
      </c>
      <c r="F111" s="16">
        <v>0</v>
      </c>
      <c r="G111" s="16">
        <v>0</v>
      </c>
      <c r="H111" s="16">
        <v>915.70000000000005</v>
      </c>
      <c r="I111" s="16"/>
      <c r="J111" s="16"/>
      <c r="K111" s="16"/>
      <c r="L111" s="16">
        <f t="shared" si="105"/>
        <v>0</v>
      </c>
      <c r="M111" s="16">
        <f t="shared" si="106"/>
        <v>0</v>
      </c>
      <c r="N111" s="16">
        <f t="shared" si="107"/>
        <v>915.70000000000005</v>
      </c>
      <c r="O111" s="16"/>
      <c r="P111" s="16"/>
      <c r="Q111" s="16"/>
      <c r="R111" s="16">
        <f t="shared" si="175"/>
        <v>0</v>
      </c>
      <c r="S111" s="16">
        <f t="shared" si="176"/>
        <v>0</v>
      </c>
      <c r="T111" s="16">
        <f t="shared" si="177"/>
        <v>915.70000000000005</v>
      </c>
      <c r="U111" s="16"/>
      <c r="V111" s="16"/>
      <c r="W111" s="16"/>
      <c r="X111" s="16">
        <f t="shared" si="178"/>
        <v>0</v>
      </c>
      <c r="Y111" s="16">
        <f t="shared" si="179"/>
        <v>0</v>
      </c>
      <c r="Z111" s="16">
        <f t="shared" si="180"/>
        <v>915.70000000000005</v>
      </c>
      <c r="AA111" s="16"/>
      <c r="AB111" s="16"/>
      <c r="AC111" s="16"/>
      <c r="AD111" s="16">
        <f t="shared" si="181"/>
        <v>0</v>
      </c>
      <c r="AE111" s="16">
        <f t="shared" si="182"/>
        <v>0</v>
      </c>
      <c r="AF111" s="16">
        <f t="shared" si="183"/>
        <v>915.70000000000005</v>
      </c>
      <c r="AG111" s="16"/>
      <c r="AH111" s="16">
        <f t="shared" si="184"/>
        <v>0</v>
      </c>
      <c r="AI111" s="16">
        <f t="shared" si="185"/>
        <v>0</v>
      </c>
      <c r="AJ111" s="16">
        <f t="shared" si="186"/>
        <v>915.70000000000005</v>
      </c>
      <c r="AK111" s="16"/>
      <c r="AL111" s="16"/>
      <c r="AM111" s="16"/>
      <c r="AN111" s="16">
        <f t="shared" si="187"/>
        <v>0</v>
      </c>
      <c r="AO111" s="16">
        <f t="shared" si="188"/>
        <v>0</v>
      </c>
      <c r="AP111" s="16">
        <f t="shared" si="189"/>
        <v>915.70000000000005</v>
      </c>
      <c r="AQ111" s="16"/>
      <c r="AR111" s="16"/>
      <c r="AS111" s="16"/>
      <c r="AT111" s="16">
        <f t="shared" si="190"/>
        <v>0</v>
      </c>
      <c r="AU111" s="16">
        <f t="shared" si="191"/>
        <v>0</v>
      </c>
      <c r="AV111" s="16">
        <f t="shared" si="192"/>
        <v>915.70000000000005</v>
      </c>
      <c r="AW111" s="16"/>
      <c r="AX111" s="16"/>
      <c r="AY111" s="16"/>
      <c r="AZ111" s="16">
        <f t="shared" si="193"/>
        <v>0</v>
      </c>
      <c r="BA111" s="16">
        <f t="shared" si="194"/>
        <v>0</v>
      </c>
      <c r="BB111" s="16">
        <f t="shared" si="195"/>
        <v>915.70000000000005</v>
      </c>
      <c r="BC111" s="16"/>
      <c r="BD111" s="30"/>
      <c r="BE111" s="30"/>
      <c r="BF111" s="1"/>
      <c r="BG111" s="1"/>
      <c r="BH111" s="1"/>
      <c r="BI111" s="1"/>
      <c r="BJ111" s="1"/>
    </row>
    <row r="112" s="1" customFormat="1">
      <c r="A112" s="13" t="s">
        <v>119</v>
      </c>
      <c r="B112" s="14"/>
      <c r="C112" s="13"/>
      <c r="D112" s="13"/>
      <c r="E112" s="29" t="s">
        <v>120</v>
      </c>
      <c r="F112" s="16">
        <f t="shared" si="129"/>
        <v>0</v>
      </c>
      <c r="G112" s="16">
        <f t="shared" si="130"/>
        <v>0</v>
      </c>
      <c r="H112" s="16">
        <f t="shared" si="131"/>
        <v>915.60000000000002</v>
      </c>
      <c r="I112" s="16">
        <f t="shared" si="132"/>
        <v>0</v>
      </c>
      <c r="J112" s="16">
        <f t="shared" si="133"/>
        <v>0</v>
      </c>
      <c r="K112" s="16">
        <f t="shared" si="134"/>
        <v>0</v>
      </c>
      <c r="L112" s="16">
        <f t="shared" si="105"/>
        <v>0</v>
      </c>
      <c r="M112" s="16">
        <f t="shared" si="106"/>
        <v>0</v>
      </c>
      <c r="N112" s="16">
        <f t="shared" si="107"/>
        <v>915.60000000000002</v>
      </c>
      <c r="O112" s="16">
        <f t="shared" si="155"/>
        <v>0</v>
      </c>
      <c r="P112" s="16">
        <f t="shared" si="156"/>
        <v>0</v>
      </c>
      <c r="Q112" s="16">
        <f t="shared" si="157"/>
        <v>0</v>
      </c>
      <c r="R112" s="16">
        <f t="shared" si="175"/>
        <v>0</v>
      </c>
      <c r="S112" s="16">
        <f t="shared" si="176"/>
        <v>0</v>
      </c>
      <c r="T112" s="16">
        <f t="shared" si="177"/>
        <v>915.60000000000002</v>
      </c>
      <c r="U112" s="16">
        <f t="shared" si="158"/>
        <v>0</v>
      </c>
      <c r="V112" s="16">
        <f t="shared" si="159"/>
        <v>0</v>
      </c>
      <c r="W112" s="16">
        <f t="shared" si="160"/>
        <v>0</v>
      </c>
      <c r="X112" s="16">
        <f t="shared" si="178"/>
        <v>0</v>
      </c>
      <c r="Y112" s="16">
        <f t="shared" si="179"/>
        <v>0</v>
      </c>
      <c r="Z112" s="16">
        <f t="shared" si="180"/>
        <v>915.60000000000002</v>
      </c>
      <c r="AA112" s="16">
        <f t="shared" si="161"/>
        <v>0</v>
      </c>
      <c r="AB112" s="16">
        <f t="shared" si="162"/>
        <v>0</v>
      </c>
      <c r="AC112" s="16">
        <f t="shared" si="163"/>
        <v>0</v>
      </c>
      <c r="AD112" s="16">
        <f t="shared" si="181"/>
        <v>0</v>
      </c>
      <c r="AE112" s="16">
        <f t="shared" si="182"/>
        <v>0</v>
      </c>
      <c r="AF112" s="16">
        <f t="shared" si="183"/>
        <v>915.60000000000002</v>
      </c>
      <c r="AG112" s="16">
        <f t="shared" si="164"/>
        <v>0</v>
      </c>
      <c r="AH112" s="16">
        <f t="shared" si="184"/>
        <v>0</v>
      </c>
      <c r="AI112" s="16">
        <f t="shared" si="185"/>
        <v>0</v>
      </c>
      <c r="AJ112" s="16">
        <f t="shared" si="186"/>
        <v>915.60000000000002</v>
      </c>
      <c r="AK112" s="16">
        <f t="shared" si="165"/>
        <v>0</v>
      </c>
      <c r="AL112" s="16">
        <f t="shared" si="166"/>
        <v>0</v>
      </c>
      <c r="AM112" s="16">
        <f t="shared" si="167"/>
        <v>0</v>
      </c>
      <c r="AN112" s="16">
        <f t="shared" si="187"/>
        <v>0</v>
      </c>
      <c r="AO112" s="16">
        <f t="shared" si="188"/>
        <v>0</v>
      </c>
      <c r="AP112" s="16">
        <f t="shared" si="189"/>
        <v>915.60000000000002</v>
      </c>
      <c r="AQ112" s="16">
        <f t="shared" si="168"/>
        <v>0</v>
      </c>
      <c r="AR112" s="16">
        <f t="shared" si="169"/>
        <v>0</v>
      </c>
      <c r="AS112" s="16">
        <f t="shared" si="170"/>
        <v>0</v>
      </c>
      <c r="AT112" s="16">
        <f t="shared" si="190"/>
        <v>0</v>
      </c>
      <c r="AU112" s="16">
        <f t="shared" si="191"/>
        <v>0</v>
      </c>
      <c r="AV112" s="16">
        <f t="shared" si="192"/>
        <v>915.60000000000002</v>
      </c>
      <c r="AW112" s="16">
        <f t="shared" si="171"/>
        <v>0</v>
      </c>
      <c r="AX112" s="16">
        <f t="shared" si="172"/>
        <v>0</v>
      </c>
      <c r="AY112" s="16">
        <f t="shared" si="173"/>
        <v>0</v>
      </c>
      <c r="AZ112" s="16">
        <f t="shared" si="193"/>
        <v>0</v>
      </c>
      <c r="BA112" s="16">
        <f t="shared" si="194"/>
        <v>0</v>
      </c>
      <c r="BB112" s="16">
        <f t="shared" si="195"/>
        <v>915.60000000000002</v>
      </c>
      <c r="BC112" s="16">
        <f t="shared" si="174"/>
        <v>0</v>
      </c>
      <c r="BD112" s="30"/>
      <c r="BE112" s="30"/>
      <c r="BF112" s="1"/>
      <c r="BG112" s="1"/>
      <c r="BH112" s="1"/>
      <c r="BI112" s="1"/>
      <c r="BJ112" s="1"/>
    </row>
    <row r="113" s="1" customFormat="1">
      <c r="A113" s="13" t="s">
        <v>119</v>
      </c>
      <c r="B113" s="14" t="s">
        <v>35</v>
      </c>
      <c r="C113" s="13"/>
      <c r="D113" s="13"/>
      <c r="E113" s="29" t="s">
        <v>36</v>
      </c>
      <c r="F113" s="16">
        <f t="shared" si="129"/>
        <v>0</v>
      </c>
      <c r="G113" s="16">
        <f t="shared" si="130"/>
        <v>0</v>
      </c>
      <c r="H113" s="16">
        <f t="shared" si="131"/>
        <v>915.60000000000002</v>
      </c>
      <c r="I113" s="16">
        <f t="shared" si="132"/>
        <v>0</v>
      </c>
      <c r="J113" s="16">
        <f t="shared" si="133"/>
        <v>0</v>
      </c>
      <c r="K113" s="16">
        <f t="shared" si="134"/>
        <v>0</v>
      </c>
      <c r="L113" s="16">
        <f t="shared" si="105"/>
        <v>0</v>
      </c>
      <c r="M113" s="16">
        <f t="shared" si="106"/>
        <v>0</v>
      </c>
      <c r="N113" s="16">
        <f t="shared" si="107"/>
        <v>915.60000000000002</v>
      </c>
      <c r="O113" s="16">
        <f t="shared" si="155"/>
        <v>0</v>
      </c>
      <c r="P113" s="16">
        <f t="shared" si="156"/>
        <v>0</v>
      </c>
      <c r="Q113" s="16">
        <f t="shared" si="157"/>
        <v>0</v>
      </c>
      <c r="R113" s="16">
        <f t="shared" si="175"/>
        <v>0</v>
      </c>
      <c r="S113" s="16">
        <f t="shared" si="176"/>
        <v>0</v>
      </c>
      <c r="T113" s="16">
        <f t="shared" si="177"/>
        <v>915.60000000000002</v>
      </c>
      <c r="U113" s="16">
        <f t="shared" si="158"/>
        <v>0</v>
      </c>
      <c r="V113" s="16">
        <f t="shared" si="159"/>
        <v>0</v>
      </c>
      <c r="W113" s="16">
        <f t="shared" si="160"/>
        <v>0</v>
      </c>
      <c r="X113" s="16">
        <f t="shared" si="178"/>
        <v>0</v>
      </c>
      <c r="Y113" s="16">
        <f t="shared" si="179"/>
        <v>0</v>
      </c>
      <c r="Z113" s="16">
        <f t="shared" si="180"/>
        <v>915.60000000000002</v>
      </c>
      <c r="AA113" s="16">
        <f t="shared" si="161"/>
        <v>0</v>
      </c>
      <c r="AB113" s="16">
        <f t="shared" si="162"/>
        <v>0</v>
      </c>
      <c r="AC113" s="16">
        <f t="shared" si="163"/>
        <v>0</v>
      </c>
      <c r="AD113" s="16">
        <f t="shared" si="181"/>
        <v>0</v>
      </c>
      <c r="AE113" s="16">
        <f t="shared" si="182"/>
        <v>0</v>
      </c>
      <c r="AF113" s="16">
        <f t="shared" si="183"/>
        <v>915.60000000000002</v>
      </c>
      <c r="AG113" s="16">
        <f t="shared" si="164"/>
        <v>0</v>
      </c>
      <c r="AH113" s="16">
        <f t="shared" si="184"/>
        <v>0</v>
      </c>
      <c r="AI113" s="16">
        <f t="shared" si="185"/>
        <v>0</v>
      </c>
      <c r="AJ113" s="16">
        <f t="shared" si="186"/>
        <v>915.60000000000002</v>
      </c>
      <c r="AK113" s="16">
        <f t="shared" si="165"/>
        <v>0</v>
      </c>
      <c r="AL113" s="16">
        <f t="shared" si="166"/>
        <v>0</v>
      </c>
      <c r="AM113" s="16">
        <f t="shared" si="167"/>
        <v>0</v>
      </c>
      <c r="AN113" s="16">
        <f t="shared" si="187"/>
        <v>0</v>
      </c>
      <c r="AO113" s="16">
        <f t="shared" si="188"/>
        <v>0</v>
      </c>
      <c r="AP113" s="16">
        <f t="shared" si="189"/>
        <v>915.60000000000002</v>
      </c>
      <c r="AQ113" s="16">
        <f t="shared" si="168"/>
        <v>0</v>
      </c>
      <c r="AR113" s="16">
        <f t="shared" si="169"/>
        <v>0</v>
      </c>
      <c r="AS113" s="16">
        <f t="shared" si="170"/>
        <v>0</v>
      </c>
      <c r="AT113" s="16">
        <f t="shared" si="190"/>
        <v>0</v>
      </c>
      <c r="AU113" s="16">
        <f t="shared" si="191"/>
        <v>0</v>
      </c>
      <c r="AV113" s="16">
        <f t="shared" si="192"/>
        <v>915.60000000000002</v>
      </c>
      <c r="AW113" s="16">
        <f t="shared" si="171"/>
        <v>0</v>
      </c>
      <c r="AX113" s="16">
        <f t="shared" si="172"/>
        <v>0</v>
      </c>
      <c r="AY113" s="16">
        <f t="shared" si="173"/>
        <v>0</v>
      </c>
      <c r="AZ113" s="16">
        <f t="shared" si="193"/>
        <v>0</v>
      </c>
      <c r="BA113" s="16">
        <f t="shared" si="194"/>
        <v>0</v>
      </c>
      <c r="BB113" s="16">
        <f t="shared" si="195"/>
        <v>915.60000000000002</v>
      </c>
      <c r="BC113" s="16">
        <f t="shared" si="174"/>
        <v>0</v>
      </c>
      <c r="BD113" s="30"/>
      <c r="BE113" s="30"/>
      <c r="BF113" s="1"/>
      <c r="BG113" s="1"/>
      <c r="BH113" s="1"/>
      <c r="BI113" s="1"/>
      <c r="BJ113" s="1"/>
    </row>
    <row r="114" s="1" customFormat="1">
      <c r="A114" s="13" t="s">
        <v>119</v>
      </c>
      <c r="B114" s="14" t="s">
        <v>35</v>
      </c>
      <c r="C114" s="13" t="s">
        <v>106</v>
      </c>
      <c r="D114" s="13" t="s">
        <v>107</v>
      </c>
      <c r="E114" s="29" t="s">
        <v>108</v>
      </c>
      <c r="F114" s="16">
        <v>0</v>
      </c>
      <c r="G114" s="16">
        <v>0</v>
      </c>
      <c r="H114" s="16">
        <v>915.60000000000002</v>
      </c>
      <c r="I114" s="16"/>
      <c r="J114" s="16"/>
      <c r="K114" s="16"/>
      <c r="L114" s="16">
        <f t="shared" si="105"/>
        <v>0</v>
      </c>
      <c r="M114" s="16">
        <f t="shared" si="106"/>
        <v>0</v>
      </c>
      <c r="N114" s="16">
        <f t="shared" si="107"/>
        <v>915.60000000000002</v>
      </c>
      <c r="O114" s="16"/>
      <c r="P114" s="16"/>
      <c r="Q114" s="16"/>
      <c r="R114" s="16">
        <f t="shared" si="175"/>
        <v>0</v>
      </c>
      <c r="S114" s="16">
        <f t="shared" si="176"/>
        <v>0</v>
      </c>
      <c r="T114" s="16">
        <f t="shared" si="177"/>
        <v>915.60000000000002</v>
      </c>
      <c r="U114" s="16"/>
      <c r="V114" s="16"/>
      <c r="W114" s="16"/>
      <c r="X114" s="16">
        <f t="shared" si="178"/>
        <v>0</v>
      </c>
      <c r="Y114" s="16">
        <f t="shared" si="179"/>
        <v>0</v>
      </c>
      <c r="Z114" s="16">
        <f t="shared" si="180"/>
        <v>915.60000000000002</v>
      </c>
      <c r="AA114" s="16"/>
      <c r="AB114" s="16"/>
      <c r="AC114" s="16"/>
      <c r="AD114" s="16">
        <f t="shared" si="181"/>
        <v>0</v>
      </c>
      <c r="AE114" s="16">
        <f t="shared" si="182"/>
        <v>0</v>
      </c>
      <c r="AF114" s="16">
        <f t="shared" si="183"/>
        <v>915.60000000000002</v>
      </c>
      <c r="AG114" s="16"/>
      <c r="AH114" s="16">
        <f t="shared" si="184"/>
        <v>0</v>
      </c>
      <c r="AI114" s="16">
        <f t="shared" si="185"/>
        <v>0</v>
      </c>
      <c r="AJ114" s="16">
        <f t="shared" si="186"/>
        <v>915.60000000000002</v>
      </c>
      <c r="AK114" s="16"/>
      <c r="AL114" s="16"/>
      <c r="AM114" s="16"/>
      <c r="AN114" s="16">
        <f t="shared" si="187"/>
        <v>0</v>
      </c>
      <c r="AO114" s="16">
        <f t="shared" si="188"/>
        <v>0</v>
      </c>
      <c r="AP114" s="16">
        <f t="shared" si="189"/>
        <v>915.60000000000002</v>
      </c>
      <c r="AQ114" s="16"/>
      <c r="AR114" s="16"/>
      <c r="AS114" s="16"/>
      <c r="AT114" s="16">
        <f t="shared" si="190"/>
        <v>0</v>
      </c>
      <c r="AU114" s="16">
        <f t="shared" si="191"/>
        <v>0</v>
      </c>
      <c r="AV114" s="16">
        <f t="shared" si="192"/>
        <v>915.60000000000002</v>
      </c>
      <c r="AW114" s="16"/>
      <c r="AX114" s="16"/>
      <c r="AY114" s="16"/>
      <c r="AZ114" s="16">
        <f t="shared" si="193"/>
        <v>0</v>
      </c>
      <c r="BA114" s="16">
        <f t="shared" si="194"/>
        <v>0</v>
      </c>
      <c r="BB114" s="16">
        <f t="shared" si="195"/>
        <v>915.60000000000002</v>
      </c>
      <c r="BC114" s="16"/>
      <c r="BD114" s="30"/>
      <c r="BE114" s="30"/>
      <c r="BF114" s="1"/>
      <c r="BG114" s="1"/>
      <c r="BH114" s="1"/>
      <c r="BI114" s="1"/>
      <c r="BJ114" s="1"/>
    </row>
    <row r="115" s="1" customFormat="1">
      <c r="A115" s="13" t="s">
        <v>121</v>
      </c>
      <c r="B115" s="14"/>
      <c r="C115" s="13"/>
      <c r="D115" s="13"/>
      <c r="E115" s="29" t="s">
        <v>122</v>
      </c>
      <c r="F115" s="16">
        <f t="shared" si="129"/>
        <v>0</v>
      </c>
      <c r="G115" s="16">
        <f t="shared" si="130"/>
        <v>0</v>
      </c>
      <c r="H115" s="16">
        <f t="shared" si="131"/>
        <v>915.70000000000005</v>
      </c>
      <c r="I115" s="16">
        <f t="shared" si="132"/>
        <v>0</v>
      </c>
      <c r="J115" s="16">
        <f t="shared" si="133"/>
        <v>0</v>
      </c>
      <c r="K115" s="16">
        <f t="shared" si="134"/>
        <v>0</v>
      </c>
      <c r="L115" s="16">
        <f t="shared" si="105"/>
        <v>0</v>
      </c>
      <c r="M115" s="16">
        <f t="shared" si="106"/>
        <v>0</v>
      </c>
      <c r="N115" s="16">
        <f t="shared" si="107"/>
        <v>915.70000000000005</v>
      </c>
      <c r="O115" s="16">
        <f t="shared" si="155"/>
        <v>0</v>
      </c>
      <c r="P115" s="16">
        <f t="shared" si="156"/>
        <v>0</v>
      </c>
      <c r="Q115" s="16">
        <f t="shared" si="157"/>
        <v>0</v>
      </c>
      <c r="R115" s="16">
        <f t="shared" si="175"/>
        <v>0</v>
      </c>
      <c r="S115" s="16">
        <f t="shared" si="176"/>
        <v>0</v>
      </c>
      <c r="T115" s="16">
        <f t="shared" si="177"/>
        <v>915.70000000000005</v>
      </c>
      <c r="U115" s="16">
        <f t="shared" si="158"/>
        <v>0</v>
      </c>
      <c r="V115" s="16">
        <f t="shared" si="159"/>
        <v>0</v>
      </c>
      <c r="W115" s="16">
        <f t="shared" si="160"/>
        <v>0</v>
      </c>
      <c r="X115" s="16">
        <f t="shared" si="178"/>
        <v>0</v>
      </c>
      <c r="Y115" s="16">
        <f t="shared" si="179"/>
        <v>0</v>
      </c>
      <c r="Z115" s="16">
        <f t="shared" si="180"/>
        <v>915.70000000000005</v>
      </c>
      <c r="AA115" s="16">
        <f t="shared" si="161"/>
        <v>0</v>
      </c>
      <c r="AB115" s="16">
        <f t="shared" si="162"/>
        <v>0</v>
      </c>
      <c r="AC115" s="16">
        <f t="shared" si="163"/>
        <v>0</v>
      </c>
      <c r="AD115" s="16">
        <f t="shared" si="181"/>
        <v>0</v>
      </c>
      <c r="AE115" s="16">
        <f t="shared" si="182"/>
        <v>0</v>
      </c>
      <c r="AF115" s="16">
        <f t="shared" si="183"/>
        <v>915.70000000000005</v>
      </c>
      <c r="AG115" s="16">
        <f t="shared" si="164"/>
        <v>0</v>
      </c>
      <c r="AH115" s="16">
        <f t="shared" si="184"/>
        <v>0</v>
      </c>
      <c r="AI115" s="16">
        <f t="shared" si="185"/>
        <v>0</v>
      </c>
      <c r="AJ115" s="16">
        <f t="shared" si="186"/>
        <v>915.70000000000005</v>
      </c>
      <c r="AK115" s="16">
        <f t="shared" si="165"/>
        <v>0</v>
      </c>
      <c r="AL115" s="16">
        <f t="shared" si="166"/>
        <v>0</v>
      </c>
      <c r="AM115" s="16">
        <f t="shared" si="167"/>
        <v>0</v>
      </c>
      <c r="AN115" s="16">
        <f t="shared" si="187"/>
        <v>0</v>
      </c>
      <c r="AO115" s="16">
        <f t="shared" si="188"/>
        <v>0</v>
      </c>
      <c r="AP115" s="16">
        <f t="shared" si="189"/>
        <v>915.70000000000005</v>
      </c>
      <c r="AQ115" s="16">
        <f t="shared" si="168"/>
        <v>0</v>
      </c>
      <c r="AR115" s="16">
        <f t="shared" si="169"/>
        <v>0</v>
      </c>
      <c r="AS115" s="16">
        <f t="shared" si="170"/>
        <v>0</v>
      </c>
      <c r="AT115" s="16">
        <f t="shared" si="190"/>
        <v>0</v>
      </c>
      <c r="AU115" s="16">
        <f t="shared" si="191"/>
        <v>0</v>
      </c>
      <c r="AV115" s="16">
        <f t="shared" si="192"/>
        <v>915.70000000000005</v>
      </c>
      <c r="AW115" s="16">
        <f t="shared" si="171"/>
        <v>0</v>
      </c>
      <c r="AX115" s="16">
        <f t="shared" si="172"/>
        <v>0</v>
      </c>
      <c r="AY115" s="16">
        <f t="shared" si="173"/>
        <v>0</v>
      </c>
      <c r="AZ115" s="16">
        <f t="shared" si="193"/>
        <v>0</v>
      </c>
      <c r="BA115" s="16">
        <f t="shared" si="194"/>
        <v>0</v>
      </c>
      <c r="BB115" s="16">
        <f t="shared" si="195"/>
        <v>915.70000000000005</v>
      </c>
      <c r="BC115" s="16">
        <f t="shared" si="174"/>
        <v>0</v>
      </c>
      <c r="BD115" s="30"/>
      <c r="BE115" s="30"/>
      <c r="BF115" s="1"/>
      <c r="BG115" s="1"/>
      <c r="BH115" s="1"/>
      <c r="BI115" s="1"/>
      <c r="BJ115" s="1"/>
    </row>
    <row r="116" s="1" customFormat="1">
      <c r="A116" s="13" t="s">
        <v>121</v>
      </c>
      <c r="B116" s="14" t="s">
        <v>35</v>
      </c>
      <c r="C116" s="13"/>
      <c r="D116" s="13"/>
      <c r="E116" s="29" t="s">
        <v>36</v>
      </c>
      <c r="F116" s="16">
        <f t="shared" si="129"/>
        <v>0</v>
      </c>
      <c r="G116" s="16">
        <f t="shared" si="130"/>
        <v>0</v>
      </c>
      <c r="H116" s="16">
        <f t="shared" si="131"/>
        <v>915.70000000000005</v>
      </c>
      <c r="I116" s="16">
        <f t="shared" si="132"/>
        <v>0</v>
      </c>
      <c r="J116" s="16">
        <f t="shared" si="133"/>
        <v>0</v>
      </c>
      <c r="K116" s="16">
        <f t="shared" si="134"/>
        <v>0</v>
      </c>
      <c r="L116" s="16">
        <f t="shared" si="105"/>
        <v>0</v>
      </c>
      <c r="M116" s="16">
        <f t="shared" si="106"/>
        <v>0</v>
      </c>
      <c r="N116" s="16">
        <f t="shared" si="107"/>
        <v>915.70000000000005</v>
      </c>
      <c r="O116" s="16">
        <f t="shared" si="155"/>
        <v>0</v>
      </c>
      <c r="P116" s="16">
        <f t="shared" si="156"/>
        <v>0</v>
      </c>
      <c r="Q116" s="16">
        <f t="shared" si="157"/>
        <v>0</v>
      </c>
      <c r="R116" s="16">
        <f t="shared" si="175"/>
        <v>0</v>
      </c>
      <c r="S116" s="16">
        <f t="shared" si="176"/>
        <v>0</v>
      </c>
      <c r="T116" s="16">
        <f t="shared" si="177"/>
        <v>915.70000000000005</v>
      </c>
      <c r="U116" s="16">
        <f t="shared" si="158"/>
        <v>0</v>
      </c>
      <c r="V116" s="16">
        <f t="shared" si="159"/>
        <v>0</v>
      </c>
      <c r="W116" s="16">
        <f t="shared" si="160"/>
        <v>0</v>
      </c>
      <c r="X116" s="16">
        <f t="shared" si="178"/>
        <v>0</v>
      </c>
      <c r="Y116" s="16">
        <f t="shared" si="179"/>
        <v>0</v>
      </c>
      <c r="Z116" s="16">
        <f t="shared" si="180"/>
        <v>915.70000000000005</v>
      </c>
      <c r="AA116" s="16">
        <f t="shared" si="161"/>
        <v>0</v>
      </c>
      <c r="AB116" s="16">
        <f t="shared" si="162"/>
        <v>0</v>
      </c>
      <c r="AC116" s="16">
        <f t="shared" si="163"/>
        <v>0</v>
      </c>
      <c r="AD116" s="16">
        <f t="shared" si="181"/>
        <v>0</v>
      </c>
      <c r="AE116" s="16">
        <f t="shared" si="182"/>
        <v>0</v>
      </c>
      <c r="AF116" s="16">
        <f t="shared" si="183"/>
        <v>915.70000000000005</v>
      </c>
      <c r="AG116" s="16">
        <f t="shared" si="164"/>
        <v>0</v>
      </c>
      <c r="AH116" s="16">
        <f t="shared" si="184"/>
        <v>0</v>
      </c>
      <c r="AI116" s="16">
        <f t="shared" si="185"/>
        <v>0</v>
      </c>
      <c r="AJ116" s="16">
        <f t="shared" si="186"/>
        <v>915.70000000000005</v>
      </c>
      <c r="AK116" s="16">
        <f t="shared" si="165"/>
        <v>0</v>
      </c>
      <c r="AL116" s="16">
        <f t="shared" si="166"/>
        <v>0</v>
      </c>
      <c r="AM116" s="16">
        <f t="shared" si="167"/>
        <v>0</v>
      </c>
      <c r="AN116" s="16">
        <f t="shared" si="187"/>
        <v>0</v>
      </c>
      <c r="AO116" s="16">
        <f t="shared" si="188"/>
        <v>0</v>
      </c>
      <c r="AP116" s="16">
        <f t="shared" si="189"/>
        <v>915.70000000000005</v>
      </c>
      <c r="AQ116" s="16">
        <f t="shared" si="168"/>
        <v>0</v>
      </c>
      <c r="AR116" s="16">
        <f t="shared" si="169"/>
        <v>0</v>
      </c>
      <c r="AS116" s="16">
        <f t="shared" si="170"/>
        <v>0</v>
      </c>
      <c r="AT116" s="16">
        <f t="shared" si="190"/>
        <v>0</v>
      </c>
      <c r="AU116" s="16">
        <f t="shared" si="191"/>
        <v>0</v>
      </c>
      <c r="AV116" s="16">
        <f t="shared" si="192"/>
        <v>915.70000000000005</v>
      </c>
      <c r="AW116" s="16">
        <f t="shared" si="171"/>
        <v>0</v>
      </c>
      <c r="AX116" s="16">
        <f t="shared" si="172"/>
        <v>0</v>
      </c>
      <c r="AY116" s="16">
        <f t="shared" si="173"/>
        <v>0</v>
      </c>
      <c r="AZ116" s="16">
        <f t="shared" si="193"/>
        <v>0</v>
      </c>
      <c r="BA116" s="16">
        <f t="shared" si="194"/>
        <v>0</v>
      </c>
      <c r="BB116" s="16">
        <f t="shared" si="195"/>
        <v>915.70000000000005</v>
      </c>
      <c r="BC116" s="16">
        <f t="shared" si="174"/>
        <v>0</v>
      </c>
      <c r="BD116" s="30"/>
      <c r="BE116" s="30"/>
      <c r="BF116" s="1"/>
      <c r="BG116" s="1"/>
      <c r="BH116" s="1"/>
      <c r="BI116" s="1"/>
      <c r="BJ116" s="1"/>
    </row>
    <row r="117" s="1" customFormat="1">
      <c r="A117" s="13" t="s">
        <v>121</v>
      </c>
      <c r="B117" s="14" t="s">
        <v>35</v>
      </c>
      <c r="C117" s="13" t="s">
        <v>106</v>
      </c>
      <c r="D117" s="13" t="s">
        <v>107</v>
      </c>
      <c r="E117" s="29" t="s">
        <v>108</v>
      </c>
      <c r="F117" s="16">
        <v>0</v>
      </c>
      <c r="G117" s="16">
        <v>0</v>
      </c>
      <c r="H117" s="16">
        <v>915.70000000000005</v>
      </c>
      <c r="I117" s="16"/>
      <c r="J117" s="16"/>
      <c r="K117" s="16"/>
      <c r="L117" s="16">
        <f t="shared" si="105"/>
        <v>0</v>
      </c>
      <c r="M117" s="16">
        <f t="shared" si="106"/>
        <v>0</v>
      </c>
      <c r="N117" s="16">
        <f t="shared" si="107"/>
        <v>915.70000000000005</v>
      </c>
      <c r="O117" s="16"/>
      <c r="P117" s="16"/>
      <c r="Q117" s="16"/>
      <c r="R117" s="16">
        <f t="shared" si="175"/>
        <v>0</v>
      </c>
      <c r="S117" s="16">
        <f t="shared" si="176"/>
        <v>0</v>
      </c>
      <c r="T117" s="16">
        <f t="shared" si="177"/>
        <v>915.70000000000005</v>
      </c>
      <c r="U117" s="16"/>
      <c r="V117" s="16"/>
      <c r="W117" s="16"/>
      <c r="X117" s="16">
        <f t="shared" si="178"/>
        <v>0</v>
      </c>
      <c r="Y117" s="16">
        <f t="shared" si="179"/>
        <v>0</v>
      </c>
      <c r="Z117" s="16">
        <f t="shared" si="180"/>
        <v>915.70000000000005</v>
      </c>
      <c r="AA117" s="16"/>
      <c r="AB117" s="16"/>
      <c r="AC117" s="16"/>
      <c r="AD117" s="16">
        <f t="shared" si="181"/>
        <v>0</v>
      </c>
      <c r="AE117" s="16">
        <f t="shared" si="182"/>
        <v>0</v>
      </c>
      <c r="AF117" s="16">
        <f t="shared" si="183"/>
        <v>915.70000000000005</v>
      </c>
      <c r="AG117" s="16"/>
      <c r="AH117" s="16">
        <f t="shared" si="184"/>
        <v>0</v>
      </c>
      <c r="AI117" s="16">
        <f t="shared" si="185"/>
        <v>0</v>
      </c>
      <c r="AJ117" s="16">
        <f t="shared" si="186"/>
        <v>915.70000000000005</v>
      </c>
      <c r="AK117" s="16"/>
      <c r="AL117" s="16"/>
      <c r="AM117" s="16"/>
      <c r="AN117" s="16">
        <f t="shared" si="187"/>
        <v>0</v>
      </c>
      <c r="AO117" s="16">
        <f t="shared" si="188"/>
        <v>0</v>
      </c>
      <c r="AP117" s="16">
        <f t="shared" si="189"/>
        <v>915.70000000000005</v>
      </c>
      <c r="AQ117" s="16"/>
      <c r="AR117" s="16"/>
      <c r="AS117" s="16"/>
      <c r="AT117" s="16">
        <f t="shared" si="190"/>
        <v>0</v>
      </c>
      <c r="AU117" s="16">
        <f t="shared" si="191"/>
        <v>0</v>
      </c>
      <c r="AV117" s="16">
        <f t="shared" si="192"/>
        <v>915.70000000000005</v>
      </c>
      <c r="AW117" s="16"/>
      <c r="AX117" s="16"/>
      <c r="AY117" s="16"/>
      <c r="AZ117" s="16">
        <f t="shared" si="193"/>
        <v>0</v>
      </c>
      <c r="BA117" s="16">
        <f t="shared" si="194"/>
        <v>0</v>
      </c>
      <c r="BB117" s="16">
        <f t="shared" si="195"/>
        <v>915.70000000000005</v>
      </c>
      <c r="BC117" s="16"/>
      <c r="BD117" s="30"/>
      <c r="BE117" s="30"/>
      <c r="BF117" s="1"/>
      <c r="BG117" s="1"/>
      <c r="BH117" s="1"/>
      <c r="BI117" s="1"/>
      <c r="BJ117" s="1"/>
    </row>
    <row r="118" s="1" customFormat="1">
      <c r="A118" s="13" t="s">
        <v>123</v>
      </c>
      <c r="B118" s="14"/>
      <c r="C118" s="13"/>
      <c r="D118" s="13"/>
      <c r="E118" s="31" t="s">
        <v>124</v>
      </c>
      <c r="F118" s="16">
        <f t="shared" si="129"/>
        <v>9209.2999999999993</v>
      </c>
      <c r="G118" s="16">
        <f t="shared" si="130"/>
        <v>0</v>
      </c>
      <c r="H118" s="16">
        <f t="shared" si="131"/>
        <v>0</v>
      </c>
      <c r="I118" s="16">
        <f t="shared" si="132"/>
        <v>0</v>
      </c>
      <c r="J118" s="16">
        <f t="shared" si="133"/>
        <v>0</v>
      </c>
      <c r="K118" s="16">
        <f t="shared" si="134"/>
        <v>0</v>
      </c>
      <c r="L118" s="16">
        <f t="shared" si="105"/>
        <v>9209.2999999999993</v>
      </c>
      <c r="M118" s="16">
        <f t="shared" si="106"/>
        <v>0</v>
      </c>
      <c r="N118" s="16">
        <f t="shared" si="107"/>
        <v>0</v>
      </c>
      <c r="O118" s="16">
        <f t="shared" si="155"/>
        <v>0</v>
      </c>
      <c r="P118" s="16">
        <f t="shared" si="156"/>
        <v>0</v>
      </c>
      <c r="Q118" s="16">
        <f t="shared" si="157"/>
        <v>0</v>
      </c>
      <c r="R118" s="16">
        <f t="shared" si="175"/>
        <v>9209.2999999999993</v>
      </c>
      <c r="S118" s="16">
        <f t="shared" si="176"/>
        <v>0</v>
      </c>
      <c r="T118" s="16">
        <f t="shared" si="177"/>
        <v>0</v>
      </c>
      <c r="U118" s="16">
        <f t="shared" si="158"/>
        <v>0</v>
      </c>
      <c r="V118" s="16">
        <f t="shared" si="159"/>
        <v>0</v>
      </c>
      <c r="W118" s="16">
        <f t="shared" si="160"/>
        <v>0</v>
      </c>
      <c r="X118" s="16">
        <f t="shared" si="178"/>
        <v>9209.2999999999993</v>
      </c>
      <c r="Y118" s="16">
        <f t="shared" si="179"/>
        <v>0</v>
      </c>
      <c r="Z118" s="16">
        <f t="shared" si="180"/>
        <v>0</v>
      </c>
      <c r="AA118" s="16">
        <f t="shared" si="161"/>
        <v>0</v>
      </c>
      <c r="AB118" s="16">
        <f t="shared" si="162"/>
        <v>0</v>
      </c>
      <c r="AC118" s="16">
        <f t="shared" si="163"/>
        <v>0</v>
      </c>
      <c r="AD118" s="16">
        <f t="shared" si="181"/>
        <v>9209.2999999999993</v>
      </c>
      <c r="AE118" s="16">
        <f t="shared" si="182"/>
        <v>0</v>
      </c>
      <c r="AF118" s="16">
        <f t="shared" si="183"/>
        <v>0</v>
      </c>
      <c r="AG118" s="16">
        <f t="shared" si="164"/>
        <v>0</v>
      </c>
      <c r="AH118" s="16">
        <f t="shared" si="184"/>
        <v>9209.2999999999993</v>
      </c>
      <c r="AI118" s="16">
        <f t="shared" si="185"/>
        <v>0</v>
      </c>
      <c r="AJ118" s="16">
        <f t="shared" si="186"/>
        <v>0</v>
      </c>
      <c r="AK118" s="16">
        <f t="shared" si="165"/>
        <v>-9209.2999999999993</v>
      </c>
      <c r="AL118" s="16">
        <f t="shared" si="166"/>
        <v>10011.665000000001</v>
      </c>
      <c r="AM118" s="16">
        <f t="shared" si="167"/>
        <v>0</v>
      </c>
      <c r="AN118" s="16">
        <f t="shared" si="187"/>
        <v>0</v>
      </c>
      <c r="AO118" s="16">
        <f t="shared" si="188"/>
        <v>10011.665000000001</v>
      </c>
      <c r="AP118" s="16">
        <f t="shared" si="189"/>
        <v>0</v>
      </c>
      <c r="AQ118" s="16">
        <f t="shared" si="168"/>
        <v>0</v>
      </c>
      <c r="AR118" s="16">
        <f t="shared" si="169"/>
        <v>0</v>
      </c>
      <c r="AS118" s="16">
        <f t="shared" si="170"/>
        <v>0</v>
      </c>
      <c r="AT118" s="16">
        <f t="shared" si="190"/>
        <v>0</v>
      </c>
      <c r="AU118" s="16">
        <f t="shared" si="191"/>
        <v>10011.665000000001</v>
      </c>
      <c r="AV118" s="16">
        <f t="shared" si="192"/>
        <v>0</v>
      </c>
      <c r="AW118" s="16">
        <f t="shared" si="171"/>
        <v>0</v>
      </c>
      <c r="AX118" s="16">
        <f t="shared" si="172"/>
        <v>0</v>
      </c>
      <c r="AY118" s="16">
        <f t="shared" si="173"/>
        <v>0</v>
      </c>
      <c r="AZ118" s="16">
        <f t="shared" si="193"/>
        <v>0</v>
      </c>
      <c r="BA118" s="16">
        <f t="shared" si="194"/>
        <v>10011.665000000001</v>
      </c>
      <c r="BB118" s="16">
        <f t="shared" si="195"/>
        <v>0</v>
      </c>
      <c r="BC118" s="16">
        <f t="shared" si="174"/>
        <v>0</v>
      </c>
      <c r="BD118" s="30"/>
      <c r="BE118" s="30"/>
      <c r="BF118" s="1"/>
      <c r="BG118" s="1"/>
      <c r="BH118" s="1"/>
      <c r="BI118" s="1"/>
      <c r="BJ118" s="1"/>
    </row>
    <row r="119" s="1" customFormat="1">
      <c r="A119" s="13" t="s">
        <v>123</v>
      </c>
      <c r="B119" s="14" t="s">
        <v>35</v>
      </c>
      <c r="C119" s="13"/>
      <c r="D119" s="13"/>
      <c r="E119" s="29" t="s">
        <v>36</v>
      </c>
      <c r="F119" s="16">
        <f t="shared" si="129"/>
        <v>9209.2999999999993</v>
      </c>
      <c r="G119" s="16">
        <f t="shared" si="130"/>
        <v>0</v>
      </c>
      <c r="H119" s="16">
        <f t="shared" si="131"/>
        <v>0</v>
      </c>
      <c r="I119" s="16">
        <f t="shared" si="132"/>
        <v>0</v>
      </c>
      <c r="J119" s="16">
        <f t="shared" si="133"/>
        <v>0</v>
      </c>
      <c r="K119" s="16">
        <f t="shared" si="134"/>
        <v>0</v>
      </c>
      <c r="L119" s="16">
        <f t="shared" si="105"/>
        <v>9209.2999999999993</v>
      </c>
      <c r="M119" s="16">
        <f t="shared" si="106"/>
        <v>0</v>
      </c>
      <c r="N119" s="16">
        <f t="shared" si="107"/>
        <v>0</v>
      </c>
      <c r="O119" s="16">
        <f t="shared" si="155"/>
        <v>0</v>
      </c>
      <c r="P119" s="16">
        <f t="shared" si="156"/>
        <v>0</v>
      </c>
      <c r="Q119" s="16">
        <f t="shared" si="157"/>
        <v>0</v>
      </c>
      <c r="R119" s="16">
        <f t="shared" si="175"/>
        <v>9209.2999999999993</v>
      </c>
      <c r="S119" s="16">
        <f t="shared" si="176"/>
        <v>0</v>
      </c>
      <c r="T119" s="16">
        <f t="shared" si="177"/>
        <v>0</v>
      </c>
      <c r="U119" s="16">
        <f t="shared" si="158"/>
        <v>0</v>
      </c>
      <c r="V119" s="16">
        <f t="shared" si="159"/>
        <v>0</v>
      </c>
      <c r="W119" s="16">
        <f t="shared" si="160"/>
        <v>0</v>
      </c>
      <c r="X119" s="16">
        <f t="shared" si="178"/>
        <v>9209.2999999999993</v>
      </c>
      <c r="Y119" s="16">
        <f t="shared" si="179"/>
        <v>0</v>
      </c>
      <c r="Z119" s="16">
        <f t="shared" si="180"/>
        <v>0</v>
      </c>
      <c r="AA119" s="16">
        <f t="shared" si="161"/>
        <v>0</v>
      </c>
      <c r="AB119" s="16">
        <f t="shared" si="162"/>
        <v>0</v>
      </c>
      <c r="AC119" s="16">
        <f t="shared" si="163"/>
        <v>0</v>
      </c>
      <c r="AD119" s="16">
        <f t="shared" si="181"/>
        <v>9209.2999999999993</v>
      </c>
      <c r="AE119" s="16">
        <f t="shared" si="182"/>
        <v>0</v>
      </c>
      <c r="AF119" s="16">
        <f t="shared" si="183"/>
        <v>0</v>
      </c>
      <c r="AG119" s="16">
        <f t="shared" si="164"/>
        <v>0</v>
      </c>
      <c r="AH119" s="16">
        <f t="shared" si="184"/>
        <v>9209.2999999999993</v>
      </c>
      <c r="AI119" s="16">
        <f t="shared" si="185"/>
        <v>0</v>
      </c>
      <c r="AJ119" s="16">
        <f t="shared" si="186"/>
        <v>0</v>
      </c>
      <c r="AK119" s="16">
        <f t="shared" si="165"/>
        <v>-9209.2999999999993</v>
      </c>
      <c r="AL119" s="16">
        <f t="shared" si="166"/>
        <v>10011.665000000001</v>
      </c>
      <c r="AM119" s="16">
        <f t="shared" si="167"/>
        <v>0</v>
      </c>
      <c r="AN119" s="16">
        <f t="shared" si="187"/>
        <v>0</v>
      </c>
      <c r="AO119" s="16">
        <f t="shared" si="188"/>
        <v>10011.665000000001</v>
      </c>
      <c r="AP119" s="16">
        <f t="shared" si="189"/>
        <v>0</v>
      </c>
      <c r="AQ119" s="16">
        <f t="shared" si="168"/>
        <v>0</v>
      </c>
      <c r="AR119" s="16">
        <f t="shared" si="169"/>
        <v>0</v>
      </c>
      <c r="AS119" s="16">
        <f t="shared" si="170"/>
        <v>0</v>
      </c>
      <c r="AT119" s="16">
        <f t="shared" si="190"/>
        <v>0</v>
      </c>
      <c r="AU119" s="16">
        <f t="shared" si="191"/>
        <v>10011.665000000001</v>
      </c>
      <c r="AV119" s="16">
        <f t="shared" si="192"/>
        <v>0</v>
      </c>
      <c r="AW119" s="16">
        <f t="shared" si="171"/>
        <v>0</v>
      </c>
      <c r="AX119" s="16">
        <f t="shared" si="172"/>
        <v>0</v>
      </c>
      <c r="AY119" s="16">
        <f t="shared" si="173"/>
        <v>0</v>
      </c>
      <c r="AZ119" s="16">
        <f t="shared" si="193"/>
        <v>0</v>
      </c>
      <c r="BA119" s="16">
        <f t="shared" si="194"/>
        <v>10011.665000000001</v>
      </c>
      <c r="BB119" s="16">
        <f t="shared" si="195"/>
        <v>0</v>
      </c>
      <c r="BC119" s="16">
        <f t="shared" si="174"/>
        <v>0</v>
      </c>
      <c r="BD119" s="30"/>
      <c r="BE119" s="30"/>
      <c r="BF119" s="1"/>
      <c r="BG119" s="1"/>
      <c r="BH119" s="1"/>
      <c r="BI119" s="1"/>
      <c r="BJ119" s="1"/>
    </row>
    <row r="120" s="1" customFormat="1">
      <c r="A120" s="13" t="s">
        <v>123</v>
      </c>
      <c r="B120" s="14" t="s">
        <v>35</v>
      </c>
      <c r="C120" s="13" t="s">
        <v>106</v>
      </c>
      <c r="D120" s="13" t="s">
        <v>107</v>
      </c>
      <c r="E120" s="29" t="s">
        <v>108</v>
      </c>
      <c r="F120" s="16">
        <v>9209.2999999999993</v>
      </c>
      <c r="G120" s="16">
        <v>0</v>
      </c>
      <c r="H120" s="16">
        <v>0</v>
      </c>
      <c r="I120" s="16"/>
      <c r="J120" s="16"/>
      <c r="K120" s="16"/>
      <c r="L120" s="16">
        <f t="shared" si="105"/>
        <v>9209.2999999999993</v>
      </c>
      <c r="M120" s="16">
        <f t="shared" si="106"/>
        <v>0</v>
      </c>
      <c r="N120" s="16">
        <f t="shared" si="107"/>
        <v>0</v>
      </c>
      <c r="O120" s="16"/>
      <c r="P120" s="16"/>
      <c r="Q120" s="16"/>
      <c r="R120" s="16">
        <f t="shared" si="175"/>
        <v>9209.2999999999993</v>
      </c>
      <c r="S120" s="16">
        <f t="shared" si="176"/>
        <v>0</v>
      </c>
      <c r="T120" s="16">
        <f t="shared" si="177"/>
        <v>0</v>
      </c>
      <c r="U120" s="16"/>
      <c r="V120" s="16"/>
      <c r="W120" s="16"/>
      <c r="X120" s="16">
        <f t="shared" si="178"/>
        <v>9209.2999999999993</v>
      </c>
      <c r="Y120" s="16">
        <f t="shared" si="179"/>
        <v>0</v>
      </c>
      <c r="Z120" s="16">
        <f t="shared" si="180"/>
        <v>0</v>
      </c>
      <c r="AA120" s="16"/>
      <c r="AB120" s="16"/>
      <c r="AC120" s="16"/>
      <c r="AD120" s="16">
        <f t="shared" si="181"/>
        <v>9209.2999999999993</v>
      </c>
      <c r="AE120" s="16">
        <f t="shared" si="182"/>
        <v>0</v>
      </c>
      <c r="AF120" s="16">
        <f t="shared" si="183"/>
        <v>0</v>
      </c>
      <c r="AG120" s="16"/>
      <c r="AH120" s="16">
        <f t="shared" si="184"/>
        <v>9209.2999999999993</v>
      </c>
      <c r="AI120" s="16">
        <f t="shared" si="185"/>
        <v>0</v>
      </c>
      <c r="AJ120" s="16">
        <f t="shared" si="186"/>
        <v>0</v>
      </c>
      <c r="AK120" s="16">
        <v>-9209.2999999999993</v>
      </c>
      <c r="AL120" s="16">
        <v>10011.665000000001</v>
      </c>
      <c r="AM120" s="16"/>
      <c r="AN120" s="16">
        <f t="shared" si="187"/>
        <v>0</v>
      </c>
      <c r="AO120" s="16">
        <f t="shared" si="188"/>
        <v>10011.665000000001</v>
      </c>
      <c r="AP120" s="16">
        <f t="shared" si="189"/>
        <v>0</v>
      </c>
      <c r="AQ120" s="16"/>
      <c r="AR120" s="16"/>
      <c r="AS120" s="16"/>
      <c r="AT120" s="16">
        <f t="shared" si="190"/>
        <v>0</v>
      </c>
      <c r="AU120" s="16">
        <f t="shared" si="191"/>
        <v>10011.665000000001</v>
      </c>
      <c r="AV120" s="16">
        <f t="shared" si="192"/>
        <v>0</v>
      </c>
      <c r="AW120" s="16"/>
      <c r="AX120" s="16"/>
      <c r="AY120" s="16"/>
      <c r="AZ120" s="16">
        <f t="shared" si="193"/>
        <v>0</v>
      </c>
      <c r="BA120" s="16">
        <f t="shared" si="194"/>
        <v>10011.665000000001</v>
      </c>
      <c r="BB120" s="16">
        <f t="shared" si="195"/>
        <v>0</v>
      </c>
      <c r="BC120" s="16"/>
      <c r="BD120" s="30"/>
      <c r="BE120" s="30"/>
      <c r="BF120" s="1"/>
      <c r="BG120" s="1"/>
      <c r="BH120" s="1"/>
      <c r="BI120" s="1"/>
      <c r="BJ120" s="1"/>
    </row>
    <row r="121" s="1" customFormat="1">
      <c r="A121" s="13" t="s">
        <v>125</v>
      </c>
      <c r="B121" s="14"/>
      <c r="C121" s="13"/>
      <c r="D121" s="13"/>
      <c r="E121" s="29" t="s">
        <v>126</v>
      </c>
      <c r="F121" s="16">
        <f t="shared" si="129"/>
        <v>9849.2000000000007</v>
      </c>
      <c r="G121" s="16">
        <f t="shared" si="130"/>
        <v>0</v>
      </c>
      <c r="H121" s="16">
        <f t="shared" si="131"/>
        <v>0</v>
      </c>
      <c r="I121" s="16">
        <f t="shared" si="132"/>
        <v>0</v>
      </c>
      <c r="J121" s="16">
        <f t="shared" si="133"/>
        <v>0</v>
      </c>
      <c r="K121" s="16">
        <f t="shared" si="134"/>
        <v>0</v>
      </c>
      <c r="L121" s="16">
        <f t="shared" si="105"/>
        <v>9849.2000000000007</v>
      </c>
      <c r="M121" s="16">
        <f t="shared" si="106"/>
        <v>0</v>
      </c>
      <c r="N121" s="16">
        <f t="shared" si="107"/>
        <v>0</v>
      </c>
      <c r="O121" s="16">
        <f t="shared" si="155"/>
        <v>333.19578000000001</v>
      </c>
      <c r="P121" s="16">
        <f t="shared" si="156"/>
        <v>0</v>
      </c>
      <c r="Q121" s="16">
        <f t="shared" si="157"/>
        <v>0</v>
      </c>
      <c r="R121" s="16">
        <f t="shared" si="175"/>
        <v>10182.395780000001</v>
      </c>
      <c r="S121" s="16">
        <f t="shared" si="176"/>
        <v>0</v>
      </c>
      <c r="T121" s="16">
        <f t="shared" si="177"/>
        <v>0</v>
      </c>
      <c r="U121" s="16">
        <f t="shared" si="158"/>
        <v>0</v>
      </c>
      <c r="V121" s="16">
        <f t="shared" si="159"/>
        <v>0</v>
      </c>
      <c r="W121" s="16">
        <f t="shared" si="160"/>
        <v>0</v>
      </c>
      <c r="X121" s="16">
        <f t="shared" si="178"/>
        <v>10182.395780000001</v>
      </c>
      <c r="Y121" s="16">
        <f t="shared" si="179"/>
        <v>0</v>
      </c>
      <c r="Z121" s="16">
        <f t="shared" si="180"/>
        <v>0</v>
      </c>
      <c r="AA121" s="16">
        <f t="shared" si="161"/>
        <v>0</v>
      </c>
      <c r="AB121" s="16">
        <f t="shared" si="162"/>
        <v>0</v>
      </c>
      <c r="AC121" s="16">
        <f t="shared" si="163"/>
        <v>0</v>
      </c>
      <c r="AD121" s="16">
        <f t="shared" si="181"/>
        <v>10182.395780000001</v>
      </c>
      <c r="AE121" s="16">
        <f t="shared" si="182"/>
        <v>0</v>
      </c>
      <c r="AF121" s="16">
        <f t="shared" si="183"/>
        <v>0</v>
      </c>
      <c r="AG121" s="16">
        <f t="shared" si="164"/>
        <v>0</v>
      </c>
      <c r="AH121" s="16">
        <f t="shared" si="184"/>
        <v>10182.395780000001</v>
      </c>
      <c r="AI121" s="16">
        <f t="shared" si="185"/>
        <v>0</v>
      </c>
      <c r="AJ121" s="16">
        <f t="shared" si="186"/>
        <v>0</v>
      </c>
      <c r="AK121" s="16">
        <f t="shared" si="165"/>
        <v>0</v>
      </c>
      <c r="AL121" s="16">
        <f t="shared" si="166"/>
        <v>0</v>
      </c>
      <c r="AM121" s="16">
        <f t="shared" si="167"/>
        <v>0</v>
      </c>
      <c r="AN121" s="16">
        <f t="shared" si="187"/>
        <v>10182.395780000001</v>
      </c>
      <c r="AO121" s="16">
        <f t="shared" si="188"/>
        <v>0</v>
      </c>
      <c r="AP121" s="16">
        <f t="shared" si="189"/>
        <v>0</v>
      </c>
      <c r="AQ121" s="16">
        <f t="shared" si="168"/>
        <v>0</v>
      </c>
      <c r="AR121" s="16">
        <f t="shared" si="169"/>
        <v>0</v>
      </c>
      <c r="AS121" s="16">
        <f t="shared" si="170"/>
        <v>0</v>
      </c>
      <c r="AT121" s="16">
        <f t="shared" si="190"/>
        <v>10182.395780000001</v>
      </c>
      <c r="AU121" s="16">
        <f t="shared" si="191"/>
        <v>0</v>
      </c>
      <c r="AV121" s="16">
        <f t="shared" si="192"/>
        <v>0</v>
      </c>
      <c r="AW121" s="16">
        <f t="shared" si="171"/>
        <v>0</v>
      </c>
      <c r="AX121" s="16">
        <f t="shared" si="172"/>
        <v>0</v>
      </c>
      <c r="AY121" s="16">
        <f t="shared" si="173"/>
        <v>0</v>
      </c>
      <c r="AZ121" s="16">
        <f t="shared" si="193"/>
        <v>10182.395780000001</v>
      </c>
      <c r="BA121" s="16">
        <f t="shared" si="194"/>
        <v>0</v>
      </c>
      <c r="BB121" s="16">
        <f t="shared" si="195"/>
        <v>0</v>
      </c>
      <c r="BC121" s="16">
        <f t="shared" si="174"/>
        <v>0</v>
      </c>
      <c r="BD121" s="30"/>
      <c r="BE121" s="30"/>
      <c r="BF121" s="1"/>
      <c r="BG121" s="1"/>
      <c r="BH121" s="1"/>
      <c r="BI121" s="1"/>
      <c r="BJ121" s="1"/>
    </row>
    <row r="122" s="1" customFormat="1">
      <c r="A122" s="13" t="s">
        <v>125</v>
      </c>
      <c r="B122" s="14" t="s">
        <v>35</v>
      </c>
      <c r="C122" s="13"/>
      <c r="D122" s="13"/>
      <c r="E122" s="29" t="s">
        <v>36</v>
      </c>
      <c r="F122" s="16">
        <f t="shared" si="129"/>
        <v>9849.2000000000007</v>
      </c>
      <c r="G122" s="16">
        <f t="shared" si="130"/>
        <v>0</v>
      </c>
      <c r="H122" s="16">
        <f t="shared" si="131"/>
        <v>0</v>
      </c>
      <c r="I122" s="16">
        <f t="shared" si="132"/>
        <v>0</v>
      </c>
      <c r="J122" s="16">
        <f t="shared" si="133"/>
        <v>0</v>
      </c>
      <c r="K122" s="16">
        <f t="shared" si="134"/>
        <v>0</v>
      </c>
      <c r="L122" s="16">
        <f t="shared" si="105"/>
        <v>9849.2000000000007</v>
      </c>
      <c r="M122" s="16">
        <f t="shared" si="106"/>
        <v>0</v>
      </c>
      <c r="N122" s="16">
        <f t="shared" si="107"/>
        <v>0</v>
      </c>
      <c r="O122" s="16">
        <f t="shared" si="155"/>
        <v>333.19578000000001</v>
      </c>
      <c r="P122" s="16">
        <f t="shared" si="156"/>
        <v>0</v>
      </c>
      <c r="Q122" s="16">
        <f t="shared" si="157"/>
        <v>0</v>
      </c>
      <c r="R122" s="16">
        <f t="shared" si="175"/>
        <v>10182.395780000001</v>
      </c>
      <c r="S122" s="16">
        <f t="shared" si="176"/>
        <v>0</v>
      </c>
      <c r="T122" s="16">
        <f t="shared" si="177"/>
        <v>0</v>
      </c>
      <c r="U122" s="16">
        <f t="shared" si="158"/>
        <v>0</v>
      </c>
      <c r="V122" s="16">
        <f t="shared" si="159"/>
        <v>0</v>
      </c>
      <c r="W122" s="16">
        <f t="shared" si="160"/>
        <v>0</v>
      </c>
      <c r="X122" s="16">
        <f t="shared" si="178"/>
        <v>10182.395780000001</v>
      </c>
      <c r="Y122" s="16">
        <f t="shared" si="179"/>
        <v>0</v>
      </c>
      <c r="Z122" s="16">
        <f t="shared" si="180"/>
        <v>0</v>
      </c>
      <c r="AA122" s="16">
        <f t="shared" si="161"/>
        <v>0</v>
      </c>
      <c r="AB122" s="16">
        <f t="shared" si="162"/>
        <v>0</v>
      </c>
      <c r="AC122" s="16">
        <f t="shared" si="163"/>
        <v>0</v>
      </c>
      <c r="AD122" s="16">
        <f t="shared" si="181"/>
        <v>10182.395780000001</v>
      </c>
      <c r="AE122" s="16">
        <f t="shared" si="182"/>
        <v>0</v>
      </c>
      <c r="AF122" s="16">
        <f t="shared" si="183"/>
        <v>0</v>
      </c>
      <c r="AG122" s="16">
        <f t="shared" si="164"/>
        <v>0</v>
      </c>
      <c r="AH122" s="16">
        <f t="shared" si="184"/>
        <v>10182.395780000001</v>
      </c>
      <c r="AI122" s="16">
        <f t="shared" si="185"/>
        <v>0</v>
      </c>
      <c r="AJ122" s="16">
        <f t="shared" si="186"/>
        <v>0</v>
      </c>
      <c r="AK122" s="16">
        <f t="shared" si="165"/>
        <v>0</v>
      </c>
      <c r="AL122" s="16">
        <f t="shared" si="166"/>
        <v>0</v>
      </c>
      <c r="AM122" s="16">
        <f t="shared" si="167"/>
        <v>0</v>
      </c>
      <c r="AN122" s="16">
        <f t="shared" si="187"/>
        <v>10182.395780000001</v>
      </c>
      <c r="AO122" s="16">
        <f t="shared" si="188"/>
        <v>0</v>
      </c>
      <c r="AP122" s="16">
        <f t="shared" si="189"/>
        <v>0</v>
      </c>
      <c r="AQ122" s="16">
        <f t="shared" si="168"/>
        <v>0</v>
      </c>
      <c r="AR122" s="16">
        <f t="shared" si="169"/>
        <v>0</v>
      </c>
      <c r="AS122" s="16">
        <f t="shared" si="170"/>
        <v>0</v>
      </c>
      <c r="AT122" s="16">
        <f t="shared" si="190"/>
        <v>10182.395780000001</v>
      </c>
      <c r="AU122" s="16">
        <f t="shared" si="191"/>
        <v>0</v>
      </c>
      <c r="AV122" s="16">
        <f t="shared" si="192"/>
        <v>0</v>
      </c>
      <c r="AW122" s="16">
        <f t="shared" si="171"/>
        <v>0</v>
      </c>
      <c r="AX122" s="16">
        <f t="shared" si="172"/>
        <v>0</v>
      </c>
      <c r="AY122" s="16">
        <f t="shared" si="173"/>
        <v>0</v>
      </c>
      <c r="AZ122" s="16">
        <f t="shared" si="193"/>
        <v>10182.395780000001</v>
      </c>
      <c r="BA122" s="16">
        <f t="shared" si="194"/>
        <v>0</v>
      </c>
      <c r="BB122" s="16">
        <f t="shared" si="195"/>
        <v>0</v>
      </c>
      <c r="BC122" s="16">
        <f t="shared" si="174"/>
        <v>0</v>
      </c>
      <c r="BD122" s="30"/>
      <c r="BE122" s="30"/>
      <c r="BF122" s="1"/>
      <c r="BG122" s="1"/>
      <c r="BH122" s="1"/>
      <c r="BI122" s="1"/>
      <c r="BJ122" s="1"/>
    </row>
    <row r="123" s="1" customFormat="1">
      <c r="A123" s="13" t="s">
        <v>125</v>
      </c>
      <c r="B123" s="14" t="s">
        <v>35</v>
      </c>
      <c r="C123" s="13" t="s">
        <v>106</v>
      </c>
      <c r="D123" s="13" t="s">
        <v>107</v>
      </c>
      <c r="E123" s="29" t="s">
        <v>108</v>
      </c>
      <c r="F123" s="16">
        <v>9849.2000000000007</v>
      </c>
      <c r="G123" s="16">
        <v>0</v>
      </c>
      <c r="H123" s="16">
        <v>0</v>
      </c>
      <c r="I123" s="16"/>
      <c r="J123" s="16"/>
      <c r="K123" s="16"/>
      <c r="L123" s="16">
        <f t="shared" si="105"/>
        <v>9849.2000000000007</v>
      </c>
      <c r="M123" s="16">
        <f t="shared" si="106"/>
        <v>0</v>
      </c>
      <c r="N123" s="16">
        <f t="shared" si="107"/>
        <v>0</v>
      </c>
      <c r="O123" s="16">
        <v>333.19578000000001</v>
      </c>
      <c r="P123" s="16"/>
      <c r="Q123" s="16"/>
      <c r="R123" s="16">
        <f t="shared" si="175"/>
        <v>10182.395780000001</v>
      </c>
      <c r="S123" s="16">
        <f t="shared" si="176"/>
        <v>0</v>
      </c>
      <c r="T123" s="16">
        <f t="shared" si="177"/>
        <v>0</v>
      </c>
      <c r="U123" s="16"/>
      <c r="V123" s="16"/>
      <c r="W123" s="16"/>
      <c r="X123" s="16">
        <f t="shared" si="178"/>
        <v>10182.395780000001</v>
      </c>
      <c r="Y123" s="16">
        <f t="shared" si="179"/>
        <v>0</v>
      </c>
      <c r="Z123" s="16">
        <f t="shared" si="180"/>
        <v>0</v>
      </c>
      <c r="AA123" s="16"/>
      <c r="AB123" s="16"/>
      <c r="AC123" s="16"/>
      <c r="AD123" s="16">
        <f t="shared" si="181"/>
        <v>10182.395780000001</v>
      </c>
      <c r="AE123" s="16">
        <f t="shared" si="182"/>
        <v>0</v>
      </c>
      <c r="AF123" s="16">
        <f t="shared" si="183"/>
        <v>0</v>
      </c>
      <c r="AG123" s="16"/>
      <c r="AH123" s="16">
        <f t="shared" si="184"/>
        <v>10182.395780000001</v>
      </c>
      <c r="AI123" s="16">
        <f t="shared" si="185"/>
        <v>0</v>
      </c>
      <c r="AJ123" s="16">
        <f t="shared" si="186"/>
        <v>0</v>
      </c>
      <c r="AK123" s="16"/>
      <c r="AL123" s="16"/>
      <c r="AM123" s="16"/>
      <c r="AN123" s="16">
        <f t="shared" si="187"/>
        <v>10182.395780000001</v>
      </c>
      <c r="AO123" s="16">
        <f t="shared" si="188"/>
        <v>0</v>
      </c>
      <c r="AP123" s="16">
        <f t="shared" si="189"/>
        <v>0</v>
      </c>
      <c r="AQ123" s="16"/>
      <c r="AR123" s="16"/>
      <c r="AS123" s="16"/>
      <c r="AT123" s="16">
        <f t="shared" si="190"/>
        <v>10182.395780000001</v>
      </c>
      <c r="AU123" s="16">
        <f t="shared" si="191"/>
        <v>0</v>
      </c>
      <c r="AV123" s="16">
        <f t="shared" si="192"/>
        <v>0</v>
      </c>
      <c r="AW123" s="16"/>
      <c r="AX123" s="16"/>
      <c r="AY123" s="16"/>
      <c r="AZ123" s="16">
        <f t="shared" si="193"/>
        <v>10182.395780000001</v>
      </c>
      <c r="BA123" s="16">
        <f t="shared" si="194"/>
        <v>0</v>
      </c>
      <c r="BB123" s="16">
        <f t="shared" si="195"/>
        <v>0</v>
      </c>
      <c r="BC123" s="16"/>
      <c r="BD123" s="30"/>
      <c r="BE123" s="30"/>
      <c r="BF123" s="1"/>
      <c r="BG123" s="1"/>
      <c r="BH123" s="1"/>
      <c r="BI123" s="1"/>
      <c r="BJ123" s="1"/>
    </row>
    <row r="124" s="1" customFormat="1">
      <c r="A124" s="13" t="s">
        <v>127</v>
      </c>
      <c r="B124" s="14"/>
      <c r="C124" s="13"/>
      <c r="D124" s="13"/>
      <c r="E124" s="31" t="s">
        <v>128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>
        <f t="shared" si="155"/>
        <v>1822.9440400000001</v>
      </c>
      <c r="P124" s="16">
        <f t="shared" si="156"/>
        <v>0</v>
      </c>
      <c r="Q124" s="16">
        <f t="shared" si="157"/>
        <v>0</v>
      </c>
      <c r="R124" s="16">
        <f t="shared" si="175"/>
        <v>1822.9440400000001</v>
      </c>
      <c r="S124" s="16">
        <f t="shared" si="176"/>
        <v>0</v>
      </c>
      <c r="T124" s="16">
        <f t="shared" si="177"/>
        <v>0</v>
      </c>
      <c r="U124" s="16">
        <f t="shared" si="158"/>
        <v>0</v>
      </c>
      <c r="V124" s="16">
        <f t="shared" si="159"/>
        <v>0</v>
      </c>
      <c r="W124" s="16">
        <f t="shared" si="160"/>
        <v>0</v>
      </c>
      <c r="X124" s="16">
        <f t="shared" si="178"/>
        <v>1822.9440400000001</v>
      </c>
      <c r="Y124" s="16">
        <f t="shared" si="179"/>
        <v>0</v>
      </c>
      <c r="Z124" s="16">
        <f t="shared" si="180"/>
        <v>0</v>
      </c>
      <c r="AA124" s="16">
        <f t="shared" si="161"/>
        <v>0</v>
      </c>
      <c r="AB124" s="16">
        <f t="shared" si="162"/>
        <v>0</v>
      </c>
      <c r="AC124" s="16">
        <f t="shared" si="163"/>
        <v>0</v>
      </c>
      <c r="AD124" s="16">
        <f t="shared" si="181"/>
        <v>1822.9440400000001</v>
      </c>
      <c r="AE124" s="16">
        <f t="shared" si="182"/>
        <v>0</v>
      </c>
      <c r="AF124" s="16">
        <f t="shared" si="183"/>
        <v>0</v>
      </c>
      <c r="AG124" s="16">
        <f t="shared" si="164"/>
        <v>0</v>
      </c>
      <c r="AH124" s="16">
        <f t="shared" si="184"/>
        <v>1822.9440400000001</v>
      </c>
      <c r="AI124" s="16">
        <f t="shared" si="185"/>
        <v>0</v>
      </c>
      <c r="AJ124" s="16">
        <f t="shared" si="186"/>
        <v>0</v>
      </c>
      <c r="AK124" s="16">
        <f t="shared" si="165"/>
        <v>0</v>
      </c>
      <c r="AL124" s="16">
        <f t="shared" si="166"/>
        <v>0</v>
      </c>
      <c r="AM124" s="16">
        <f t="shared" si="167"/>
        <v>0</v>
      </c>
      <c r="AN124" s="16">
        <f t="shared" si="187"/>
        <v>1822.9440400000001</v>
      </c>
      <c r="AO124" s="16">
        <f t="shared" si="188"/>
        <v>0</v>
      </c>
      <c r="AP124" s="16">
        <f t="shared" si="189"/>
        <v>0</v>
      </c>
      <c r="AQ124" s="16">
        <f t="shared" si="168"/>
        <v>0</v>
      </c>
      <c r="AR124" s="16">
        <f t="shared" si="169"/>
        <v>0</v>
      </c>
      <c r="AS124" s="16">
        <f t="shared" si="170"/>
        <v>0</v>
      </c>
      <c r="AT124" s="16">
        <f t="shared" si="190"/>
        <v>1822.9440400000001</v>
      </c>
      <c r="AU124" s="16">
        <f t="shared" si="191"/>
        <v>0</v>
      </c>
      <c r="AV124" s="16">
        <f t="shared" si="192"/>
        <v>0</v>
      </c>
      <c r="AW124" s="16">
        <f t="shared" si="171"/>
        <v>0</v>
      </c>
      <c r="AX124" s="16">
        <f t="shared" si="172"/>
        <v>0</v>
      </c>
      <c r="AY124" s="16">
        <f t="shared" si="173"/>
        <v>0</v>
      </c>
      <c r="AZ124" s="16">
        <f t="shared" si="193"/>
        <v>1822.9440400000001</v>
      </c>
      <c r="BA124" s="16">
        <f t="shared" si="194"/>
        <v>0</v>
      </c>
      <c r="BB124" s="16">
        <f t="shared" si="195"/>
        <v>0</v>
      </c>
      <c r="BC124" s="16">
        <f t="shared" si="174"/>
        <v>0</v>
      </c>
      <c r="BD124" s="30"/>
      <c r="BE124" s="30"/>
      <c r="BF124" s="1"/>
      <c r="BG124" s="1"/>
      <c r="BH124" s="1"/>
      <c r="BI124" s="1"/>
      <c r="BJ124" s="1"/>
    </row>
    <row r="125" s="1" customFormat="1">
      <c r="A125" s="13" t="s">
        <v>127</v>
      </c>
      <c r="B125" s="14" t="s">
        <v>35</v>
      </c>
      <c r="C125" s="13"/>
      <c r="D125" s="13"/>
      <c r="E125" s="29" t="s">
        <v>36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>
        <f t="shared" si="155"/>
        <v>1822.9440400000001</v>
      </c>
      <c r="P125" s="16">
        <f t="shared" si="156"/>
        <v>0</v>
      </c>
      <c r="Q125" s="16">
        <f t="shared" si="157"/>
        <v>0</v>
      </c>
      <c r="R125" s="16">
        <f t="shared" si="175"/>
        <v>1822.9440400000001</v>
      </c>
      <c r="S125" s="16">
        <f t="shared" si="176"/>
        <v>0</v>
      </c>
      <c r="T125" s="16">
        <f t="shared" si="177"/>
        <v>0</v>
      </c>
      <c r="U125" s="16">
        <f t="shared" si="158"/>
        <v>0</v>
      </c>
      <c r="V125" s="16">
        <f t="shared" si="159"/>
        <v>0</v>
      </c>
      <c r="W125" s="16">
        <f t="shared" si="160"/>
        <v>0</v>
      </c>
      <c r="X125" s="16">
        <f t="shared" si="178"/>
        <v>1822.9440400000001</v>
      </c>
      <c r="Y125" s="16">
        <f t="shared" si="179"/>
        <v>0</v>
      </c>
      <c r="Z125" s="16">
        <f t="shared" si="180"/>
        <v>0</v>
      </c>
      <c r="AA125" s="16">
        <f t="shared" si="161"/>
        <v>0</v>
      </c>
      <c r="AB125" s="16">
        <f t="shared" si="162"/>
        <v>0</v>
      </c>
      <c r="AC125" s="16">
        <f t="shared" si="163"/>
        <v>0</v>
      </c>
      <c r="AD125" s="16">
        <f t="shared" si="181"/>
        <v>1822.9440400000001</v>
      </c>
      <c r="AE125" s="16">
        <f t="shared" si="182"/>
        <v>0</v>
      </c>
      <c r="AF125" s="16">
        <f t="shared" si="183"/>
        <v>0</v>
      </c>
      <c r="AG125" s="16">
        <f t="shared" si="164"/>
        <v>0</v>
      </c>
      <c r="AH125" s="16">
        <f t="shared" si="184"/>
        <v>1822.9440400000001</v>
      </c>
      <c r="AI125" s="16">
        <f t="shared" si="185"/>
        <v>0</v>
      </c>
      <c r="AJ125" s="16">
        <f t="shared" si="186"/>
        <v>0</v>
      </c>
      <c r="AK125" s="16">
        <f t="shared" si="165"/>
        <v>0</v>
      </c>
      <c r="AL125" s="16">
        <f t="shared" si="166"/>
        <v>0</v>
      </c>
      <c r="AM125" s="16">
        <f t="shared" si="167"/>
        <v>0</v>
      </c>
      <c r="AN125" s="16">
        <f t="shared" si="187"/>
        <v>1822.9440400000001</v>
      </c>
      <c r="AO125" s="16">
        <f t="shared" si="188"/>
        <v>0</v>
      </c>
      <c r="AP125" s="16">
        <f t="shared" si="189"/>
        <v>0</v>
      </c>
      <c r="AQ125" s="16">
        <f t="shared" si="168"/>
        <v>0</v>
      </c>
      <c r="AR125" s="16">
        <f t="shared" si="169"/>
        <v>0</v>
      </c>
      <c r="AS125" s="16">
        <f t="shared" si="170"/>
        <v>0</v>
      </c>
      <c r="AT125" s="16">
        <f t="shared" si="190"/>
        <v>1822.9440400000001</v>
      </c>
      <c r="AU125" s="16">
        <f t="shared" si="191"/>
        <v>0</v>
      </c>
      <c r="AV125" s="16">
        <f t="shared" si="192"/>
        <v>0</v>
      </c>
      <c r="AW125" s="16">
        <f t="shared" si="171"/>
        <v>0</v>
      </c>
      <c r="AX125" s="16">
        <f t="shared" si="172"/>
        <v>0</v>
      </c>
      <c r="AY125" s="16">
        <f t="shared" si="173"/>
        <v>0</v>
      </c>
      <c r="AZ125" s="16">
        <f t="shared" si="193"/>
        <v>1822.9440400000001</v>
      </c>
      <c r="BA125" s="16">
        <f t="shared" si="194"/>
        <v>0</v>
      </c>
      <c r="BB125" s="16">
        <f t="shared" si="195"/>
        <v>0</v>
      </c>
      <c r="BC125" s="16">
        <f t="shared" si="174"/>
        <v>0</v>
      </c>
      <c r="BD125" s="30"/>
      <c r="BE125" s="30"/>
      <c r="BF125" s="1"/>
      <c r="BG125" s="1"/>
      <c r="BH125" s="1"/>
      <c r="BI125" s="1"/>
      <c r="BJ125" s="1"/>
    </row>
    <row r="126" s="1" customFormat="1">
      <c r="A126" s="13" t="s">
        <v>127</v>
      </c>
      <c r="B126" s="14" t="s">
        <v>35</v>
      </c>
      <c r="C126" s="13" t="s">
        <v>106</v>
      </c>
      <c r="D126" s="13" t="s">
        <v>107</v>
      </c>
      <c r="E126" s="29" t="s">
        <v>108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>
        <v>1822.9440400000001</v>
      </c>
      <c r="P126" s="16"/>
      <c r="Q126" s="16"/>
      <c r="R126" s="16">
        <f t="shared" si="175"/>
        <v>1822.9440400000001</v>
      </c>
      <c r="S126" s="16">
        <f t="shared" si="176"/>
        <v>0</v>
      </c>
      <c r="T126" s="16">
        <f t="shared" si="177"/>
        <v>0</v>
      </c>
      <c r="U126" s="16"/>
      <c r="V126" s="16"/>
      <c r="W126" s="16"/>
      <c r="X126" s="16">
        <f t="shared" si="178"/>
        <v>1822.9440400000001</v>
      </c>
      <c r="Y126" s="16">
        <f t="shared" si="179"/>
        <v>0</v>
      </c>
      <c r="Z126" s="16">
        <f t="shared" si="180"/>
        <v>0</v>
      </c>
      <c r="AA126" s="16"/>
      <c r="AB126" s="16"/>
      <c r="AC126" s="16"/>
      <c r="AD126" s="16">
        <f t="shared" si="181"/>
        <v>1822.9440400000001</v>
      </c>
      <c r="AE126" s="16">
        <f t="shared" si="182"/>
        <v>0</v>
      </c>
      <c r="AF126" s="16">
        <f t="shared" si="183"/>
        <v>0</v>
      </c>
      <c r="AG126" s="16"/>
      <c r="AH126" s="16">
        <f t="shared" si="184"/>
        <v>1822.9440400000001</v>
      </c>
      <c r="AI126" s="16">
        <f t="shared" si="185"/>
        <v>0</v>
      </c>
      <c r="AJ126" s="16">
        <f t="shared" si="186"/>
        <v>0</v>
      </c>
      <c r="AK126" s="16"/>
      <c r="AL126" s="16"/>
      <c r="AM126" s="16"/>
      <c r="AN126" s="16">
        <f t="shared" si="187"/>
        <v>1822.9440400000001</v>
      </c>
      <c r="AO126" s="16">
        <f t="shared" si="188"/>
        <v>0</v>
      </c>
      <c r="AP126" s="16">
        <f t="shared" si="189"/>
        <v>0</v>
      </c>
      <c r="AQ126" s="16"/>
      <c r="AR126" s="16"/>
      <c r="AS126" s="16"/>
      <c r="AT126" s="16">
        <f t="shared" si="190"/>
        <v>1822.9440400000001</v>
      </c>
      <c r="AU126" s="16">
        <f t="shared" si="191"/>
        <v>0</v>
      </c>
      <c r="AV126" s="16">
        <f t="shared" si="192"/>
        <v>0</v>
      </c>
      <c r="AW126" s="16"/>
      <c r="AX126" s="16"/>
      <c r="AY126" s="16"/>
      <c r="AZ126" s="16">
        <f t="shared" si="193"/>
        <v>1822.9440400000001</v>
      </c>
      <c r="BA126" s="16">
        <f t="shared" si="194"/>
        <v>0</v>
      </c>
      <c r="BB126" s="16">
        <f t="shared" si="195"/>
        <v>0</v>
      </c>
      <c r="BC126" s="16"/>
      <c r="BD126" s="30"/>
      <c r="BE126" s="30"/>
      <c r="BF126" s="1"/>
      <c r="BG126" s="1"/>
      <c r="BH126" s="1"/>
      <c r="BI126" s="1"/>
      <c r="BJ126" s="1"/>
    </row>
    <row r="127" s="1" customFormat="1">
      <c r="A127" s="13" t="s">
        <v>129</v>
      </c>
      <c r="B127" s="14"/>
      <c r="C127" s="13"/>
      <c r="D127" s="13"/>
      <c r="E127" s="31" t="s">
        <v>130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>
        <f t="shared" si="155"/>
        <v>7665.7780000000002</v>
      </c>
      <c r="P127" s="16">
        <f t="shared" si="156"/>
        <v>0</v>
      </c>
      <c r="Q127" s="16">
        <f t="shared" si="157"/>
        <v>0</v>
      </c>
      <c r="R127" s="16">
        <f t="shared" si="175"/>
        <v>7665.7780000000002</v>
      </c>
      <c r="S127" s="16">
        <f t="shared" si="176"/>
        <v>0</v>
      </c>
      <c r="T127" s="16">
        <f t="shared" si="177"/>
        <v>0</v>
      </c>
      <c r="U127" s="16">
        <f t="shared" si="158"/>
        <v>0</v>
      </c>
      <c r="V127" s="16">
        <f t="shared" si="159"/>
        <v>0</v>
      </c>
      <c r="W127" s="16">
        <f t="shared" si="160"/>
        <v>0</v>
      </c>
      <c r="X127" s="16">
        <f t="shared" si="178"/>
        <v>7665.7780000000002</v>
      </c>
      <c r="Y127" s="16">
        <f t="shared" si="179"/>
        <v>0</v>
      </c>
      <c r="Z127" s="16">
        <f t="shared" si="180"/>
        <v>0</v>
      </c>
      <c r="AA127" s="16">
        <f t="shared" si="161"/>
        <v>0</v>
      </c>
      <c r="AB127" s="16">
        <f t="shared" si="162"/>
        <v>0</v>
      </c>
      <c r="AC127" s="16">
        <f t="shared" si="163"/>
        <v>0</v>
      </c>
      <c r="AD127" s="16">
        <f t="shared" si="181"/>
        <v>7665.7780000000002</v>
      </c>
      <c r="AE127" s="16">
        <f t="shared" si="182"/>
        <v>0</v>
      </c>
      <c r="AF127" s="16">
        <f t="shared" si="183"/>
        <v>0</v>
      </c>
      <c r="AG127" s="16">
        <f t="shared" si="164"/>
        <v>0</v>
      </c>
      <c r="AH127" s="16">
        <f t="shared" si="184"/>
        <v>7665.7780000000002</v>
      </c>
      <c r="AI127" s="16">
        <f t="shared" si="185"/>
        <v>0</v>
      </c>
      <c r="AJ127" s="16">
        <f t="shared" si="186"/>
        <v>0</v>
      </c>
      <c r="AK127" s="16">
        <f t="shared" si="165"/>
        <v>24.5</v>
      </c>
      <c r="AL127" s="16">
        <f t="shared" si="166"/>
        <v>0</v>
      </c>
      <c r="AM127" s="16">
        <f t="shared" si="167"/>
        <v>0</v>
      </c>
      <c r="AN127" s="16">
        <f t="shared" si="187"/>
        <v>7690.2780000000002</v>
      </c>
      <c r="AO127" s="16">
        <f t="shared" si="188"/>
        <v>0</v>
      </c>
      <c r="AP127" s="16">
        <f t="shared" si="189"/>
        <v>0</v>
      </c>
      <c r="AQ127" s="16">
        <f t="shared" si="168"/>
        <v>0</v>
      </c>
      <c r="AR127" s="16">
        <f t="shared" si="169"/>
        <v>0</v>
      </c>
      <c r="AS127" s="16">
        <f t="shared" si="170"/>
        <v>0</v>
      </c>
      <c r="AT127" s="16">
        <f t="shared" si="190"/>
        <v>7690.2780000000002</v>
      </c>
      <c r="AU127" s="16">
        <f t="shared" si="191"/>
        <v>0</v>
      </c>
      <c r="AV127" s="16">
        <f t="shared" si="192"/>
        <v>0</v>
      </c>
      <c r="AW127" s="16">
        <f t="shared" si="171"/>
        <v>0</v>
      </c>
      <c r="AX127" s="16">
        <f t="shared" si="172"/>
        <v>0</v>
      </c>
      <c r="AY127" s="16">
        <f t="shared" si="173"/>
        <v>0</v>
      </c>
      <c r="AZ127" s="16">
        <f t="shared" si="193"/>
        <v>7690.2780000000002</v>
      </c>
      <c r="BA127" s="16">
        <f t="shared" si="194"/>
        <v>0</v>
      </c>
      <c r="BB127" s="16">
        <f t="shared" si="195"/>
        <v>0</v>
      </c>
      <c r="BC127" s="16">
        <f t="shared" si="174"/>
        <v>0</v>
      </c>
      <c r="BD127" s="30"/>
      <c r="BE127" s="30"/>
      <c r="BF127" s="1"/>
      <c r="BG127" s="1"/>
      <c r="BH127" s="1"/>
      <c r="BI127" s="1"/>
      <c r="BJ127" s="1"/>
    </row>
    <row r="128" s="1" customFormat="1">
      <c r="A128" s="13" t="s">
        <v>129</v>
      </c>
      <c r="B128" s="14" t="s">
        <v>35</v>
      </c>
      <c r="C128" s="13"/>
      <c r="D128" s="13"/>
      <c r="E128" s="29" t="s">
        <v>36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>
        <f t="shared" si="155"/>
        <v>7665.7780000000002</v>
      </c>
      <c r="P128" s="16">
        <f t="shared" si="156"/>
        <v>0</v>
      </c>
      <c r="Q128" s="16">
        <f t="shared" si="157"/>
        <v>0</v>
      </c>
      <c r="R128" s="16">
        <f t="shared" si="175"/>
        <v>7665.7780000000002</v>
      </c>
      <c r="S128" s="16">
        <f t="shared" si="176"/>
        <v>0</v>
      </c>
      <c r="T128" s="16">
        <f t="shared" si="177"/>
        <v>0</v>
      </c>
      <c r="U128" s="16">
        <f t="shared" si="158"/>
        <v>0</v>
      </c>
      <c r="V128" s="16">
        <f t="shared" si="159"/>
        <v>0</v>
      </c>
      <c r="W128" s="16">
        <f t="shared" si="160"/>
        <v>0</v>
      </c>
      <c r="X128" s="16">
        <f t="shared" si="178"/>
        <v>7665.7780000000002</v>
      </c>
      <c r="Y128" s="16">
        <f t="shared" si="179"/>
        <v>0</v>
      </c>
      <c r="Z128" s="16">
        <f t="shared" si="180"/>
        <v>0</v>
      </c>
      <c r="AA128" s="16">
        <f t="shared" si="161"/>
        <v>0</v>
      </c>
      <c r="AB128" s="16">
        <f t="shared" si="162"/>
        <v>0</v>
      </c>
      <c r="AC128" s="16">
        <f t="shared" si="163"/>
        <v>0</v>
      </c>
      <c r="AD128" s="16">
        <f t="shared" si="181"/>
        <v>7665.7780000000002</v>
      </c>
      <c r="AE128" s="16">
        <f t="shared" si="182"/>
        <v>0</v>
      </c>
      <c r="AF128" s="16">
        <f t="shared" si="183"/>
        <v>0</v>
      </c>
      <c r="AG128" s="16">
        <f t="shared" si="164"/>
        <v>0</v>
      </c>
      <c r="AH128" s="16">
        <f t="shared" si="184"/>
        <v>7665.7780000000002</v>
      </c>
      <c r="AI128" s="16">
        <f t="shared" si="185"/>
        <v>0</v>
      </c>
      <c r="AJ128" s="16">
        <f t="shared" si="186"/>
        <v>0</v>
      </c>
      <c r="AK128" s="16">
        <f t="shared" si="165"/>
        <v>24.5</v>
      </c>
      <c r="AL128" s="16">
        <f t="shared" si="166"/>
        <v>0</v>
      </c>
      <c r="AM128" s="16">
        <f t="shared" si="167"/>
        <v>0</v>
      </c>
      <c r="AN128" s="16">
        <f t="shared" si="187"/>
        <v>7690.2780000000002</v>
      </c>
      <c r="AO128" s="16">
        <f t="shared" si="188"/>
        <v>0</v>
      </c>
      <c r="AP128" s="16">
        <f t="shared" si="189"/>
        <v>0</v>
      </c>
      <c r="AQ128" s="16">
        <f t="shared" si="168"/>
        <v>0</v>
      </c>
      <c r="AR128" s="16">
        <f t="shared" si="169"/>
        <v>0</v>
      </c>
      <c r="AS128" s="16">
        <f t="shared" si="170"/>
        <v>0</v>
      </c>
      <c r="AT128" s="16">
        <f t="shared" si="190"/>
        <v>7690.2780000000002</v>
      </c>
      <c r="AU128" s="16">
        <f t="shared" si="191"/>
        <v>0</v>
      </c>
      <c r="AV128" s="16">
        <f t="shared" si="192"/>
        <v>0</v>
      </c>
      <c r="AW128" s="16">
        <f t="shared" si="171"/>
        <v>0</v>
      </c>
      <c r="AX128" s="16">
        <f t="shared" si="172"/>
        <v>0</v>
      </c>
      <c r="AY128" s="16">
        <f t="shared" si="173"/>
        <v>0</v>
      </c>
      <c r="AZ128" s="16">
        <f t="shared" si="193"/>
        <v>7690.2780000000002</v>
      </c>
      <c r="BA128" s="16">
        <f t="shared" si="194"/>
        <v>0</v>
      </c>
      <c r="BB128" s="16">
        <f t="shared" si="195"/>
        <v>0</v>
      </c>
      <c r="BC128" s="16">
        <f t="shared" si="174"/>
        <v>0</v>
      </c>
      <c r="BD128" s="30"/>
      <c r="BE128" s="30"/>
      <c r="BF128" s="1"/>
      <c r="BG128" s="1"/>
      <c r="BH128" s="1"/>
      <c r="BI128" s="1"/>
      <c r="BJ128" s="1"/>
    </row>
    <row r="129" s="1" customFormat="1">
      <c r="A129" s="13" t="s">
        <v>129</v>
      </c>
      <c r="B129" s="14" t="s">
        <v>35</v>
      </c>
      <c r="C129" s="13" t="s">
        <v>106</v>
      </c>
      <c r="D129" s="13" t="s">
        <v>107</v>
      </c>
      <c r="E129" s="29" t="s">
        <v>108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>
        <v>7665.7780000000002</v>
      </c>
      <c r="P129" s="16"/>
      <c r="Q129" s="16"/>
      <c r="R129" s="16">
        <f t="shared" si="175"/>
        <v>7665.7780000000002</v>
      </c>
      <c r="S129" s="16">
        <f t="shared" si="176"/>
        <v>0</v>
      </c>
      <c r="T129" s="16">
        <f t="shared" si="177"/>
        <v>0</v>
      </c>
      <c r="U129" s="16"/>
      <c r="V129" s="16"/>
      <c r="W129" s="16"/>
      <c r="X129" s="16">
        <f t="shared" si="178"/>
        <v>7665.7780000000002</v>
      </c>
      <c r="Y129" s="16">
        <f t="shared" si="179"/>
        <v>0</v>
      </c>
      <c r="Z129" s="16">
        <f t="shared" si="180"/>
        <v>0</v>
      </c>
      <c r="AA129" s="16"/>
      <c r="AB129" s="16"/>
      <c r="AC129" s="16"/>
      <c r="AD129" s="16">
        <f t="shared" si="181"/>
        <v>7665.7780000000002</v>
      </c>
      <c r="AE129" s="16">
        <f t="shared" si="182"/>
        <v>0</v>
      </c>
      <c r="AF129" s="16">
        <f t="shared" si="183"/>
        <v>0</v>
      </c>
      <c r="AG129" s="16"/>
      <c r="AH129" s="16">
        <f t="shared" si="184"/>
        <v>7665.7780000000002</v>
      </c>
      <c r="AI129" s="16">
        <f t="shared" si="185"/>
        <v>0</v>
      </c>
      <c r="AJ129" s="16">
        <f t="shared" si="186"/>
        <v>0</v>
      </c>
      <c r="AK129" s="16">
        <v>24.5</v>
      </c>
      <c r="AL129" s="16"/>
      <c r="AM129" s="16"/>
      <c r="AN129" s="16">
        <f t="shared" si="187"/>
        <v>7690.2780000000002</v>
      </c>
      <c r="AO129" s="16">
        <f t="shared" si="188"/>
        <v>0</v>
      </c>
      <c r="AP129" s="16">
        <f t="shared" si="189"/>
        <v>0</v>
      </c>
      <c r="AQ129" s="16"/>
      <c r="AR129" s="16"/>
      <c r="AS129" s="16"/>
      <c r="AT129" s="16">
        <f t="shared" si="190"/>
        <v>7690.2780000000002</v>
      </c>
      <c r="AU129" s="16">
        <f t="shared" si="191"/>
        <v>0</v>
      </c>
      <c r="AV129" s="16">
        <f t="shared" si="192"/>
        <v>0</v>
      </c>
      <c r="AW129" s="16"/>
      <c r="AX129" s="16"/>
      <c r="AY129" s="16"/>
      <c r="AZ129" s="16">
        <f t="shared" si="193"/>
        <v>7690.2780000000002</v>
      </c>
      <c r="BA129" s="16">
        <f t="shared" si="194"/>
        <v>0</v>
      </c>
      <c r="BB129" s="16">
        <f t="shared" si="195"/>
        <v>0</v>
      </c>
      <c r="BC129" s="16"/>
      <c r="BD129" s="30"/>
      <c r="BE129" s="30"/>
      <c r="BF129" s="1"/>
      <c r="BG129" s="1"/>
      <c r="BH129" s="1"/>
      <c r="BI129" s="1"/>
      <c r="BJ129" s="1"/>
    </row>
    <row r="130" s="1" customFormat="1">
      <c r="A130" s="13" t="s">
        <v>131</v>
      </c>
      <c r="B130" s="14"/>
      <c r="C130" s="13"/>
      <c r="D130" s="13"/>
      <c r="E130" s="31" t="s">
        <v>132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>
        <f t="shared" si="155"/>
        <v>1860.1279500000001</v>
      </c>
      <c r="P130" s="16">
        <f t="shared" si="156"/>
        <v>0</v>
      </c>
      <c r="Q130" s="16">
        <f t="shared" si="157"/>
        <v>0</v>
      </c>
      <c r="R130" s="16">
        <f t="shared" si="175"/>
        <v>1860.1279500000001</v>
      </c>
      <c r="S130" s="16">
        <f t="shared" si="176"/>
        <v>0</v>
      </c>
      <c r="T130" s="16">
        <f t="shared" si="177"/>
        <v>0</v>
      </c>
      <c r="U130" s="16">
        <f t="shared" si="158"/>
        <v>0</v>
      </c>
      <c r="V130" s="16">
        <f t="shared" si="159"/>
        <v>0</v>
      </c>
      <c r="W130" s="16">
        <f t="shared" si="160"/>
        <v>0</v>
      </c>
      <c r="X130" s="16">
        <f t="shared" si="178"/>
        <v>1860.1279500000001</v>
      </c>
      <c r="Y130" s="16">
        <f t="shared" si="179"/>
        <v>0</v>
      </c>
      <c r="Z130" s="16">
        <f t="shared" si="180"/>
        <v>0</v>
      </c>
      <c r="AA130" s="16">
        <f t="shared" si="161"/>
        <v>0</v>
      </c>
      <c r="AB130" s="16">
        <f t="shared" si="162"/>
        <v>0</v>
      </c>
      <c r="AC130" s="16">
        <f t="shared" si="163"/>
        <v>0</v>
      </c>
      <c r="AD130" s="16">
        <f t="shared" si="181"/>
        <v>1860.1279500000001</v>
      </c>
      <c r="AE130" s="16">
        <f t="shared" si="182"/>
        <v>0</v>
      </c>
      <c r="AF130" s="16">
        <f t="shared" si="183"/>
        <v>0</v>
      </c>
      <c r="AG130" s="16">
        <f t="shared" si="164"/>
        <v>0</v>
      </c>
      <c r="AH130" s="16">
        <f t="shared" si="184"/>
        <v>1860.1279500000001</v>
      </c>
      <c r="AI130" s="16">
        <f t="shared" si="185"/>
        <v>0</v>
      </c>
      <c r="AJ130" s="16">
        <f t="shared" si="186"/>
        <v>0</v>
      </c>
      <c r="AK130" s="16">
        <f t="shared" si="165"/>
        <v>-24.5</v>
      </c>
      <c r="AL130" s="16">
        <f t="shared" si="166"/>
        <v>0</v>
      </c>
      <c r="AM130" s="16">
        <f t="shared" si="167"/>
        <v>0</v>
      </c>
      <c r="AN130" s="16">
        <f t="shared" si="187"/>
        <v>1835.6279500000001</v>
      </c>
      <c r="AO130" s="16">
        <f t="shared" si="188"/>
        <v>0</v>
      </c>
      <c r="AP130" s="16">
        <f t="shared" si="189"/>
        <v>0</v>
      </c>
      <c r="AQ130" s="16">
        <f t="shared" si="168"/>
        <v>0</v>
      </c>
      <c r="AR130" s="16">
        <f t="shared" si="169"/>
        <v>0</v>
      </c>
      <c r="AS130" s="16">
        <f t="shared" si="170"/>
        <v>0</v>
      </c>
      <c r="AT130" s="16">
        <f t="shared" si="190"/>
        <v>1835.6279500000001</v>
      </c>
      <c r="AU130" s="16">
        <f t="shared" si="191"/>
        <v>0</v>
      </c>
      <c r="AV130" s="16">
        <f t="shared" si="192"/>
        <v>0</v>
      </c>
      <c r="AW130" s="16">
        <f t="shared" si="171"/>
        <v>0</v>
      </c>
      <c r="AX130" s="16">
        <f t="shared" si="172"/>
        <v>0</v>
      </c>
      <c r="AY130" s="16">
        <f t="shared" si="173"/>
        <v>0</v>
      </c>
      <c r="AZ130" s="16">
        <f t="shared" si="193"/>
        <v>1835.6279500000001</v>
      </c>
      <c r="BA130" s="16">
        <f t="shared" si="194"/>
        <v>0</v>
      </c>
      <c r="BB130" s="16">
        <f t="shared" si="195"/>
        <v>0</v>
      </c>
      <c r="BC130" s="16">
        <f t="shared" si="174"/>
        <v>0</v>
      </c>
      <c r="BD130" s="30"/>
      <c r="BE130" s="30"/>
      <c r="BF130" s="1"/>
      <c r="BG130" s="1"/>
      <c r="BH130" s="1"/>
      <c r="BI130" s="1"/>
      <c r="BJ130" s="1"/>
    </row>
    <row r="131" s="1" customFormat="1">
      <c r="A131" s="13" t="s">
        <v>131</v>
      </c>
      <c r="B131" s="14" t="s">
        <v>35</v>
      </c>
      <c r="C131" s="13"/>
      <c r="D131" s="13"/>
      <c r="E131" s="29" t="s">
        <v>36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>
        <f t="shared" si="155"/>
        <v>1860.1279500000001</v>
      </c>
      <c r="P131" s="16">
        <f t="shared" si="156"/>
        <v>0</v>
      </c>
      <c r="Q131" s="16">
        <f t="shared" si="157"/>
        <v>0</v>
      </c>
      <c r="R131" s="16">
        <f t="shared" si="175"/>
        <v>1860.1279500000001</v>
      </c>
      <c r="S131" s="16">
        <f t="shared" si="176"/>
        <v>0</v>
      </c>
      <c r="T131" s="16">
        <f t="shared" si="177"/>
        <v>0</v>
      </c>
      <c r="U131" s="16">
        <f t="shared" si="158"/>
        <v>0</v>
      </c>
      <c r="V131" s="16">
        <f t="shared" si="159"/>
        <v>0</v>
      </c>
      <c r="W131" s="16">
        <f t="shared" si="160"/>
        <v>0</v>
      </c>
      <c r="X131" s="16">
        <f t="shared" si="178"/>
        <v>1860.1279500000001</v>
      </c>
      <c r="Y131" s="16">
        <f t="shared" si="179"/>
        <v>0</v>
      </c>
      <c r="Z131" s="16">
        <f t="shared" si="180"/>
        <v>0</v>
      </c>
      <c r="AA131" s="16">
        <f t="shared" si="161"/>
        <v>0</v>
      </c>
      <c r="AB131" s="16">
        <f t="shared" si="162"/>
        <v>0</v>
      </c>
      <c r="AC131" s="16">
        <f t="shared" si="163"/>
        <v>0</v>
      </c>
      <c r="AD131" s="16">
        <f t="shared" si="181"/>
        <v>1860.1279500000001</v>
      </c>
      <c r="AE131" s="16">
        <f t="shared" si="182"/>
        <v>0</v>
      </c>
      <c r="AF131" s="16">
        <f t="shared" si="183"/>
        <v>0</v>
      </c>
      <c r="AG131" s="16">
        <f t="shared" si="164"/>
        <v>0</v>
      </c>
      <c r="AH131" s="16">
        <f t="shared" si="184"/>
        <v>1860.1279500000001</v>
      </c>
      <c r="AI131" s="16">
        <f t="shared" si="185"/>
        <v>0</v>
      </c>
      <c r="AJ131" s="16">
        <f t="shared" si="186"/>
        <v>0</v>
      </c>
      <c r="AK131" s="16">
        <f t="shared" si="165"/>
        <v>-24.5</v>
      </c>
      <c r="AL131" s="16">
        <f t="shared" si="166"/>
        <v>0</v>
      </c>
      <c r="AM131" s="16">
        <f t="shared" si="167"/>
        <v>0</v>
      </c>
      <c r="AN131" s="16">
        <f t="shared" si="187"/>
        <v>1835.6279500000001</v>
      </c>
      <c r="AO131" s="16">
        <f t="shared" si="188"/>
        <v>0</v>
      </c>
      <c r="AP131" s="16">
        <f t="shared" si="189"/>
        <v>0</v>
      </c>
      <c r="AQ131" s="16">
        <f t="shared" si="168"/>
        <v>0</v>
      </c>
      <c r="AR131" s="16">
        <f t="shared" si="169"/>
        <v>0</v>
      </c>
      <c r="AS131" s="16">
        <f t="shared" si="170"/>
        <v>0</v>
      </c>
      <c r="AT131" s="16">
        <f t="shared" si="190"/>
        <v>1835.6279500000001</v>
      </c>
      <c r="AU131" s="16">
        <f t="shared" si="191"/>
        <v>0</v>
      </c>
      <c r="AV131" s="16">
        <f t="shared" si="192"/>
        <v>0</v>
      </c>
      <c r="AW131" s="16">
        <f t="shared" si="171"/>
        <v>0</v>
      </c>
      <c r="AX131" s="16">
        <f t="shared" si="172"/>
        <v>0</v>
      </c>
      <c r="AY131" s="16">
        <f t="shared" si="173"/>
        <v>0</v>
      </c>
      <c r="AZ131" s="16">
        <f t="shared" si="193"/>
        <v>1835.6279500000001</v>
      </c>
      <c r="BA131" s="16">
        <f t="shared" si="194"/>
        <v>0</v>
      </c>
      <c r="BB131" s="16">
        <f t="shared" si="195"/>
        <v>0</v>
      </c>
      <c r="BC131" s="16">
        <f t="shared" si="174"/>
        <v>0</v>
      </c>
      <c r="BD131" s="30"/>
      <c r="BE131" s="30"/>
      <c r="BF131" s="1"/>
      <c r="BG131" s="1"/>
      <c r="BH131" s="1"/>
      <c r="BI131" s="1"/>
      <c r="BJ131" s="1"/>
    </row>
    <row r="132" s="1" customFormat="1">
      <c r="A132" s="13" t="s">
        <v>131</v>
      </c>
      <c r="B132" s="14" t="s">
        <v>35</v>
      </c>
      <c r="C132" s="13" t="s">
        <v>106</v>
      </c>
      <c r="D132" s="13" t="s">
        <v>107</v>
      </c>
      <c r="E132" s="29" t="s">
        <v>108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>
        <v>1860.1279500000001</v>
      </c>
      <c r="P132" s="16"/>
      <c r="Q132" s="16"/>
      <c r="R132" s="16">
        <f t="shared" si="175"/>
        <v>1860.1279500000001</v>
      </c>
      <c r="S132" s="16">
        <f t="shared" si="176"/>
        <v>0</v>
      </c>
      <c r="T132" s="16">
        <f t="shared" si="177"/>
        <v>0</v>
      </c>
      <c r="U132" s="16"/>
      <c r="V132" s="16"/>
      <c r="W132" s="16"/>
      <c r="X132" s="16">
        <f t="shared" si="178"/>
        <v>1860.1279500000001</v>
      </c>
      <c r="Y132" s="16">
        <f t="shared" si="179"/>
        <v>0</v>
      </c>
      <c r="Z132" s="16">
        <f t="shared" si="180"/>
        <v>0</v>
      </c>
      <c r="AA132" s="16"/>
      <c r="AB132" s="16"/>
      <c r="AC132" s="16"/>
      <c r="AD132" s="16">
        <f t="shared" si="181"/>
        <v>1860.1279500000001</v>
      </c>
      <c r="AE132" s="16">
        <f t="shared" si="182"/>
        <v>0</v>
      </c>
      <c r="AF132" s="16">
        <f t="shared" si="183"/>
        <v>0</v>
      </c>
      <c r="AG132" s="16"/>
      <c r="AH132" s="16">
        <f t="shared" si="184"/>
        <v>1860.1279500000001</v>
      </c>
      <c r="AI132" s="16">
        <f t="shared" si="185"/>
        <v>0</v>
      </c>
      <c r="AJ132" s="16">
        <f t="shared" si="186"/>
        <v>0</v>
      </c>
      <c r="AK132" s="16">
        <v>-24.5</v>
      </c>
      <c r="AL132" s="16"/>
      <c r="AM132" s="16"/>
      <c r="AN132" s="16">
        <f t="shared" si="187"/>
        <v>1835.6279500000001</v>
      </c>
      <c r="AO132" s="16">
        <f t="shared" si="188"/>
        <v>0</v>
      </c>
      <c r="AP132" s="16">
        <f t="shared" si="189"/>
        <v>0</v>
      </c>
      <c r="AQ132" s="16"/>
      <c r="AR132" s="16"/>
      <c r="AS132" s="16"/>
      <c r="AT132" s="16">
        <f t="shared" si="190"/>
        <v>1835.6279500000001</v>
      </c>
      <c r="AU132" s="16">
        <f t="shared" si="191"/>
        <v>0</v>
      </c>
      <c r="AV132" s="16">
        <f t="shared" si="192"/>
        <v>0</v>
      </c>
      <c r="AW132" s="16"/>
      <c r="AX132" s="16"/>
      <c r="AY132" s="16"/>
      <c r="AZ132" s="16">
        <f t="shared" si="193"/>
        <v>1835.6279500000001</v>
      </c>
      <c r="BA132" s="16">
        <f t="shared" si="194"/>
        <v>0</v>
      </c>
      <c r="BB132" s="16">
        <f t="shared" si="195"/>
        <v>0</v>
      </c>
      <c r="BC132" s="16"/>
      <c r="BD132" s="30"/>
      <c r="BE132" s="30"/>
      <c r="BF132" s="1"/>
      <c r="BG132" s="1"/>
      <c r="BH132" s="1"/>
      <c r="BI132" s="1"/>
      <c r="BJ132" s="1"/>
    </row>
    <row r="133" s="1" customFormat="1">
      <c r="A133" s="13" t="s">
        <v>133</v>
      </c>
      <c r="B133" s="14"/>
      <c r="C133" s="13"/>
      <c r="D133" s="13"/>
      <c r="E133" s="29" t="s">
        <v>134</v>
      </c>
      <c r="F133" s="16">
        <f t="shared" si="129"/>
        <v>0</v>
      </c>
      <c r="G133" s="16">
        <f t="shared" si="130"/>
        <v>877.10000000000002</v>
      </c>
      <c r="H133" s="16">
        <f t="shared" si="131"/>
        <v>10827.4</v>
      </c>
      <c r="I133" s="16">
        <f t="shared" si="132"/>
        <v>0</v>
      </c>
      <c r="J133" s="16">
        <f t="shared" si="133"/>
        <v>0</v>
      </c>
      <c r="K133" s="16">
        <f t="shared" si="134"/>
        <v>0</v>
      </c>
      <c r="L133" s="16">
        <f t="shared" si="105"/>
        <v>0</v>
      </c>
      <c r="M133" s="16">
        <f t="shared" si="106"/>
        <v>877.10000000000002</v>
      </c>
      <c r="N133" s="16">
        <f t="shared" si="107"/>
        <v>10827.4</v>
      </c>
      <c r="O133" s="16">
        <f t="shared" si="155"/>
        <v>0</v>
      </c>
      <c r="P133" s="16">
        <f t="shared" si="156"/>
        <v>0</v>
      </c>
      <c r="Q133" s="16">
        <f t="shared" si="157"/>
        <v>0</v>
      </c>
      <c r="R133" s="16">
        <f t="shared" si="175"/>
        <v>0</v>
      </c>
      <c r="S133" s="16">
        <f t="shared" si="176"/>
        <v>877.10000000000002</v>
      </c>
      <c r="T133" s="16">
        <f t="shared" si="177"/>
        <v>10827.4</v>
      </c>
      <c r="U133" s="16">
        <f t="shared" si="158"/>
        <v>0</v>
      </c>
      <c r="V133" s="16">
        <f t="shared" si="159"/>
        <v>0</v>
      </c>
      <c r="W133" s="16">
        <f t="shared" si="160"/>
        <v>0</v>
      </c>
      <c r="X133" s="16">
        <f t="shared" si="178"/>
        <v>0</v>
      </c>
      <c r="Y133" s="16">
        <f t="shared" si="179"/>
        <v>877.10000000000002</v>
      </c>
      <c r="Z133" s="16">
        <f t="shared" si="180"/>
        <v>10827.4</v>
      </c>
      <c r="AA133" s="16">
        <f t="shared" si="161"/>
        <v>0</v>
      </c>
      <c r="AB133" s="16">
        <f t="shared" si="162"/>
        <v>0</v>
      </c>
      <c r="AC133" s="16">
        <f t="shared" si="163"/>
        <v>0</v>
      </c>
      <c r="AD133" s="16">
        <f t="shared" si="181"/>
        <v>0</v>
      </c>
      <c r="AE133" s="16">
        <f t="shared" si="182"/>
        <v>877.10000000000002</v>
      </c>
      <c r="AF133" s="16">
        <f t="shared" si="183"/>
        <v>10827.4</v>
      </c>
      <c r="AG133" s="16">
        <f t="shared" si="164"/>
        <v>0</v>
      </c>
      <c r="AH133" s="16">
        <f t="shared" si="184"/>
        <v>0</v>
      </c>
      <c r="AI133" s="16">
        <f t="shared" si="185"/>
        <v>877.10000000000002</v>
      </c>
      <c r="AJ133" s="16">
        <f t="shared" si="186"/>
        <v>10827.4</v>
      </c>
      <c r="AK133" s="16">
        <f t="shared" si="165"/>
        <v>0</v>
      </c>
      <c r="AL133" s="16">
        <f t="shared" si="166"/>
        <v>0</v>
      </c>
      <c r="AM133" s="16">
        <f t="shared" si="167"/>
        <v>0</v>
      </c>
      <c r="AN133" s="16">
        <f t="shared" si="187"/>
        <v>0</v>
      </c>
      <c r="AO133" s="16">
        <f t="shared" si="188"/>
        <v>877.10000000000002</v>
      </c>
      <c r="AP133" s="16">
        <f t="shared" si="189"/>
        <v>10827.4</v>
      </c>
      <c r="AQ133" s="16">
        <f t="shared" si="168"/>
        <v>0</v>
      </c>
      <c r="AR133" s="16">
        <f t="shared" si="169"/>
        <v>0</v>
      </c>
      <c r="AS133" s="16">
        <f t="shared" si="170"/>
        <v>0</v>
      </c>
      <c r="AT133" s="16">
        <f t="shared" si="190"/>
        <v>0</v>
      </c>
      <c r="AU133" s="16">
        <f t="shared" si="191"/>
        <v>877.10000000000002</v>
      </c>
      <c r="AV133" s="16">
        <f t="shared" si="192"/>
        <v>10827.4</v>
      </c>
      <c r="AW133" s="16">
        <f t="shared" si="171"/>
        <v>0</v>
      </c>
      <c r="AX133" s="16">
        <f t="shared" si="172"/>
        <v>0</v>
      </c>
      <c r="AY133" s="16">
        <f t="shared" si="173"/>
        <v>0</v>
      </c>
      <c r="AZ133" s="16">
        <f t="shared" si="193"/>
        <v>0</v>
      </c>
      <c r="BA133" s="16">
        <f t="shared" si="194"/>
        <v>877.10000000000002</v>
      </c>
      <c r="BB133" s="16">
        <f t="shared" si="195"/>
        <v>10827.4</v>
      </c>
      <c r="BC133" s="16">
        <f t="shared" si="174"/>
        <v>0</v>
      </c>
      <c r="BD133" s="30"/>
      <c r="BE133" s="30"/>
      <c r="BF133" s="1"/>
      <c r="BG133" s="1"/>
      <c r="BH133" s="1"/>
      <c r="BI133" s="1"/>
      <c r="BJ133" s="1"/>
    </row>
    <row r="134" s="1" customFormat="1">
      <c r="A134" s="13" t="s">
        <v>133</v>
      </c>
      <c r="B134" s="14" t="s">
        <v>35</v>
      </c>
      <c r="C134" s="13"/>
      <c r="D134" s="13"/>
      <c r="E134" s="29" t="s">
        <v>36</v>
      </c>
      <c r="F134" s="16">
        <f t="shared" si="129"/>
        <v>0</v>
      </c>
      <c r="G134" s="16">
        <f t="shared" si="130"/>
        <v>877.10000000000002</v>
      </c>
      <c r="H134" s="16">
        <f t="shared" si="131"/>
        <v>10827.4</v>
      </c>
      <c r="I134" s="16">
        <f t="shared" si="132"/>
        <v>0</v>
      </c>
      <c r="J134" s="16">
        <f t="shared" si="133"/>
        <v>0</v>
      </c>
      <c r="K134" s="16">
        <f t="shared" si="134"/>
        <v>0</v>
      </c>
      <c r="L134" s="16">
        <f t="shared" si="105"/>
        <v>0</v>
      </c>
      <c r="M134" s="16">
        <f t="shared" si="106"/>
        <v>877.10000000000002</v>
      </c>
      <c r="N134" s="16">
        <f t="shared" si="107"/>
        <v>10827.4</v>
      </c>
      <c r="O134" s="16">
        <f t="shared" si="155"/>
        <v>0</v>
      </c>
      <c r="P134" s="16">
        <f t="shared" si="156"/>
        <v>0</v>
      </c>
      <c r="Q134" s="16">
        <f t="shared" si="157"/>
        <v>0</v>
      </c>
      <c r="R134" s="16">
        <f t="shared" si="175"/>
        <v>0</v>
      </c>
      <c r="S134" s="16">
        <f t="shared" si="176"/>
        <v>877.10000000000002</v>
      </c>
      <c r="T134" s="16">
        <f t="shared" si="177"/>
        <v>10827.4</v>
      </c>
      <c r="U134" s="16">
        <f t="shared" si="158"/>
        <v>0</v>
      </c>
      <c r="V134" s="16">
        <f t="shared" si="159"/>
        <v>0</v>
      </c>
      <c r="W134" s="16">
        <f t="shared" si="160"/>
        <v>0</v>
      </c>
      <c r="X134" s="16">
        <f t="shared" si="178"/>
        <v>0</v>
      </c>
      <c r="Y134" s="16">
        <f t="shared" si="179"/>
        <v>877.10000000000002</v>
      </c>
      <c r="Z134" s="16">
        <f t="shared" si="180"/>
        <v>10827.4</v>
      </c>
      <c r="AA134" s="16">
        <f t="shared" si="161"/>
        <v>0</v>
      </c>
      <c r="AB134" s="16">
        <f t="shared" si="162"/>
        <v>0</v>
      </c>
      <c r="AC134" s="16">
        <f t="shared" si="163"/>
        <v>0</v>
      </c>
      <c r="AD134" s="16">
        <f t="shared" si="181"/>
        <v>0</v>
      </c>
      <c r="AE134" s="16">
        <f t="shared" si="182"/>
        <v>877.10000000000002</v>
      </c>
      <c r="AF134" s="16">
        <f t="shared" si="183"/>
        <v>10827.4</v>
      </c>
      <c r="AG134" s="16">
        <f t="shared" si="164"/>
        <v>0</v>
      </c>
      <c r="AH134" s="16">
        <f t="shared" si="184"/>
        <v>0</v>
      </c>
      <c r="AI134" s="16">
        <f t="shared" si="185"/>
        <v>877.10000000000002</v>
      </c>
      <c r="AJ134" s="16">
        <f t="shared" si="186"/>
        <v>10827.4</v>
      </c>
      <c r="AK134" s="16">
        <f t="shared" si="165"/>
        <v>0</v>
      </c>
      <c r="AL134" s="16">
        <f t="shared" si="166"/>
        <v>0</v>
      </c>
      <c r="AM134" s="16">
        <f t="shared" si="167"/>
        <v>0</v>
      </c>
      <c r="AN134" s="16">
        <f t="shared" si="187"/>
        <v>0</v>
      </c>
      <c r="AO134" s="16">
        <f t="shared" si="188"/>
        <v>877.10000000000002</v>
      </c>
      <c r="AP134" s="16">
        <f t="shared" si="189"/>
        <v>10827.4</v>
      </c>
      <c r="AQ134" s="16">
        <f t="shared" si="168"/>
        <v>0</v>
      </c>
      <c r="AR134" s="16">
        <f t="shared" si="169"/>
        <v>0</v>
      </c>
      <c r="AS134" s="16">
        <f t="shared" si="170"/>
        <v>0</v>
      </c>
      <c r="AT134" s="16">
        <f t="shared" si="190"/>
        <v>0</v>
      </c>
      <c r="AU134" s="16">
        <f t="shared" si="191"/>
        <v>877.10000000000002</v>
      </c>
      <c r="AV134" s="16">
        <f t="shared" si="192"/>
        <v>10827.4</v>
      </c>
      <c r="AW134" s="16">
        <f t="shared" si="171"/>
        <v>0</v>
      </c>
      <c r="AX134" s="16">
        <f t="shared" si="172"/>
        <v>0</v>
      </c>
      <c r="AY134" s="16">
        <f t="shared" si="173"/>
        <v>0</v>
      </c>
      <c r="AZ134" s="16">
        <f t="shared" si="193"/>
        <v>0</v>
      </c>
      <c r="BA134" s="16">
        <f t="shared" si="194"/>
        <v>877.10000000000002</v>
      </c>
      <c r="BB134" s="16">
        <f t="shared" si="195"/>
        <v>10827.4</v>
      </c>
      <c r="BC134" s="16">
        <f t="shared" si="174"/>
        <v>0</v>
      </c>
      <c r="BD134" s="30"/>
      <c r="BE134" s="30"/>
      <c r="BF134" s="1"/>
      <c r="BG134" s="1"/>
      <c r="BH134" s="1"/>
      <c r="BI134" s="1"/>
      <c r="BJ134" s="1"/>
    </row>
    <row r="135" s="1" customFormat="1">
      <c r="A135" s="13" t="s">
        <v>133</v>
      </c>
      <c r="B135" s="14" t="s">
        <v>35</v>
      </c>
      <c r="C135" s="13" t="s">
        <v>106</v>
      </c>
      <c r="D135" s="13" t="s">
        <v>107</v>
      </c>
      <c r="E135" s="29" t="s">
        <v>108</v>
      </c>
      <c r="F135" s="16">
        <v>0</v>
      </c>
      <c r="G135" s="16">
        <v>877.10000000000002</v>
      </c>
      <c r="H135" s="16">
        <v>10827.4</v>
      </c>
      <c r="I135" s="16"/>
      <c r="J135" s="16"/>
      <c r="K135" s="16"/>
      <c r="L135" s="16">
        <f t="shared" si="105"/>
        <v>0</v>
      </c>
      <c r="M135" s="16">
        <f t="shared" si="106"/>
        <v>877.10000000000002</v>
      </c>
      <c r="N135" s="16">
        <f t="shared" si="107"/>
        <v>10827.4</v>
      </c>
      <c r="O135" s="16"/>
      <c r="P135" s="16"/>
      <c r="Q135" s="16"/>
      <c r="R135" s="16">
        <f t="shared" si="175"/>
        <v>0</v>
      </c>
      <c r="S135" s="16">
        <f t="shared" si="176"/>
        <v>877.10000000000002</v>
      </c>
      <c r="T135" s="16">
        <f t="shared" si="177"/>
        <v>10827.4</v>
      </c>
      <c r="U135" s="16"/>
      <c r="V135" s="16"/>
      <c r="W135" s="16"/>
      <c r="X135" s="16">
        <f t="shared" si="178"/>
        <v>0</v>
      </c>
      <c r="Y135" s="16">
        <f t="shared" si="179"/>
        <v>877.10000000000002</v>
      </c>
      <c r="Z135" s="16">
        <f t="shared" si="180"/>
        <v>10827.4</v>
      </c>
      <c r="AA135" s="16"/>
      <c r="AB135" s="16"/>
      <c r="AC135" s="16"/>
      <c r="AD135" s="16">
        <f t="shared" si="181"/>
        <v>0</v>
      </c>
      <c r="AE135" s="16">
        <f t="shared" si="182"/>
        <v>877.10000000000002</v>
      </c>
      <c r="AF135" s="16">
        <f t="shared" si="183"/>
        <v>10827.4</v>
      </c>
      <c r="AG135" s="16"/>
      <c r="AH135" s="16">
        <f t="shared" si="184"/>
        <v>0</v>
      </c>
      <c r="AI135" s="16">
        <f t="shared" si="185"/>
        <v>877.10000000000002</v>
      </c>
      <c r="AJ135" s="16">
        <f t="shared" si="186"/>
        <v>10827.4</v>
      </c>
      <c r="AK135" s="16"/>
      <c r="AL135" s="16"/>
      <c r="AM135" s="16"/>
      <c r="AN135" s="16">
        <f t="shared" si="187"/>
        <v>0</v>
      </c>
      <c r="AO135" s="16">
        <f t="shared" si="188"/>
        <v>877.10000000000002</v>
      </c>
      <c r="AP135" s="16">
        <f t="shared" si="189"/>
        <v>10827.4</v>
      </c>
      <c r="AQ135" s="16"/>
      <c r="AR135" s="16"/>
      <c r="AS135" s="16"/>
      <c r="AT135" s="16">
        <f t="shared" si="190"/>
        <v>0</v>
      </c>
      <c r="AU135" s="16">
        <f t="shared" si="191"/>
        <v>877.10000000000002</v>
      </c>
      <c r="AV135" s="16">
        <f t="shared" si="192"/>
        <v>10827.4</v>
      </c>
      <c r="AW135" s="16"/>
      <c r="AX135" s="16"/>
      <c r="AY135" s="16"/>
      <c r="AZ135" s="16">
        <f t="shared" si="193"/>
        <v>0</v>
      </c>
      <c r="BA135" s="16">
        <f t="shared" si="194"/>
        <v>877.10000000000002</v>
      </c>
      <c r="BB135" s="16">
        <f t="shared" si="195"/>
        <v>10827.4</v>
      </c>
      <c r="BC135" s="16"/>
      <c r="BD135" s="30"/>
      <c r="BE135" s="30"/>
      <c r="BF135" s="1"/>
      <c r="BG135" s="1"/>
      <c r="BH135" s="1"/>
      <c r="BI135" s="1"/>
      <c r="BJ135" s="1"/>
    </row>
    <row r="136" s="1" customFormat="1">
      <c r="A136" s="13" t="s">
        <v>135</v>
      </c>
      <c r="B136" s="14"/>
      <c r="C136" s="13"/>
      <c r="D136" s="13"/>
      <c r="E136" s="29" t="s">
        <v>136</v>
      </c>
      <c r="F136" s="16">
        <f t="shared" ref="F136:F144" si="196">F137</f>
        <v>0</v>
      </c>
      <c r="G136" s="16">
        <f t="shared" ref="G136:G144" si="197">G137</f>
        <v>877.10000000000002</v>
      </c>
      <c r="H136" s="16">
        <f t="shared" ref="H136:H144" si="198">H137</f>
        <v>10827.4</v>
      </c>
      <c r="I136" s="16">
        <f t="shared" si="132"/>
        <v>0</v>
      </c>
      <c r="J136" s="16">
        <f t="shared" si="133"/>
        <v>0</v>
      </c>
      <c r="K136" s="16">
        <f t="shared" si="134"/>
        <v>0</v>
      </c>
      <c r="L136" s="16">
        <f t="shared" si="105"/>
        <v>0</v>
      </c>
      <c r="M136" s="16">
        <f t="shared" si="106"/>
        <v>877.10000000000002</v>
      </c>
      <c r="N136" s="16">
        <f t="shared" si="107"/>
        <v>10827.4</v>
      </c>
      <c r="O136" s="16">
        <f t="shared" si="155"/>
        <v>0</v>
      </c>
      <c r="P136" s="16">
        <f t="shared" si="156"/>
        <v>0</v>
      </c>
      <c r="Q136" s="16">
        <f t="shared" si="157"/>
        <v>0</v>
      </c>
      <c r="R136" s="16">
        <f t="shared" si="175"/>
        <v>0</v>
      </c>
      <c r="S136" s="16">
        <f t="shared" si="176"/>
        <v>877.10000000000002</v>
      </c>
      <c r="T136" s="16">
        <f t="shared" si="177"/>
        <v>10827.4</v>
      </c>
      <c r="U136" s="16">
        <f t="shared" si="158"/>
        <v>0</v>
      </c>
      <c r="V136" s="16">
        <f t="shared" si="159"/>
        <v>0</v>
      </c>
      <c r="W136" s="16">
        <f t="shared" si="160"/>
        <v>0</v>
      </c>
      <c r="X136" s="16">
        <f t="shared" si="178"/>
        <v>0</v>
      </c>
      <c r="Y136" s="16">
        <f t="shared" si="179"/>
        <v>877.10000000000002</v>
      </c>
      <c r="Z136" s="16">
        <f t="shared" si="180"/>
        <v>10827.4</v>
      </c>
      <c r="AA136" s="16">
        <f t="shared" si="161"/>
        <v>0</v>
      </c>
      <c r="AB136" s="16">
        <f t="shared" si="162"/>
        <v>0</v>
      </c>
      <c r="AC136" s="16">
        <f t="shared" si="163"/>
        <v>0</v>
      </c>
      <c r="AD136" s="16">
        <f t="shared" si="181"/>
        <v>0</v>
      </c>
      <c r="AE136" s="16">
        <f t="shared" si="182"/>
        <v>877.10000000000002</v>
      </c>
      <c r="AF136" s="16">
        <f t="shared" si="183"/>
        <v>10827.4</v>
      </c>
      <c r="AG136" s="16">
        <f t="shared" si="164"/>
        <v>0</v>
      </c>
      <c r="AH136" s="16">
        <f t="shared" si="184"/>
        <v>0</v>
      </c>
      <c r="AI136" s="16">
        <f t="shared" si="185"/>
        <v>877.10000000000002</v>
      </c>
      <c r="AJ136" s="16">
        <f t="shared" si="186"/>
        <v>10827.4</v>
      </c>
      <c r="AK136" s="16">
        <f t="shared" si="165"/>
        <v>0</v>
      </c>
      <c r="AL136" s="16">
        <f t="shared" si="166"/>
        <v>0</v>
      </c>
      <c r="AM136" s="16">
        <f t="shared" si="167"/>
        <v>0</v>
      </c>
      <c r="AN136" s="16">
        <f t="shared" si="187"/>
        <v>0</v>
      </c>
      <c r="AO136" s="16">
        <f t="shared" si="188"/>
        <v>877.10000000000002</v>
      </c>
      <c r="AP136" s="16">
        <f t="shared" si="189"/>
        <v>10827.4</v>
      </c>
      <c r="AQ136" s="16">
        <f t="shared" si="168"/>
        <v>0</v>
      </c>
      <c r="AR136" s="16">
        <f t="shared" si="169"/>
        <v>0</v>
      </c>
      <c r="AS136" s="16">
        <f t="shared" si="170"/>
        <v>0</v>
      </c>
      <c r="AT136" s="16">
        <f t="shared" si="190"/>
        <v>0</v>
      </c>
      <c r="AU136" s="16">
        <f t="shared" si="191"/>
        <v>877.10000000000002</v>
      </c>
      <c r="AV136" s="16">
        <f t="shared" si="192"/>
        <v>10827.4</v>
      </c>
      <c r="AW136" s="16">
        <f t="shared" si="171"/>
        <v>0</v>
      </c>
      <c r="AX136" s="16">
        <f t="shared" si="172"/>
        <v>0</v>
      </c>
      <c r="AY136" s="16">
        <f t="shared" si="173"/>
        <v>0</v>
      </c>
      <c r="AZ136" s="16">
        <f t="shared" si="193"/>
        <v>0</v>
      </c>
      <c r="BA136" s="16">
        <f t="shared" si="194"/>
        <v>877.10000000000002</v>
      </c>
      <c r="BB136" s="16">
        <f t="shared" si="195"/>
        <v>10827.4</v>
      </c>
      <c r="BC136" s="16">
        <f t="shared" si="174"/>
        <v>0</v>
      </c>
      <c r="BD136" s="30"/>
      <c r="BE136" s="30"/>
      <c r="BF136" s="1"/>
      <c r="BG136" s="1"/>
      <c r="BH136" s="1"/>
      <c r="BI136" s="1"/>
      <c r="BJ136" s="1"/>
    </row>
    <row r="137" s="1" customFormat="1">
      <c r="A137" s="13" t="s">
        <v>135</v>
      </c>
      <c r="B137" s="14" t="s">
        <v>35</v>
      </c>
      <c r="C137" s="13"/>
      <c r="D137" s="13"/>
      <c r="E137" s="29" t="s">
        <v>36</v>
      </c>
      <c r="F137" s="16">
        <f t="shared" si="196"/>
        <v>0</v>
      </c>
      <c r="G137" s="16">
        <f t="shared" si="197"/>
        <v>877.10000000000002</v>
      </c>
      <c r="H137" s="16">
        <f t="shared" si="198"/>
        <v>10827.4</v>
      </c>
      <c r="I137" s="16">
        <f t="shared" si="132"/>
        <v>0</v>
      </c>
      <c r="J137" s="16">
        <f t="shared" si="133"/>
        <v>0</v>
      </c>
      <c r="K137" s="16">
        <f t="shared" si="134"/>
        <v>0</v>
      </c>
      <c r="L137" s="16">
        <f t="shared" si="105"/>
        <v>0</v>
      </c>
      <c r="M137" s="16">
        <f t="shared" si="106"/>
        <v>877.10000000000002</v>
      </c>
      <c r="N137" s="16">
        <f t="shared" si="107"/>
        <v>10827.4</v>
      </c>
      <c r="O137" s="16">
        <f t="shared" si="155"/>
        <v>0</v>
      </c>
      <c r="P137" s="16">
        <f t="shared" si="156"/>
        <v>0</v>
      </c>
      <c r="Q137" s="16">
        <f t="shared" si="157"/>
        <v>0</v>
      </c>
      <c r="R137" s="16">
        <f t="shared" si="175"/>
        <v>0</v>
      </c>
      <c r="S137" s="16">
        <f t="shared" si="176"/>
        <v>877.10000000000002</v>
      </c>
      <c r="T137" s="16">
        <f t="shared" si="177"/>
        <v>10827.4</v>
      </c>
      <c r="U137" s="16">
        <f t="shared" si="158"/>
        <v>0</v>
      </c>
      <c r="V137" s="16">
        <f t="shared" si="159"/>
        <v>0</v>
      </c>
      <c r="W137" s="16">
        <f t="shared" si="160"/>
        <v>0</v>
      </c>
      <c r="X137" s="16">
        <f t="shared" si="178"/>
        <v>0</v>
      </c>
      <c r="Y137" s="16">
        <f t="shared" si="179"/>
        <v>877.10000000000002</v>
      </c>
      <c r="Z137" s="16">
        <f t="shared" si="180"/>
        <v>10827.4</v>
      </c>
      <c r="AA137" s="16">
        <f t="shared" si="161"/>
        <v>0</v>
      </c>
      <c r="AB137" s="16">
        <f t="shared" si="162"/>
        <v>0</v>
      </c>
      <c r="AC137" s="16">
        <f t="shared" si="163"/>
        <v>0</v>
      </c>
      <c r="AD137" s="16">
        <f t="shared" si="181"/>
        <v>0</v>
      </c>
      <c r="AE137" s="16">
        <f t="shared" si="182"/>
        <v>877.10000000000002</v>
      </c>
      <c r="AF137" s="16">
        <f t="shared" si="183"/>
        <v>10827.4</v>
      </c>
      <c r="AG137" s="16">
        <f t="shared" si="164"/>
        <v>0</v>
      </c>
      <c r="AH137" s="16">
        <f t="shared" si="184"/>
        <v>0</v>
      </c>
      <c r="AI137" s="16">
        <f t="shared" si="185"/>
        <v>877.10000000000002</v>
      </c>
      <c r="AJ137" s="16">
        <f t="shared" si="186"/>
        <v>10827.4</v>
      </c>
      <c r="AK137" s="16">
        <f t="shared" si="165"/>
        <v>0</v>
      </c>
      <c r="AL137" s="16">
        <f t="shared" si="166"/>
        <v>0</v>
      </c>
      <c r="AM137" s="16">
        <f t="shared" si="167"/>
        <v>0</v>
      </c>
      <c r="AN137" s="16">
        <f t="shared" si="187"/>
        <v>0</v>
      </c>
      <c r="AO137" s="16">
        <f t="shared" si="188"/>
        <v>877.10000000000002</v>
      </c>
      <c r="AP137" s="16">
        <f t="shared" si="189"/>
        <v>10827.4</v>
      </c>
      <c r="AQ137" s="16">
        <f t="shared" si="168"/>
        <v>0</v>
      </c>
      <c r="AR137" s="16">
        <f t="shared" si="169"/>
        <v>0</v>
      </c>
      <c r="AS137" s="16">
        <f t="shared" si="170"/>
        <v>0</v>
      </c>
      <c r="AT137" s="16">
        <f t="shared" si="190"/>
        <v>0</v>
      </c>
      <c r="AU137" s="16">
        <f t="shared" si="191"/>
        <v>877.10000000000002</v>
      </c>
      <c r="AV137" s="16">
        <f t="shared" si="192"/>
        <v>10827.4</v>
      </c>
      <c r="AW137" s="16">
        <f t="shared" si="171"/>
        <v>0</v>
      </c>
      <c r="AX137" s="16">
        <f t="shared" si="172"/>
        <v>0</v>
      </c>
      <c r="AY137" s="16">
        <f t="shared" si="173"/>
        <v>0</v>
      </c>
      <c r="AZ137" s="16">
        <f t="shared" si="193"/>
        <v>0</v>
      </c>
      <c r="BA137" s="16">
        <f t="shared" si="194"/>
        <v>877.10000000000002</v>
      </c>
      <c r="BB137" s="16">
        <f t="shared" si="195"/>
        <v>10827.4</v>
      </c>
      <c r="BC137" s="16">
        <f t="shared" si="174"/>
        <v>0</v>
      </c>
      <c r="BD137" s="30"/>
      <c r="BE137" s="30"/>
      <c r="BF137" s="1"/>
      <c r="BG137" s="1"/>
      <c r="BH137" s="1"/>
      <c r="BI137" s="1"/>
      <c r="BJ137" s="1"/>
    </row>
    <row r="138" s="1" customFormat="1">
      <c r="A138" s="13" t="s">
        <v>135</v>
      </c>
      <c r="B138" s="14" t="s">
        <v>35</v>
      </c>
      <c r="C138" s="13" t="s">
        <v>106</v>
      </c>
      <c r="D138" s="13" t="s">
        <v>107</v>
      </c>
      <c r="E138" s="29" t="s">
        <v>108</v>
      </c>
      <c r="F138" s="16">
        <v>0</v>
      </c>
      <c r="G138" s="16">
        <v>877.10000000000002</v>
      </c>
      <c r="H138" s="16">
        <v>10827.4</v>
      </c>
      <c r="I138" s="16"/>
      <c r="J138" s="16"/>
      <c r="K138" s="16"/>
      <c r="L138" s="16">
        <f t="shared" si="105"/>
        <v>0</v>
      </c>
      <c r="M138" s="16">
        <f t="shared" si="106"/>
        <v>877.10000000000002</v>
      </c>
      <c r="N138" s="16">
        <f t="shared" si="107"/>
        <v>10827.4</v>
      </c>
      <c r="O138" s="16"/>
      <c r="P138" s="16"/>
      <c r="Q138" s="16"/>
      <c r="R138" s="16">
        <f t="shared" si="175"/>
        <v>0</v>
      </c>
      <c r="S138" s="16">
        <f t="shared" si="176"/>
        <v>877.10000000000002</v>
      </c>
      <c r="T138" s="16">
        <f t="shared" si="177"/>
        <v>10827.4</v>
      </c>
      <c r="U138" s="16"/>
      <c r="V138" s="16"/>
      <c r="W138" s="16"/>
      <c r="X138" s="16">
        <f t="shared" si="178"/>
        <v>0</v>
      </c>
      <c r="Y138" s="16">
        <f t="shared" si="179"/>
        <v>877.10000000000002</v>
      </c>
      <c r="Z138" s="16">
        <f t="shared" si="180"/>
        <v>10827.4</v>
      </c>
      <c r="AA138" s="16"/>
      <c r="AB138" s="16"/>
      <c r="AC138" s="16"/>
      <c r="AD138" s="16">
        <f t="shared" si="181"/>
        <v>0</v>
      </c>
      <c r="AE138" s="16">
        <f t="shared" si="182"/>
        <v>877.10000000000002</v>
      </c>
      <c r="AF138" s="16">
        <f t="shared" si="183"/>
        <v>10827.4</v>
      </c>
      <c r="AG138" s="16"/>
      <c r="AH138" s="16">
        <f t="shared" si="184"/>
        <v>0</v>
      </c>
      <c r="AI138" s="16">
        <f t="shared" si="185"/>
        <v>877.10000000000002</v>
      </c>
      <c r="AJ138" s="16">
        <f t="shared" si="186"/>
        <v>10827.4</v>
      </c>
      <c r="AK138" s="16"/>
      <c r="AL138" s="16"/>
      <c r="AM138" s="16"/>
      <c r="AN138" s="16">
        <f t="shared" si="187"/>
        <v>0</v>
      </c>
      <c r="AO138" s="16">
        <f t="shared" si="188"/>
        <v>877.10000000000002</v>
      </c>
      <c r="AP138" s="16">
        <f t="shared" si="189"/>
        <v>10827.4</v>
      </c>
      <c r="AQ138" s="16"/>
      <c r="AR138" s="16"/>
      <c r="AS138" s="16"/>
      <c r="AT138" s="16">
        <f t="shared" si="190"/>
        <v>0</v>
      </c>
      <c r="AU138" s="16">
        <f t="shared" si="191"/>
        <v>877.10000000000002</v>
      </c>
      <c r="AV138" s="16">
        <f t="shared" si="192"/>
        <v>10827.4</v>
      </c>
      <c r="AW138" s="16"/>
      <c r="AX138" s="16"/>
      <c r="AY138" s="16"/>
      <c r="AZ138" s="16">
        <f t="shared" si="193"/>
        <v>0</v>
      </c>
      <c r="BA138" s="16">
        <f t="shared" si="194"/>
        <v>877.10000000000002</v>
      </c>
      <c r="BB138" s="16">
        <f t="shared" si="195"/>
        <v>10827.4</v>
      </c>
      <c r="BC138" s="16"/>
      <c r="BD138" s="30"/>
      <c r="BE138" s="30"/>
      <c r="BF138" s="1"/>
      <c r="BG138" s="1"/>
      <c r="BH138" s="1"/>
      <c r="BI138" s="1"/>
      <c r="BJ138" s="1"/>
    </row>
    <row r="139" s="1" customFormat="1">
      <c r="A139" s="13" t="s">
        <v>137</v>
      </c>
      <c r="B139" s="14"/>
      <c r="C139" s="13"/>
      <c r="D139" s="13"/>
      <c r="E139" s="29" t="s">
        <v>138</v>
      </c>
      <c r="F139" s="16">
        <f t="shared" si="196"/>
        <v>0</v>
      </c>
      <c r="G139" s="16">
        <f t="shared" si="197"/>
        <v>877.10000000000002</v>
      </c>
      <c r="H139" s="16">
        <f t="shared" si="198"/>
        <v>10827.4</v>
      </c>
      <c r="I139" s="16">
        <f t="shared" si="132"/>
        <v>0</v>
      </c>
      <c r="J139" s="16">
        <f t="shared" si="133"/>
        <v>0</v>
      </c>
      <c r="K139" s="16">
        <f t="shared" si="134"/>
        <v>0</v>
      </c>
      <c r="L139" s="16">
        <f t="shared" si="105"/>
        <v>0</v>
      </c>
      <c r="M139" s="16">
        <f t="shared" si="106"/>
        <v>877.10000000000002</v>
      </c>
      <c r="N139" s="16">
        <f t="shared" si="107"/>
        <v>10827.4</v>
      </c>
      <c r="O139" s="16">
        <f t="shared" si="155"/>
        <v>0</v>
      </c>
      <c r="P139" s="16">
        <f t="shared" si="156"/>
        <v>0</v>
      </c>
      <c r="Q139" s="16">
        <f t="shared" si="157"/>
        <v>0</v>
      </c>
      <c r="R139" s="16">
        <f t="shared" si="175"/>
        <v>0</v>
      </c>
      <c r="S139" s="16">
        <f t="shared" si="176"/>
        <v>877.10000000000002</v>
      </c>
      <c r="T139" s="16">
        <f t="shared" si="177"/>
        <v>10827.4</v>
      </c>
      <c r="U139" s="16">
        <f t="shared" si="158"/>
        <v>0</v>
      </c>
      <c r="V139" s="16">
        <f t="shared" si="159"/>
        <v>0</v>
      </c>
      <c r="W139" s="16">
        <f t="shared" si="160"/>
        <v>0</v>
      </c>
      <c r="X139" s="16">
        <f t="shared" si="178"/>
        <v>0</v>
      </c>
      <c r="Y139" s="16">
        <f t="shared" si="179"/>
        <v>877.10000000000002</v>
      </c>
      <c r="Z139" s="16">
        <f t="shared" si="180"/>
        <v>10827.4</v>
      </c>
      <c r="AA139" s="16">
        <f t="shared" si="161"/>
        <v>0</v>
      </c>
      <c r="AB139" s="16">
        <f t="shared" si="162"/>
        <v>0</v>
      </c>
      <c r="AC139" s="16">
        <f t="shared" si="163"/>
        <v>0</v>
      </c>
      <c r="AD139" s="16">
        <f t="shared" si="181"/>
        <v>0</v>
      </c>
      <c r="AE139" s="16">
        <f t="shared" si="182"/>
        <v>877.10000000000002</v>
      </c>
      <c r="AF139" s="16">
        <f t="shared" si="183"/>
        <v>10827.4</v>
      </c>
      <c r="AG139" s="16">
        <f t="shared" si="164"/>
        <v>0</v>
      </c>
      <c r="AH139" s="16">
        <f t="shared" si="184"/>
        <v>0</v>
      </c>
      <c r="AI139" s="16">
        <f t="shared" si="185"/>
        <v>877.10000000000002</v>
      </c>
      <c r="AJ139" s="16">
        <f t="shared" si="186"/>
        <v>10827.4</v>
      </c>
      <c r="AK139" s="16">
        <f t="shared" si="165"/>
        <v>0</v>
      </c>
      <c r="AL139" s="16">
        <f t="shared" si="166"/>
        <v>0</v>
      </c>
      <c r="AM139" s="16">
        <f t="shared" si="167"/>
        <v>0</v>
      </c>
      <c r="AN139" s="16">
        <f t="shared" si="187"/>
        <v>0</v>
      </c>
      <c r="AO139" s="16">
        <f t="shared" si="188"/>
        <v>877.10000000000002</v>
      </c>
      <c r="AP139" s="16">
        <f t="shared" si="189"/>
        <v>10827.4</v>
      </c>
      <c r="AQ139" s="16">
        <f t="shared" si="168"/>
        <v>0</v>
      </c>
      <c r="AR139" s="16">
        <f t="shared" si="169"/>
        <v>0</v>
      </c>
      <c r="AS139" s="16">
        <f t="shared" si="170"/>
        <v>0</v>
      </c>
      <c r="AT139" s="16">
        <f t="shared" si="190"/>
        <v>0</v>
      </c>
      <c r="AU139" s="16">
        <f t="shared" si="191"/>
        <v>877.10000000000002</v>
      </c>
      <c r="AV139" s="16">
        <f t="shared" si="192"/>
        <v>10827.4</v>
      </c>
      <c r="AW139" s="16">
        <f t="shared" si="171"/>
        <v>0</v>
      </c>
      <c r="AX139" s="16">
        <f t="shared" si="172"/>
        <v>0</v>
      </c>
      <c r="AY139" s="16">
        <f t="shared" si="173"/>
        <v>0</v>
      </c>
      <c r="AZ139" s="16">
        <f t="shared" si="193"/>
        <v>0</v>
      </c>
      <c r="BA139" s="16">
        <f t="shared" si="194"/>
        <v>877.10000000000002</v>
      </c>
      <c r="BB139" s="16">
        <f t="shared" si="195"/>
        <v>10827.4</v>
      </c>
      <c r="BC139" s="16">
        <f t="shared" si="174"/>
        <v>0</v>
      </c>
      <c r="BD139" s="30"/>
      <c r="BE139" s="30"/>
      <c r="BF139" s="1"/>
      <c r="BG139" s="1"/>
      <c r="BH139" s="1"/>
      <c r="BI139" s="1"/>
      <c r="BJ139" s="1"/>
    </row>
    <row r="140" s="1" customFormat="1">
      <c r="A140" s="13" t="s">
        <v>137</v>
      </c>
      <c r="B140" s="14" t="s">
        <v>35</v>
      </c>
      <c r="C140" s="13"/>
      <c r="D140" s="13"/>
      <c r="E140" s="29" t="s">
        <v>36</v>
      </c>
      <c r="F140" s="16">
        <f t="shared" si="196"/>
        <v>0</v>
      </c>
      <c r="G140" s="16">
        <f t="shared" si="197"/>
        <v>877.10000000000002</v>
      </c>
      <c r="H140" s="16">
        <f t="shared" si="198"/>
        <v>10827.4</v>
      </c>
      <c r="I140" s="16">
        <f t="shared" si="132"/>
        <v>0</v>
      </c>
      <c r="J140" s="16">
        <f t="shared" si="133"/>
        <v>0</v>
      </c>
      <c r="K140" s="16">
        <f t="shared" si="134"/>
        <v>0</v>
      </c>
      <c r="L140" s="16">
        <f t="shared" si="105"/>
        <v>0</v>
      </c>
      <c r="M140" s="16">
        <f t="shared" si="106"/>
        <v>877.10000000000002</v>
      </c>
      <c r="N140" s="16">
        <f t="shared" si="107"/>
        <v>10827.4</v>
      </c>
      <c r="O140" s="16">
        <f t="shared" si="155"/>
        <v>0</v>
      </c>
      <c r="P140" s="16">
        <f t="shared" si="156"/>
        <v>0</v>
      </c>
      <c r="Q140" s="16">
        <f t="shared" si="157"/>
        <v>0</v>
      </c>
      <c r="R140" s="16">
        <f t="shared" si="175"/>
        <v>0</v>
      </c>
      <c r="S140" s="16">
        <f t="shared" si="176"/>
        <v>877.10000000000002</v>
      </c>
      <c r="T140" s="16">
        <f t="shared" si="177"/>
        <v>10827.4</v>
      </c>
      <c r="U140" s="16">
        <f t="shared" si="158"/>
        <v>0</v>
      </c>
      <c r="V140" s="16">
        <f t="shared" si="159"/>
        <v>0</v>
      </c>
      <c r="W140" s="16">
        <f t="shared" si="160"/>
        <v>0</v>
      </c>
      <c r="X140" s="16">
        <f t="shared" si="178"/>
        <v>0</v>
      </c>
      <c r="Y140" s="16">
        <f t="shared" si="179"/>
        <v>877.10000000000002</v>
      </c>
      <c r="Z140" s="16">
        <f t="shared" si="180"/>
        <v>10827.4</v>
      </c>
      <c r="AA140" s="16">
        <f t="shared" si="161"/>
        <v>0</v>
      </c>
      <c r="AB140" s="16">
        <f t="shared" si="162"/>
        <v>0</v>
      </c>
      <c r="AC140" s="16">
        <f t="shared" si="163"/>
        <v>0</v>
      </c>
      <c r="AD140" s="16">
        <f t="shared" si="181"/>
        <v>0</v>
      </c>
      <c r="AE140" s="16">
        <f t="shared" si="182"/>
        <v>877.10000000000002</v>
      </c>
      <c r="AF140" s="16">
        <f t="shared" si="183"/>
        <v>10827.4</v>
      </c>
      <c r="AG140" s="16">
        <f t="shared" si="164"/>
        <v>0</v>
      </c>
      <c r="AH140" s="16">
        <f t="shared" si="184"/>
        <v>0</v>
      </c>
      <c r="AI140" s="16">
        <f t="shared" si="185"/>
        <v>877.10000000000002</v>
      </c>
      <c r="AJ140" s="16">
        <f t="shared" si="186"/>
        <v>10827.4</v>
      </c>
      <c r="AK140" s="16">
        <f t="shared" si="165"/>
        <v>0</v>
      </c>
      <c r="AL140" s="16">
        <f t="shared" si="166"/>
        <v>0</v>
      </c>
      <c r="AM140" s="16">
        <f t="shared" si="167"/>
        <v>0</v>
      </c>
      <c r="AN140" s="16">
        <f t="shared" si="187"/>
        <v>0</v>
      </c>
      <c r="AO140" s="16">
        <f t="shared" si="188"/>
        <v>877.10000000000002</v>
      </c>
      <c r="AP140" s="16">
        <f t="shared" si="189"/>
        <v>10827.4</v>
      </c>
      <c r="AQ140" s="16">
        <f t="shared" si="168"/>
        <v>0</v>
      </c>
      <c r="AR140" s="16">
        <f t="shared" si="169"/>
        <v>0</v>
      </c>
      <c r="AS140" s="16">
        <f t="shared" si="170"/>
        <v>0</v>
      </c>
      <c r="AT140" s="16">
        <f t="shared" si="190"/>
        <v>0</v>
      </c>
      <c r="AU140" s="16">
        <f t="shared" si="191"/>
        <v>877.10000000000002</v>
      </c>
      <c r="AV140" s="16">
        <f t="shared" si="192"/>
        <v>10827.4</v>
      </c>
      <c r="AW140" s="16">
        <f t="shared" si="171"/>
        <v>0</v>
      </c>
      <c r="AX140" s="16">
        <f t="shared" si="172"/>
        <v>0</v>
      </c>
      <c r="AY140" s="16">
        <f t="shared" si="173"/>
        <v>0</v>
      </c>
      <c r="AZ140" s="16">
        <f t="shared" si="193"/>
        <v>0</v>
      </c>
      <c r="BA140" s="16">
        <f t="shared" si="194"/>
        <v>877.10000000000002</v>
      </c>
      <c r="BB140" s="16">
        <f t="shared" si="195"/>
        <v>10827.4</v>
      </c>
      <c r="BC140" s="16">
        <f t="shared" si="174"/>
        <v>0</v>
      </c>
      <c r="BD140" s="30"/>
      <c r="BE140" s="30"/>
      <c r="BF140" s="1"/>
      <c r="BG140" s="1"/>
      <c r="BH140" s="1"/>
      <c r="BI140" s="1"/>
      <c r="BJ140" s="1"/>
    </row>
    <row r="141" s="1" customFormat="1">
      <c r="A141" s="13" t="s">
        <v>137</v>
      </c>
      <c r="B141" s="14" t="s">
        <v>35</v>
      </c>
      <c r="C141" s="13" t="s">
        <v>106</v>
      </c>
      <c r="D141" s="13" t="s">
        <v>107</v>
      </c>
      <c r="E141" s="29" t="s">
        <v>108</v>
      </c>
      <c r="F141" s="16">
        <v>0</v>
      </c>
      <c r="G141" s="16">
        <v>877.10000000000002</v>
      </c>
      <c r="H141" s="16">
        <v>10827.4</v>
      </c>
      <c r="I141" s="16"/>
      <c r="J141" s="16"/>
      <c r="K141" s="16"/>
      <c r="L141" s="16">
        <f t="shared" ref="L141:L204" si="199">F141+I141</f>
        <v>0</v>
      </c>
      <c r="M141" s="16">
        <f t="shared" ref="M141:M204" si="200">G141+J141</f>
        <v>877.10000000000002</v>
      </c>
      <c r="N141" s="16">
        <f t="shared" ref="N141:N204" si="201">H141+K141</f>
        <v>10827.4</v>
      </c>
      <c r="O141" s="16"/>
      <c r="P141" s="16"/>
      <c r="Q141" s="16"/>
      <c r="R141" s="16">
        <f t="shared" si="175"/>
        <v>0</v>
      </c>
      <c r="S141" s="16">
        <f t="shared" si="176"/>
        <v>877.10000000000002</v>
      </c>
      <c r="T141" s="16">
        <f t="shared" si="177"/>
        <v>10827.4</v>
      </c>
      <c r="U141" s="16"/>
      <c r="V141" s="16"/>
      <c r="W141" s="16"/>
      <c r="X141" s="16">
        <f t="shared" si="178"/>
        <v>0</v>
      </c>
      <c r="Y141" s="16">
        <f t="shared" si="179"/>
        <v>877.10000000000002</v>
      </c>
      <c r="Z141" s="16">
        <f t="shared" si="180"/>
        <v>10827.4</v>
      </c>
      <c r="AA141" s="16"/>
      <c r="AB141" s="16"/>
      <c r="AC141" s="16"/>
      <c r="AD141" s="16">
        <f t="shared" si="181"/>
        <v>0</v>
      </c>
      <c r="AE141" s="16">
        <f t="shared" si="182"/>
        <v>877.10000000000002</v>
      </c>
      <c r="AF141" s="16">
        <f t="shared" si="183"/>
        <v>10827.4</v>
      </c>
      <c r="AG141" s="16"/>
      <c r="AH141" s="16">
        <f t="shared" si="184"/>
        <v>0</v>
      </c>
      <c r="AI141" s="16">
        <f t="shared" si="185"/>
        <v>877.10000000000002</v>
      </c>
      <c r="AJ141" s="16">
        <f t="shared" si="186"/>
        <v>10827.4</v>
      </c>
      <c r="AK141" s="16"/>
      <c r="AL141" s="16"/>
      <c r="AM141" s="16"/>
      <c r="AN141" s="16">
        <f t="shared" si="187"/>
        <v>0</v>
      </c>
      <c r="AO141" s="16">
        <f t="shared" si="188"/>
        <v>877.10000000000002</v>
      </c>
      <c r="AP141" s="16">
        <f t="shared" si="189"/>
        <v>10827.4</v>
      </c>
      <c r="AQ141" s="16"/>
      <c r="AR141" s="16"/>
      <c r="AS141" s="16"/>
      <c r="AT141" s="16">
        <f t="shared" si="190"/>
        <v>0</v>
      </c>
      <c r="AU141" s="16">
        <f t="shared" si="191"/>
        <v>877.10000000000002</v>
      </c>
      <c r="AV141" s="16">
        <f t="shared" si="192"/>
        <v>10827.4</v>
      </c>
      <c r="AW141" s="16"/>
      <c r="AX141" s="16"/>
      <c r="AY141" s="16"/>
      <c r="AZ141" s="16">
        <f t="shared" si="193"/>
        <v>0</v>
      </c>
      <c r="BA141" s="16">
        <f t="shared" si="194"/>
        <v>877.10000000000002</v>
      </c>
      <c r="BB141" s="16">
        <f t="shared" si="195"/>
        <v>10827.4</v>
      </c>
      <c r="BC141" s="16"/>
      <c r="BD141" s="30"/>
      <c r="BE141" s="30"/>
      <c r="BF141" s="1"/>
      <c r="BG141" s="1"/>
      <c r="BH141" s="1"/>
      <c r="BI141" s="1"/>
      <c r="BJ141" s="1"/>
    </row>
    <row r="142" s="1" customFormat="1">
      <c r="A142" s="13" t="s">
        <v>139</v>
      </c>
      <c r="B142" s="14"/>
      <c r="C142" s="13"/>
      <c r="D142" s="13"/>
      <c r="E142" s="29" t="s">
        <v>140</v>
      </c>
      <c r="F142" s="16">
        <f t="shared" si="196"/>
        <v>35549</v>
      </c>
      <c r="G142" s="16">
        <f t="shared" si="197"/>
        <v>0</v>
      </c>
      <c r="H142" s="16">
        <f t="shared" si="198"/>
        <v>0</v>
      </c>
      <c r="I142" s="16">
        <f t="shared" si="132"/>
        <v>0</v>
      </c>
      <c r="J142" s="16">
        <f t="shared" si="133"/>
        <v>0</v>
      </c>
      <c r="K142" s="16">
        <f t="shared" si="134"/>
        <v>0</v>
      </c>
      <c r="L142" s="16">
        <f t="shared" si="199"/>
        <v>35549</v>
      </c>
      <c r="M142" s="16">
        <f t="shared" si="200"/>
        <v>0</v>
      </c>
      <c r="N142" s="16">
        <f t="shared" si="201"/>
        <v>0</v>
      </c>
      <c r="O142" s="16">
        <f t="shared" si="155"/>
        <v>0</v>
      </c>
      <c r="P142" s="16">
        <f t="shared" si="156"/>
        <v>0</v>
      </c>
      <c r="Q142" s="16">
        <f t="shared" si="157"/>
        <v>0</v>
      </c>
      <c r="R142" s="16">
        <f t="shared" si="175"/>
        <v>35549</v>
      </c>
      <c r="S142" s="16">
        <f t="shared" si="176"/>
        <v>0</v>
      </c>
      <c r="T142" s="16">
        <f t="shared" si="177"/>
        <v>0</v>
      </c>
      <c r="U142" s="16">
        <f t="shared" si="158"/>
        <v>0</v>
      </c>
      <c r="V142" s="16">
        <f t="shared" si="159"/>
        <v>0</v>
      </c>
      <c r="W142" s="16">
        <f t="shared" si="160"/>
        <v>0</v>
      </c>
      <c r="X142" s="16">
        <f t="shared" si="178"/>
        <v>35549</v>
      </c>
      <c r="Y142" s="16">
        <f t="shared" si="179"/>
        <v>0</v>
      </c>
      <c r="Z142" s="16">
        <f t="shared" si="180"/>
        <v>0</v>
      </c>
      <c r="AA142" s="16">
        <f t="shared" si="161"/>
        <v>0</v>
      </c>
      <c r="AB142" s="16">
        <f t="shared" si="162"/>
        <v>0</v>
      </c>
      <c r="AC142" s="16">
        <f t="shared" si="163"/>
        <v>0</v>
      </c>
      <c r="AD142" s="16">
        <f t="shared" si="181"/>
        <v>35549</v>
      </c>
      <c r="AE142" s="16">
        <f t="shared" si="182"/>
        <v>0</v>
      </c>
      <c r="AF142" s="16">
        <f t="shared" si="183"/>
        <v>0</v>
      </c>
      <c r="AG142" s="16">
        <f t="shared" si="164"/>
        <v>0</v>
      </c>
      <c r="AH142" s="16">
        <f t="shared" si="184"/>
        <v>35549</v>
      </c>
      <c r="AI142" s="16">
        <f t="shared" si="185"/>
        <v>0</v>
      </c>
      <c r="AJ142" s="16">
        <f t="shared" si="186"/>
        <v>0</v>
      </c>
      <c r="AK142" s="16">
        <f t="shared" si="165"/>
        <v>0</v>
      </c>
      <c r="AL142" s="16">
        <f t="shared" si="166"/>
        <v>0</v>
      </c>
      <c r="AM142" s="16">
        <f t="shared" si="167"/>
        <v>0</v>
      </c>
      <c r="AN142" s="16">
        <f t="shared" si="187"/>
        <v>35549</v>
      </c>
      <c r="AO142" s="16">
        <f t="shared" si="188"/>
        <v>0</v>
      </c>
      <c r="AP142" s="16">
        <f t="shared" si="189"/>
        <v>0</v>
      </c>
      <c r="AQ142" s="16">
        <f t="shared" si="168"/>
        <v>0</v>
      </c>
      <c r="AR142" s="16">
        <f t="shared" si="169"/>
        <v>0</v>
      </c>
      <c r="AS142" s="16">
        <f t="shared" si="170"/>
        <v>0</v>
      </c>
      <c r="AT142" s="16">
        <f t="shared" si="190"/>
        <v>35549</v>
      </c>
      <c r="AU142" s="16">
        <f t="shared" si="191"/>
        <v>0</v>
      </c>
      <c r="AV142" s="16">
        <f t="shared" si="192"/>
        <v>0</v>
      </c>
      <c r="AW142" s="16">
        <f t="shared" si="171"/>
        <v>0</v>
      </c>
      <c r="AX142" s="16">
        <f t="shared" si="172"/>
        <v>0</v>
      </c>
      <c r="AY142" s="16">
        <f t="shared" si="173"/>
        <v>0</v>
      </c>
      <c r="AZ142" s="16">
        <f t="shared" si="193"/>
        <v>35549</v>
      </c>
      <c r="BA142" s="16">
        <f t="shared" si="194"/>
        <v>0</v>
      </c>
      <c r="BB142" s="16">
        <f t="shared" si="195"/>
        <v>0</v>
      </c>
      <c r="BC142" s="16">
        <f t="shared" si="174"/>
        <v>0</v>
      </c>
      <c r="BD142" s="30"/>
      <c r="BE142" s="30"/>
      <c r="BF142" s="1"/>
      <c r="BG142" s="1"/>
      <c r="BH142" s="1"/>
      <c r="BI142" s="1"/>
      <c r="BJ142" s="1"/>
    </row>
    <row r="143" s="1" customFormat="1">
      <c r="A143" s="13" t="s">
        <v>141</v>
      </c>
      <c r="B143" s="14"/>
      <c r="C143" s="13"/>
      <c r="D143" s="13"/>
      <c r="E143" s="29" t="s">
        <v>142</v>
      </c>
      <c r="F143" s="16">
        <f t="shared" si="196"/>
        <v>35549</v>
      </c>
      <c r="G143" s="16">
        <f t="shared" si="197"/>
        <v>0</v>
      </c>
      <c r="H143" s="16">
        <f t="shared" si="198"/>
        <v>0</v>
      </c>
      <c r="I143" s="16">
        <f t="shared" si="132"/>
        <v>0</v>
      </c>
      <c r="J143" s="16">
        <f t="shared" si="133"/>
        <v>0</v>
      </c>
      <c r="K143" s="16">
        <f t="shared" si="134"/>
        <v>0</v>
      </c>
      <c r="L143" s="16">
        <f t="shared" si="199"/>
        <v>35549</v>
      </c>
      <c r="M143" s="16">
        <f t="shared" si="200"/>
        <v>0</v>
      </c>
      <c r="N143" s="16">
        <f t="shared" si="201"/>
        <v>0</v>
      </c>
      <c r="O143" s="16">
        <f t="shared" si="155"/>
        <v>0</v>
      </c>
      <c r="P143" s="16">
        <f t="shared" si="156"/>
        <v>0</v>
      </c>
      <c r="Q143" s="16">
        <f t="shared" si="157"/>
        <v>0</v>
      </c>
      <c r="R143" s="16">
        <f t="shared" si="175"/>
        <v>35549</v>
      </c>
      <c r="S143" s="16">
        <f t="shared" si="176"/>
        <v>0</v>
      </c>
      <c r="T143" s="16">
        <f t="shared" si="177"/>
        <v>0</v>
      </c>
      <c r="U143" s="16">
        <f t="shared" si="158"/>
        <v>0</v>
      </c>
      <c r="V143" s="16">
        <f t="shared" si="159"/>
        <v>0</v>
      </c>
      <c r="W143" s="16">
        <f t="shared" si="160"/>
        <v>0</v>
      </c>
      <c r="X143" s="16">
        <f t="shared" si="178"/>
        <v>35549</v>
      </c>
      <c r="Y143" s="16">
        <f t="shared" si="179"/>
        <v>0</v>
      </c>
      <c r="Z143" s="16">
        <f t="shared" si="180"/>
        <v>0</v>
      </c>
      <c r="AA143" s="16">
        <f t="shared" si="161"/>
        <v>0</v>
      </c>
      <c r="AB143" s="16">
        <f t="shared" si="162"/>
        <v>0</v>
      </c>
      <c r="AC143" s="16">
        <f t="shared" si="163"/>
        <v>0</v>
      </c>
      <c r="AD143" s="16">
        <f t="shared" si="181"/>
        <v>35549</v>
      </c>
      <c r="AE143" s="16">
        <f t="shared" si="182"/>
        <v>0</v>
      </c>
      <c r="AF143" s="16">
        <f t="shared" si="183"/>
        <v>0</v>
      </c>
      <c r="AG143" s="16">
        <f t="shared" si="164"/>
        <v>0</v>
      </c>
      <c r="AH143" s="16">
        <f t="shared" si="184"/>
        <v>35549</v>
      </c>
      <c r="AI143" s="16">
        <f t="shared" si="185"/>
        <v>0</v>
      </c>
      <c r="AJ143" s="16">
        <f t="shared" si="186"/>
        <v>0</v>
      </c>
      <c r="AK143" s="16">
        <f t="shared" si="165"/>
        <v>0</v>
      </c>
      <c r="AL143" s="16">
        <f t="shared" si="166"/>
        <v>0</v>
      </c>
      <c r="AM143" s="16">
        <f t="shared" si="167"/>
        <v>0</v>
      </c>
      <c r="AN143" s="16">
        <f t="shared" si="187"/>
        <v>35549</v>
      </c>
      <c r="AO143" s="16">
        <f t="shared" si="188"/>
        <v>0</v>
      </c>
      <c r="AP143" s="16">
        <f t="shared" si="189"/>
        <v>0</v>
      </c>
      <c r="AQ143" s="16">
        <f t="shared" si="168"/>
        <v>0</v>
      </c>
      <c r="AR143" s="16">
        <f t="shared" si="169"/>
        <v>0</v>
      </c>
      <c r="AS143" s="16">
        <f t="shared" si="170"/>
        <v>0</v>
      </c>
      <c r="AT143" s="16">
        <f t="shared" si="190"/>
        <v>35549</v>
      </c>
      <c r="AU143" s="16">
        <f t="shared" si="191"/>
        <v>0</v>
      </c>
      <c r="AV143" s="16">
        <f t="shared" si="192"/>
        <v>0</v>
      </c>
      <c r="AW143" s="16">
        <f t="shared" si="171"/>
        <v>0</v>
      </c>
      <c r="AX143" s="16">
        <f t="shared" si="172"/>
        <v>0</v>
      </c>
      <c r="AY143" s="16">
        <f t="shared" si="173"/>
        <v>0</v>
      </c>
      <c r="AZ143" s="16">
        <f t="shared" si="193"/>
        <v>35549</v>
      </c>
      <c r="BA143" s="16">
        <f t="shared" si="194"/>
        <v>0</v>
      </c>
      <c r="BB143" s="16">
        <f t="shared" si="195"/>
        <v>0</v>
      </c>
      <c r="BC143" s="16">
        <f t="shared" si="174"/>
        <v>0</v>
      </c>
      <c r="BD143" s="30"/>
      <c r="BE143" s="30"/>
      <c r="BF143" s="1"/>
      <c r="BG143" s="1"/>
      <c r="BH143" s="1"/>
      <c r="BI143" s="1"/>
      <c r="BJ143" s="1"/>
    </row>
    <row r="144" s="1" customFormat="1">
      <c r="A144" s="13" t="s">
        <v>141</v>
      </c>
      <c r="B144" s="14" t="s">
        <v>35</v>
      </c>
      <c r="C144" s="13"/>
      <c r="D144" s="13"/>
      <c r="E144" s="29" t="s">
        <v>36</v>
      </c>
      <c r="F144" s="16">
        <f t="shared" si="196"/>
        <v>35549</v>
      </c>
      <c r="G144" s="16">
        <f t="shared" si="197"/>
        <v>0</v>
      </c>
      <c r="H144" s="16">
        <f t="shared" si="198"/>
        <v>0</v>
      </c>
      <c r="I144" s="16">
        <f t="shared" si="132"/>
        <v>0</v>
      </c>
      <c r="J144" s="16">
        <f t="shared" si="133"/>
        <v>0</v>
      </c>
      <c r="K144" s="16">
        <f t="shared" si="134"/>
        <v>0</v>
      </c>
      <c r="L144" s="16">
        <f t="shared" si="199"/>
        <v>35549</v>
      </c>
      <c r="M144" s="16">
        <f t="shared" si="200"/>
        <v>0</v>
      </c>
      <c r="N144" s="16">
        <f t="shared" si="201"/>
        <v>0</v>
      </c>
      <c r="O144" s="16">
        <f t="shared" si="155"/>
        <v>0</v>
      </c>
      <c r="P144" s="16">
        <f t="shared" si="156"/>
        <v>0</v>
      </c>
      <c r="Q144" s="16">
        <f t="shared" si="157"/>
        <v>0</v>
      </c>
      <c r="R144" s="16">
        <f t="shared" si="175"/>
        <v>35549</v>
      </c>
      <c r="S144" s="16">
        <f t="shared" si="176"/>
        <v>0</v>
      </c>
      <c r="T144" s="16">
        <f t="shared" si="177"/>
        <v>0</v>
      </c>
      <c r="U144" s="16">
        <f t="shared" si="158"/>
        <v>0</v>
      </c>
      <c r="V144" s="16">
        <f t="shared" si="159"/>
        <v>0</v>
      </c>
      <c r="W144" s="16">
        <f t="shared" si="160"/>
        <v>0</v>
      </c>
      <c r="X144" s="16">
        <f t="shared" si="178"/>
        <v>35549</v>
      </c>
      <c r="Y144" s="16">
        <f t="shared" si="179"/>
        <v>0</v>
      </c>
      <c r="Z144" s="16">
        <f t="shared" si="180"/>
        <v>0</v>
      </c>
      <c r="AA144" s="16">
        <f t="shared" si="161"/>
        <v>0</v>
      </c>
      <c r="AB144" s="16">
        <f t="shared" si="162"/>
        <v>0</v>
      </c>
      <c r="AC144" s="16">
        <f t="shared" si="163"/>
        <v>0</v>
      </c>
      <c r="AD144" s="16">
        <f t="shared" si="181"/>
        <v>35549</v>
      </c>
      <c r="AE144" s="16">
        <f t="shared" si="182"/>
        <v>0</v>
      </c>
      <c r="AF144" s="16">
        <f t="shared" si="183"/>
        <v>0</v>
      </c>
      <c r="AG144" s="16">
        <f t="shared" si="164"/>
        <v>0</v>
      </c>
      <c r="AH144" s="16">
        <f t="shared" si="184"/>
        <v>35549</v>
      </c>
      <c r="AI144" s="16">
        <f t="shared" si="185"/>
        <v>0</v>
      </c>
      <c r="AJ144" s="16">
        <f t="shared" si="186"/>
        <v>0</v>
      </c>
      <c r="AK144" s="16">
        <f t="shared" si="165"/>
        <v>0</v>
      </c>
      <c r="AL144" s="16">
        <f t="shared" si="166"/>
        <v>0</v>
      </c>
      <c r="AM144" s="16">
        <f t="shared" si="167"/>
        <v>0</v>
      </c>
      <c r="AN144" s="16">
        <f t="shared" si="187"/>
        <v>35549</v>
      </c>
      <c r="AO144" s="16">
        <f t="shared" si="188"/>
        <v>0</v>
      </c>
      <c r="AP144" s="16">
        <f t="shared" si="189"/>
        <v>0</v>
      </c>
      <c r="AQ144" s="16">
        <f t="shared" si="168"/>
        <v>0</v>
      </c>
      <c r="AR144" s="16">
        <f t="shared" si="169"/>
        <v>0</v>
      </c>
      <c r="AS144" s="16">
        <f t="shared" si="170"/>
        <v>0</v>
      </c>
      <c r="AT144" s="16">
        <f t="shared" si="190"/>
        <v>35549</v>
      </c>
      <c r="AU144" s="16">
        <f t="shared" si="191"/>
        <v>0</v>
      </c>
      <c r="AV144" s="16">
        <f t="shared" si="192"/>
        <v>0</v>
      </c>
      <c r="AW144" s="16">
        <f t="shared" si="171"/>
        <v>0</v>
      </c>
      <c r="AX144" s="16">
        <f t="shared" si="172"/>
        <v>0</v>
      </c>
      <c r="AY144" s="16">
        <f t="shared" si="173"/>
        <v>0</v>
      </c>
      <c r="AZ144" s="16">
        <f t="shared" si="193"/>
        <v>35549</v>
      </c>
      <c r="BA144" s="16">
        <f t="shared" si="194"/>
        <v>0</v>
      </c>
      <c r="BB144" s="16">
        <f t="shared" si="195"/>
        <v>0</v>
      </c>
      <c r="BC144" s="16">
        <f t="shared" si="174"/>
        <v>0</v>
      </c>
      <c r="BD144" s="30"/>
      <c r="BE144" s="30"/>
      <c r="BF144" s="1"/>
      <c r="BG144" s="1"/>
      <c r="BH144" s="1"/>
      <c r="BI144" s="1"/>
      <c r="BJ144" s="1"/>
    </row>
    <row r="145" s="1" customFormat="1">
      <c r="A145" s="13" t="s">
        <v>141</v>
      </c>
      <c r="B145" s="14" t="s">
        <v>35</v>
      </c>
      <c r="C145" s="13" t="s">
        <v>106</v>
      </c>
      <c r="D145" s="13" t="s">
        <v>107</v>
      </c>
      <c r="E145" s="29" t="s">
        <v>108</v>
      </c>
      <c r="F145" s="16">
        <v>35549</v>
      </c>
      <c r="G145" s="16">
        <v>0</v>
      </c>
      <c r="H145" s="16">
        <v>0</v>
      </c>
      <c r="I145" s="16"/>
      <c r="J145" s="16"/>
      <c r="K145" s="16"/>
      <c r="L145" s="16">
        <f t="shared" si="199"/>
        <v>35549</v>
      </c>
      <c r="M145" s="16">
        <f t="shared" si="200"/>
        <v>0</v>
      </c>
      <c r="N145" s="16">
        <f t="shared" si="201"/>
        <v>0</v>
      </c>
      <c r="O145" s="16"/>
      <c r="P145" s="16"/>
      <c r="Q145" s="16"/>
      <c r="R145" s="16">
        <f t="shared" si="175"/>
        <v>35549</v>
      </c>
      <c r="S145" s="16">
        <f t="shared" si="176"/>
        <v>0</v>
      </c>
      <c r="T145" s="16">
        <f t="shared" si="177"/>
        <v>0</v>
      </c>
      <c r="U145" s="16"/>
      <c r="V145" s="16"/>
      <c r="W145" s="16"/>
      <c r="X145" s="16">
        <f t="shared" si="178"/>
        <v>35549</v>
      </c>
      <c r="Y145" s="16">
        <f t="shared" si="179"/>
        <v>0</v>
      </c>
      <c r="Z145" s="16">
        <f t="shared" si="180"/>
        <v>0</v>
      </c>
      <c r="AA145" s="16"/>
      <c r="AB145" s="16"/>
      <c r="AC145" s="16"/>
      <c r="AD145" s="16">
        <f t="shared" si="181"/>
        <v>35549</v>
      </c>
      <c r="AE145" s="16">
        <f t="shared" si="182"/>
        <v>0</v>
      </c>
      <c r="AF145" s="16">
        <f t="shared" si="183"/>
        <v>0</v>
      </c>
      <c r="AG145" s="16"/>
      <c r="AH145" s="16">
        <f t="shared" si="184"/>
        <v>35549</v>
      </c>
      <c r="AI145" s="16">
        <f t="shared" si="185"/>
        <v>0</v>
      </c>
      <c r="AJ145" s="16">
        <f t="shared" si="186"/>
        <v>0</v>
      </c>
      <c r="AK145" s="16"/>
      <c r="AL145" s="16"/>
      <c r="AM145" s="16"/>
      <c r="AN145" s="16">
        <f t="shared" si="187"/>
        <v>35549</v>
      </c>
      <c r="AO145" s="16">
        <f t="shared" si="188"/>
        <v>0</v>
      </c>
      <c r="AP145" s="16">
        <f t="shared" si="189"/>
        <v>0</v>
      </c>
      <c r="AQ145" s="16"/>
      <c r="AR145" s="16"/>
      <c r="AS145" s="16"/>
      <c r="AT145" s="16">
        <f t="shared" si="190"/>
        <v>35549</v>
      </c>
      <c r="AU145" s="16">
        <f t="shared" si="191"/>
        <v>0</v>
      </c>
      <c r="AV145" s="16">
        <f t="shared" si="192"/>
        <v>0</v>
      </c>
      <c r="AW145" s="16"/>
      <c r="AX145" s="16"/>
      <c r="AY145" s="16"/>
      <c r="AZ145" s="16">
        <f t="shared" si="193"/>
        <v>35549</v>
      </c>
      <c r="BA145" s="16">
        <f t="shared" si="194"/>
        <v>0</v>
      </c>
      <c r="BB145" s="16">
        <f t="shared" si="195"/>
        <v>0</v>
      </c>
      <c r="BC145" s="16"/>
      <c r="BD145" s="30"/>
      <c r="BE145" s="30"/>
      <c r="BF145" s="1"/>
      <c r="BG145" s="1"/>
      <c r="BH145" s="1"/>
      <c r="BI145" s="1"/>
      <c r="BJ145" s="1"/>
    </row>
    <row r="146" s="23" customFormat="1">
      <c r="A146" s="24" t="s">
        <v>143</v>
      </c>
      <c r="B146" s="25"/>
      <c r="C146" s="24"/>
      <c r="D146" s="24"/>
      <c r="E146" s="26" t="s">
        <v>61</v>
      </c>
      <c r="F146" s="27">
        <f>F147+F180+F191</f>
        <v>307494.60000000003</v>
      </c>
      <c r="G146" s="27">
        <f>G147+G180+G191</f>
        <v>492247.30000000005</v>
      </c>
      <c r="H146" s="27">
        <f>H147+H180+H191</f>
        <v>296668.20000000001</v>
      </c>
      <c r="I146" s="27">
        <f>I147+I180+I191</f>
        <v>0</v>
      </c>
      <c r="J146" s="27">
        <f>J147+J180+J191</f>
        <v>0</v>
      </c>
      <c r="K146" s="27">
        <f>K147+K180+K191</f>
        <v>0</v>
      </c>
      <c r="L146" s="27">
        <f t="shared" si="199"/>
        <v>307494.60000000003</v>
      </c>
      <c r="M146" s="27">
        <f t="shared" si="200"/>
        <v>492247.30000000005</v>
      </c>
      <c r="N146" s="27">
        <f t="shared" si="201"/>
        <v>296668.20000000001</v>
      </c>
      <c r="O146" s="27">
        <f>O147+O180+O191</f>
        <v>42013.159999999996</v>
      </c>
      <c r="P146" s="27">
        <f>P147+P180+P191</f>
        <v>45221.800000000003</v>
      </c>
      <c r="Q146" s="27">
        <f>Q147+Q180+Q191</f>
        <v>45221.800000000003</v>
      </c>
      <c r="R146" s="27">
        <f t="shared" si="175"/>
        <v>349507.76000000001</v>
      </c>
      <c r="S146" s="27">
        <f t="shared" si="176"/>
        <v>537469.10000000009</v>
      </c>
      <c r="T146" s="27">
        <f t="shared" si="177"/>
        <v>341890</v>
      </c>
      <c r="U146" s="27">
        <f>U147+U180+U191</f>
        <v>0</v>
      </c>
      <c r="V146" s="27">
        <f>V147+V180+V191</f>
        <v>0</v>
      </c>
      <c r="W146" s="27">
        <f>W147+W180+W191</f>
        <v>0</v>
      </c>
      <c r="X146" s="27">
        <f t="shared" si="178"/>
        <v>349507.76000000001</v>
      </c>
      <c r="Y146" s="27">
        <f t="shared" si="179"/>
        <v>537469.10000000009</v>
      </c>
      <c r="Z146" s="27">
        <f t="shared" si="180"/>
        <v>341890</v>
      </c>
      <c r="AA146" s="27">
        <f>AA147+AA180+AA191</f>
        <v>-986.83699999999999</v>
      </c>
      <c r="AB146" s="27">
        <f>AB147+AB180+AB191</f>
        <v>0</v>
      </c>
      <c r="AC146" s="27">
        <f>AC147+AC180+AC191</f>
        <v>0</v>
      </c>
      <c r="AD146" s="27">
        <f t="shared" si="181"/>
        <v>348520.92300000001</v>
      </c>
      <c r="AE146" s="27">
        <f t="shared" si="182"/>
        <v>537469.10000000009</v>
      </c>
      <c r="AF146" s="27">
        <f t="shared" si="183"/>
        <v>341890</v>
      </c>
      <c r="AG146" s="27">
        <f>AG147+AG180+AG191</f>
        <v>0</v>
      </c>
      <c r="AH146" s="27">
        <f t="shared" si="184"/>
        <v>348520.92300000001</v>
      </c>
      <c r="AI146" s="27">
        <f t="shared" si="185"/>
        <v>537469.10000000009</v>
      </c>
      <c r="AJ146" s="27">
        <f t="shared" si="186"/>
        <v>341890</v>
      </c>
      <c r="AK146" s="27">
        <f>AK147+AK180+AK191</f>
        <v>-2460.7109999999998</v>
      </c>
      <c r="AL146" s="27">
        <f>AL147+AL180+AL191</f>
        <v>0</v>
      </c>
      <c r="AM146" s="27">
        <f>AM147+AM180+AM191</f>
        <v>0</v>
      </c>
      <c r="AN146" s="27">
        <f t="shared" si="187"/>
        <v>346060.212</v>
      </c>
      <c r="AO146" s="27">
        <f t="shared" si="188"/>
        <v>537469.10000000009</v>
      </c>
      <c r="AP146" s="27">
        <f t="shared" si="189"/>
        <v>341890</v>
      </c>
      <c r="AQ146" s="27">
        <f>AQ147+AQ180+AQ191</f>
        <v>0</v>
      </c>
      <c r="AR146" s="27">
        <f>AR147+AR180+AR191</f>
        <v>0</v>
      </c>
      <c r="AS146" s="27">
        <f>AS147+AS180+AS191</f>
        <v>0</v>
      </c>
      <c r="AT146" s="27">
        <f t="shared" si="190"/>
        <v>346060.212</v>
      </c>
      <c r="AU146" s="27">
        <f t="shared" si="191"/>
        <v>537469.10000000009</v>
      </c>
      <c r="AV146" s="27">
        <f t="shared" si="192"/>
        <v>341890</v>
      </c>
      <c r="AW146" s="27">
        <f>AW147+AW180+AW191</f>
        <v>0</v>
      </c>
      <c r="AX146" s="27">
        <f>AX147+AX180+AX191</f>
        <v>0</v>
      </c>
      <c r="AY146" s="27">
        <f>AY147+AY180+AY191</f>
        <v>0</v>
      </c>
      <c r="AZ146" s="27">
        <f t="shared" si="193"/>
        <v>346060.212</v>
      </c>
      <c r="BA146" s="27">
        <f t="shared" si="194"/>
        <v>537469.10000000009</v>
      </c>
      <c r="BB146" s="27">
        <f t="shared" si="195"/>
        <v>341890</v>
      </c>
      <c r="BC146" s="27">
        <f>BC147+BC180+BC191</f>
        <v>0</v>
      </c>
      <c r="BD146" s="28"/>
      <c r="BE146" s="28"/>
      <c r="BF146" s="23"/>
      <c r="BG146" s="23"/>
      <c r="BH146" s="23"/>
      <c r="BI146" s="23"/>
      <c r="BJ146" s="23"/>
    </row>
    <row r="147" s="1" customFormat="1">
      <c r="A147" s="13" t="s">
        <v>144</v>
      </c>
      <c r="B147" s="14"/>
      <c r="C147" s="13"/>
      <c r="D147" s="13"/>
      <c r="E147" s="29" t="s">
        <v>145</v>
      </c>
      <c r="F147" s="16">
        <f>F148+F158+F161+F166+F169+F174+F177</f>
        <v>272415.10000000003</v>
      </c>
      <c r="G147" s="16">
        <f>G148+G158+G161+G166+G169+G174+G177</f>
        <v>456624.80000000005</v>
      </c>
      <c r="H147" s="16">
        <f>H148+H158+H161+H166+H169+H174+H177</f>
        <v>261045.69999999998</v>
      </c>
      <c r="I147" s="16">
        <f>I148+I158+I161+I166+I169+I174+I177</f>
        <v>0</v>
      </c>
      <c r="J147" s="16">
        <f>J148+J158+J161+J166+J169+J174+J177</f>
        <v>0</v>
      </c>
      <c r="K147" s="16">
        <f>K148+K158+K161+K166+K169+K174+K177</f>
        <v>0</v>
      </c>
      <c r="L147" s="16">
        <f t="shared" si="199"/>
        <v>272415.10000000003</v>
      </c>
      <c r="M147" s="16">
        <f t="shared" si="200"/>
        <v>456624.80000000005</v>
      </c>
      <c r="N147" s="16">
        <f t="shared" si="201"/>
        <v>261045.69999999998</v>
      </c>
      <c r="O147" s="16">
        <f>O148+O158+O161+O166+O169+O174+O177</f>
        <v>39314.659999999996</v>
      </c>
      <c r="P147" s="16">
        <f>P148+P158+P161+P166+P169+P174+P177</f>
        <v>41923.800000000003</v>
      </c>
      <c r="Q147" s="16">
        <f>Q148+Q158+Q161+Q166+Q169+Q174+Q177</f>
        <v>41923.800000000003</v>
      </c>
      <c r="R147" s="16">
        <f t="shared" si="175"/>
        <v>311729.76000000001</v>
      </c>
      <c r="S147" s="16">
        <f t="shared" si="176"/>
        <v>498548.60000000003</v>
      </c>
      <c r="T147" s="16">
        <f t="shared" si="177"/>
        <v>302969.5</v>
      </c>
      <c r="U147" s="16">
        <f>U148+U158+U161+U166+U169+U174+U177</f>
        <v>0</v>
      </c>
      <c r="V147" s="16">
        <f>V148+V158+V161+V166+V169+V174+V177</f>
        <v>0</v>
      </c>
      <c r="W147" s="16">
        <f>W148+W158+W161+W166+W169+W174+W177</f>
        <v>0</v>
      </c>
      <c r="X147" s="16">
        <f t="shared" si="178"/>
        <v>311729.76000000001</v>
      </c>
      <c r="Y147" s="16">
        <f t="shared" si="179"/>
        <v>498548.60000000003</v>
      </c>
      <c r="Z147" s="16">
        <f t="shared" si="180"/>
        <v>302969.5</v>
      </c>
      <c r="AA147" s="16">
        <f>AA148+AA158+AA161+AA166+AA169+AA174+AA177</f>
        <v>-986.83699999999999</v>
      </c>
      <c r="AB147" s="16">
        <f>AB148+AB158+AB161+AB166+AB169+AB174+AB177</f>
        <v>0</v>
      </c>
      <c r="AC147" s="16">
        <f>AC148+AC158+AC161+AC166+AC169+AC174+AC177</f>
        <v>0</v>
      </c>
      <c r="AD147" s="16">
        <f t="shared" si="181"/>
        <v>310742.92300000001</v>
      </c>
      <c r="AE147" s="16">
        <f t="shared" si="182"/>
        <v>498548.60000000003</v>
      </c>
      <c r="AF147" s="16">
        <f t="shared" si="183"/>
        <v>302969.5</v>
      </c>
      <c r="AG147" s="16">
        <f>AG148+AG158+AG161+AG166+AG169+AG174+AG177</f>
        <v>0</v>
      </c>
      <c r="AH147" s="16">
        <f t="shared" si="184"/>
        <v>310742.92300000001</v>
      </c>
      <c r="AI147" s="16">
        <f t="shared" si="185"/>
        <v>498548.60000000003</v>
      </c>
      <c r="AJ147" s="16">
        <f t="shared" si="186"/>
        <v>302969.5</v>
      </c>
      <c r="AK147" s="16">
        <f>AK148+AK158+AK161+AK166+AK169+AK174+AK177</f>
        <v>-2460.7109999999998</v>
      </c>
      <c r="AL147" s="16">
        <f>AL148+AL158+AL161+AL166+AL169+AL174+AL177</f>
        <v>0</v>
      </c>
      <c r="AM147" s="16">
        <f>AM148+AM158+AM161+AM166+AM169+AM174+AM177</f>
        <v>0</v>
      </c>
      <c r="AN147" s="16">
        <f t="shared" si="187"/>
        <v>308282.212</v>
      </c>
      <c r="AO147" s="16">
        <f t="shared" si="188"/>
        <v>498548.60000000003</v>
      </c>
      <c r="AP147" s="16">
        <f t="shared" si="189"/>
        <v>302969.5</v>
      </c>
      <c r="AQ147" s="16">
        <f>AQ148+AQ158+AQ161+AQ166+AQ169+AQ174+AQ177</f>
        <v>0</v>
      </c>
      <c r="AR147" s="16">
        <f>AR148+AR158+AR161+AR166+AR169+AR174+AR177</f>
        <v>0</v>
      </c>
      <c r="AS147" s="16">
        <f>AS148+AS158+AS161+AS166+AS169+AS174+AS177</f>
        <v>0</v>
      </c>
      <c r="AT147" s="16">
        <f t="shared" si="190"/>
        <v>308282.212</v>
      </c>
      <c r="AU147" s="16">
        <f t="shared" si="191"/>
        <v>498548.60000000003</v>
      </c>
      <c r="AV147" s="16">
        <f t="shared" si="192"/>
        <v>302969.5</v>
      </c>
      <c r="AW147" s="16">
        <f>AW148+AW158+AW161+AW166+AW169+AW174+AW177</f>
        <v>0</v>
      </c>
      <c r="AX147" s="16">
        <f>AX148+AX158+AX161+AX166+AX169+AX174+AX177</f>
        <v>0</v>
      </c>
      <c r="AY147" s="16">
        <f>AY148+AY158+AY161+AY166+AY169+AY174+AY177</f>
        <v>0</v>
      </c>
      <c r="AZ147" s="16">
        <f t="shared" si="193"/>
        <v>308282.212</v>
      </c>
      <c r="BA147" s="16">
        <f t="shared" si="194"/>
        <v>498548.60000000003</v>
      </c>
      <c r="BB147" s="16">
        <f t="shared" si="195"/>
        <v>302969.5</v>
      </c>
      <c r="BC147" s="16">
        <f>BC148+BC158+BC161+BC166+BC169+BC174+BC177</f>
        <v>0</v>
      </c>
      <c r="BD147" s="30"/>
      <c r="BE147" s="30"/>
      <c r="BF147" s="1"/>
      <c r="BG147" s="1"/>
      <c r="BH147" s="1"/>
      <c r="BI147" s="1"/>
      <c r="BJ147" s="1"/>
    </row>
    <row r="148" s="1" customFormat="1">
      <c r="A148" s="13" t="s">
        <v>146</v>
      </c>
      <c r="B148" s="14"/>
      <c r="C148" s="13"/>
      <c r="D148" s="13"/>
      <c r="E148" s="29" t="s">
        <v>147</v>
      </c>
      <c r="F148" s="16">
        <f>F149+F152+F155</f>
        <v>224053.40000000002</v>
      </c>
      <c r="G148" s="16">
        <f>G149+G152+G155</f>
        <v>229242.80000000002</v>
      </c>
      <c r="H148" s="16">
        <f>H149+H152+H155</f>
        <v>229242.79999999999</v>
      </c>
      <c r="I148" s="16">
        <f>I149+I152+I155</f>
        <v>0</v>
      </c>
      <c r="J148" s="16">
        <f>J149+J152+J155</f>
        <v>0</v>
      </c>
      <c r="K148" s="16">
        <f>K149+K152+K155</f>
        <v>0</v>
      </c>
      <c r="L148" s="16">
        <f t="shared" si="199"/>
        <v>224053.40000000002</v>
      </c>
      <c r="M148" s="16">
        <f t="shared" si="200"/>
        <v>229242.80000000002</v>
      </c>
      <c r="N148" s="16">
        <f t="shared" si="201"/>
        <v>229242.79999999999</v>
      </c>
      <c r="O148" s="16">
        <f>O149+O152+O155</f>
        <v>32793.860000000001</v>
      </c>
      <c r="P148" s="16">
        <f>P149+P152+P155</f>
        <v>35594.400000000001</v>
      </c>
      <c r="Q148" s="16">
        <f>Q149+Q152+Q155</f>
        <v>35594.400000000001</v>
      </c>
      <c r="R148" s="16">
        <f t="shared" si="175"/>
        <v>256847.26000000001</v>
      </c>
      <c r="S148" s="16">
        <f t="shared" si="176"/>
        <v>264837.20000000001</v>
      </c>
      <c r="T148" s="16">
        <f t="shared" si="177"/>
        <v>264837.20000000001</v>
      </c>
      <c r="U148" s="16">
        <f>U149+U152+U155</f>
        <v>0</v>
      </c>
      <c r="V148" s="16">
        <f>V149+V152+V155</f>
        <v>0</v>
      </c>
      <c r="W148" s="16">
        <f>W149+W152+W155</f>
        <v>0</v>
      </c>
      <c r="X148" s="16">
        <f t="shared" si="178"/>
        <v>256847.26000000001</v>
      </c>
      <c r="Y148" s="16">
        <f t="shared" si="179"/>
        <v>264837.20000000001</v>
      </c>
      <c r="Z148" s="16">
        <f t="shared" si="180"/>
        <v>264837.20000000001</v>
      </c>
      <c r="AA148" s="16">
        <f>AA149+AA152+AA155</f>
        <v>0</v>
      </c>
      <c r="AB148" s="16">
        <f>AB149+AB152+AB155</f>
        <v>0</v>
      </c>
      <c r="AC148" s="16">
        <f>AC149+AC152+AC155</f>
        <v>0</v>
      </c>
      <c r="AD148" s="16">
        <f t="shared" si="181"/>
        <v>256847.26000000001</v>
      </c>
      <c r="AE148" s="16">
        <f t="shared" si="182"/>
        <v>264837.20000000001</v>
      </c>
      <c r="AF148" s="16">
        <f t="shared" si="183"/>
        <v>264837.20000000001</v>
      </c>
      <c r="AG148" s="16">
        <f>AG149+AG152+AG155</f>
        <v>0</v>
      </c>
      <c r="AH148" s="16">
        <f t="shared" si="184"/>
        <v>256847.26000000001</v>
      </c>
      <c r="AI148" s="16">
        <f t="shared" si="185"/>
        <v>264837.20000000001</v>
      </c>
      <c r="AJ148" s="16">
        <f t="shared" si="186"/>
        <v>264837.20000000001</v>
      </c>
      <c r="AK148" s="16">
        <f>AK149+AK152+AK155</f>
        <v>194.49700000000001</v>
      </c>
      <c r="AL148" s="16">
        <f>AL149+AL152+AL155</f>
        <v>0</v>
      </c>
      <c r="AM148" s="16">
        <f>AM149+AM152+AM155</f>
        <v>0</v>
      </c>
      <c r="AN148" s="16">
        <f t="shared" si="187"/>
        <v>257041.75700000001</v>
      </c>
      <c r="AO148" s="16">
        <f t="shared" si="188"/>
        <v>264837.20000000001</v>
      </c>
      <c r="AP148" s="16">
        <f t="shared" si="189"/>
        <v>264837.20000000001</v>
      </c>
      <c r="AQ148" s="16">
        <f>AQ149+AQ152+AQ155</f>
        <v>0</v>
      </c>
      <c r="AR148" s="16">
        <f>AR149+AR152+AR155</f>
        <v>0</v>
      </c>
      <c r="AS148" s="16">
        <f>AS149+AS152+AS155</f>
        <v>0</v>
      </c>
      <c r="AT148" s="16">
        <f t="shared" si="190"/>
        <v>257041.75700000001</v>
      </c>
      <c r="AU148" s="16">
        <f t="shared" si="191"/>
        <v>264837.20000000001</v>
      </c>
      <c r="AV148" s="16">
        <f t="shared" si="192"/>
        <v>264837.20000000001</v>
      </c>
      <c r="AW148" s="16">
        <f>AW149+AW152+AW155</f>
        <v>0</v>
      </c>
      <c r="AX148" s="16">
        <f>AX149+AX152+AX155</f>
        <v>0</v>
      </c>
      <c r="AY148" s="16">
        <f>AY149+AY152+AY155</f>
        <v>0</v>
      </c>
      <c r="AZ148" s="16">
        <f t="shared" si="193"/>
        <v>257041.75700000001</v>
      </c>
      <c r="BA148" s="16">
        <f t="shared" si="194"/>
        <v>264837.20000000001</v>
      </c>
      <c r="BB148" s="16">
        <f t="shared" si="195"/>
        <v>264837.20000000001</v>
      </c>
      <c r="BC148" s="16">
        <f>BC149+BC152+BC155</f>
        <v>0</v>
      </c>
      <c r="BD148" s="30"/>
      <c r="BE148" s="30"/>
      <c r="BF148" s="1"/>
      <c r="BG148" s="1"/>
      <c r="BH148" s="1"/>
      <c r="BI148" s="1"/>
      <c r="BJ148" s="1"/>
    </row>
    <row r="149" s="1" customFormat="1">
      <c r="A149" s="13" t="s">
        <v>146</v>
      </c>
      <c r="B149" s="14" t="s">
        <v>148</v>
      </c>
      <c r="C149" s="13"/>
      <c r="D149" s="13"/>
      <c r="E149" s="29" t="s">
        <v>149</v>
      </c>
      <c r="F149" s="16">
        <f>F150+F151</f>
        <v>194952.70000000001</v>
      </c>
      <c r="G149" s="16">
        <f>G150+G151</f>
        <v>203478.70000000001</v>
      </c>
      <c r="H149" s="16">
        <f>H150+H151</f>
        <v>203478.69999999998</v>
      </c>
      <c r="I149" s="16">
        <f>I150+I151</f>
        <v>0</v>
      </c>
      <c r="J149" s="16">
        <f>J150+J151</f>
        <v>0</v>
      </c>
      <c r="K149" s="16">
        <f>K150+K151</f>
        <v>0</v>
      </c>
      <c r="L149" s="16">
        <f t="shared" si="199"/>
        <v>194952.70000000001</v>
      </c>
      <c r="M149" s="16">
        <f t="shared" si="200"/>
        <v>203478.70000000001</v>
      </c>
      <c r="N149" s="16">
        <f t="shared" si="201"/>
        <v>203478.69999999998</v>
      </c>
      <c r="O149" s="16">
        <f>O150+O151</f>
        <v>31154.900000000001</v>
      </c>
      <c r="P149" s="16">
        <f>P150+P151</f>
        <v>35594.400000000001</v>
      </c>
      <c r="Q149" s="16">
        <f>Q150+Q151</f>
        <v>35594.400000000001</v>
      </c>
      <c r="R149" s="16">
        <f t="shared" si="175"/>
        <v>226107.60000000001</v>
      </c>
      <c r="S149" s="16">
        <f t="shared" si="176"/>
        <v>239073.10000000001</v>
      </c>
      <c r="T149" s="16">
        <f t="shared" si="177"/>
        <v>239073.09999999998</v>
      </c>
      <c r="U149" s="16">
        <f>U150+U151</f>
        <v>0</v>
      </c>
      <c r="V149" s="16">
        <f>V150+V151</f>
        <v>0</v>
      </c>
      <c r="W149" s="16">
        <f>W150+W151</f>
        <v>0</v>
      </c>
      <c r="X149" s="16">
        <f t="shared" si="178"/>
        <v>226107.60000000001</v>
      </c>
      <c r="Y149" s="16">
        <f t="shared" si="179"/>
        <v>239073.10000000001</v>
      </c>
      <c r="Z149" s="16">
        <f t="shared" si="180"/>
        <v>239073.09999999998</v>
      </c>
      <c r="AA149" s="16">
        <f>AA150+AA151</f>
        <v>0</v>
      </c>
      <c r="AB149" s="16">
        <f>AB150+AB151</f>
        <v>0</v>
      </c>
      <c r="AC149" s="16">
        <f>AC150+AC151</f>
        <v>0</v>
      </c>
      <c r="AD149" s="16">
        <f t="shared" si="181"/>
        <v>226107.60000000001</v>
      </c>
      <c r="AE149" s="16">
        <f t="shared" si="182"/>
        <v>239073.10000000001</v>
      </c>
      <c r="AF149" s="16">
        <f t="shared" si="183"/>
        <v>239073.09999999998</v>
      </c>
      <c r="AG149" s="16">
        <f>AG150+AG151</f>
        <v>0</v>
      </c>
      <c r="AH149" s="16">
        <f t="shared" si="184"/>
        <v>226107.60000000001</v>
      </c>
      <c r="AI149" s="16">
        <f t="shared" si="185"/>
        <v>239073.10000000001</v>
      </c>
      <c r="AJ149" s="16">
        <f t="shared" si="186"/>
        <v>239073.09999999998</v>
      </c>
      <c r="AK149" s="16">
        <f>AK150+AK151</f>
        <v>0</v>
      </c>
      <c r="AL149" s="16">
        <f>AL150+AL151</f>
        <v>0</v>
      </c>
      <c r="AM149" s="16">
        <f>AM150+AM151</f>
        <v>0</v>
      </c>
      <c r="AN149" s="16">
        <f t="shared" si="187"/>
        <v>226107.60000000001</v>
      </c>
      <c r="AO149" s="16">
        <f t="shared" si="188"/>
        <v>239073.10000000001</v>
      </c>
      <c r="AP149" s="16">
        <f t="shared" si="189"/>
        <v>239073.09999999998</v>
      </c>
      <c r="AQ149" s="16">
        <f>AQ150+AQ151</f>
        <v>0</v>
      </c>
      <c r="AR149" s="16">
        <f>AR150+AR151</f>
        <v>0</v>
      </c>
      <c r="AS149" s="16">
        <f>AS150+AS151</f>
        <v>0</v>
      </c>
      <c r="AT149" s="16">
        <f t="shared" si="190"/>
        <v>226107.60000000001</v>
      </c>
      <c r="AU149" s="16">
        <f t="shared" si="191"/>
        <v>239073.10000000001</v>
      </c>
      <c r="AV149" s="16">
        <f t="shared" si="192"/>
        <v>239073.09999999998</v>
      </c>
      <c r="AW149" s="16">
        <f>AW150+AW151</f>
        <v>0</v>
      </c>
      <c r="AX149" s="16">
        <f>AX150+AX151</f>
        <v>0</v>
      </c>
      <c r="AY149" s="16">
        <f>AY150+AY151</f>
        <v>0</v>
      </c>
      <c r="AZ149" s="16">
        <f t="shared" si="193"/>
        <v>226107.60000000001</v>
      </c>
      <c r="BA149" s="16">
        <f t="shared" si="194"/>
        <v>239073.10000000001</v>
      </c>
      <c r="BB149" s="16">
        <f t="shared" si="195"/>
        <v>239073.09999999998</v>
      </c>
      <c r="BC149" s="16">
        <f>BC150+BC151</f>
        <v>0</v>
      </c>
      <c r="BD149" s="30"/>
      <c r="BE149" s="30"/>
      <c r="BF149" s="1"/>
      <c r="BG149" s="1"/>
      <c r="BH149" s="1"/>
      <c r="BI149" s="1"/>
      <c r="BJ149" s="1"/>
    </row>
    <row r="150" s="1" customFormat="1">
      <c r="A150" s="13" t="s">
        <v>146</v>
      </c>
      <c r="B150" s="14" t="s">
        <v>148</v>
      </c>
      <c r="C150" s="13" t="s">
        <v>106</v>
      </c>
      <c r="D150" s="13" t="s">
        <v>74</v>
      </c>
      <c r="E150" s="29" t="s">
        <v>150</v>
      </c>
      <c r="F150" s="16">
        <v>60037.699999999997</v>
      </c>
      <c r="G150" s="16">
        <v>61782.800000000003</v>
      </c>
      <c r="H150" s="16">
        <v>61782.799999999996</v>
      </c>
      <c r="I150" s="16"/>
      <c r="J150" s="16"/>
      <c r="K150" s="16"/>
      <c r="L150" s="16">
        <f t="shared" si="199"/>
        <v>60037.699999999997</v>
      </c>
      <c r="M150" s="16">
        <f t="shared" si="200"/>
        <v>61782.800000000003</v>
      </c>
      <c r="N150" s="16">
        <f t="shared" si="201"/>
        <v>61782.799999999996</v>
      </c>
      <c r="O150" s="16">
        <v>9279.7000000000007</v>
      </c>
      <c r="P150" s="16">
        <v>11354.200000000001</v>
      </c>
      <c r="Q150" s="16">
        <v>11354.200000000001</v>
      </c>
      <c r="R150" s="16">
        <f t="shared" si="175"/>
        <v>69317.399999999994</v>
      </c>
      <c r="S150" s="16">
        <f t="shared" si="176"/>
        <v>73137</v>
      </c>
      <c r="T150" s="16">
        <f t="shared" si="177"/>
        <v>73137</v>
      </c>
      <c r="U150" s="16"/>
      <c r="V150" s="16"/>
      <c r="W150" s="16"/>
      <c r="X150" s="16">
        <f t="shared" si="178"/>
        <v>69317.399999999994</v>
      </c>
      <c r="Y150" s="16">
        <f t="shared" si="179"/>
        <v>73137</v>
      </c>
      <c r="Z150" s="16">
        <f t="shared" si="180"/>
        <v>73137</v>
      </c>
      <c r="AA150" s="16"/>
      <c r="AB150" s="16"/>
      <c r="AC150" s="16"/>
      <c r="AD150" s="16">
        <f t="shared" si="181"/>
        <v>69317.399999999994</v>
      </c>
      <c r="AE150" s="16">
        <f t="shared" si="182"/>
        <v>73137</v>
      </c>
      <c r="AF150" s="16">
        <f t="shared" si="183"/>
        <v>73137</v>
      </c>
      <c r="AG150" s="16"/>
      <c r="AH150" s="16">
        <f t="shared" si="184"/>
        <v>69317.399999999994</v>
      </c>
      <c r="AI150" s="16">
        <f t="shared" si="185"/>
        <v>73137</v>
      </c>
      <c r="AJ150" s="16">
        <f t="shared" si="186"/>
        <v>73137</v>
      </c>
      <c r="AK150" s="16"/>
      <c r="AL150" s="16"/>
      <c r="AM150" s="16"/>
      <c r="AN150" s="16">
        <f t="shared" si="187"/>
        <v>69317.399999999994</v>
      </c>
      <c r="AO150" s="16">
        <f t="shared" si="188"/>
        <v>73137</v>
      </c>
      <c r="AP150" s="16">
        <f t="shared" si="189"/>
        <v>73137</v>
      </c>
      <c r="AQ150" s="16"/>
      <c r="AR150" s="16"/>
      <c r="AS150" s="16"/>
      <c r="AT150" s="16">
        <f t="shared" si="190"/>
        <v>69317.399999999994</v>
      </c>
      <c r="AU150" s="16">
        <f t="shared" si="191"/>
        <v>73137</v>
      </c>
      <c r="AV150" s="16">
        <f t="shared" si="192"/>
        <v>73137</v>
      </c>
      <c r="AW150" s="16"/>
      <c r="AX150" s="16"/>
      <c r="AY150" s="16"/>
      <c r="AZ150" s="16">
        <f t="shared" si="193"/>
        <v>69317.399999999994</v>
      </c>
      <c r="BA150" s="16">
        <f t="shared" si="194"/>
        <v>73137</v>
      </c>
      <c r="BB150" s="16">
        <f t="shared" si="195"/>
        <v>73137</v>
      </c>
      <c r="BC150" s="16"/>
      <c r="BD150" s="30"/>
      <c r="BE150" s="30"/>
      <c r="BF150" s="1"/>
      <c r="BG150" s="1"/>
      <c r="BH150" s="1"/>
      <c r="BI150" s="1"/>
      <c r="BJ150" s="1"/>
    </row>
    <row r="151" s="1" customFormat="1">
      <c r="A151" s="13" t="s">
        <v>146</v>
      </c>
      <c r="B151" s="14" t="s">
        <v>148</v>
      </c>
      <c r="C151" s="13" t="s">
        <v>106</v>
      </c>
      <c r="D151" s="13" t="s">
        <v>107</v>
      </c>
      <c r="E151" s="29" t="s">
        <v>108</v>
      </c>
      <c r="F151" s="16">
        <f>134936.6-21.6</f>
        <v>134915</v>
      </c>
      <c r="G151" s="16">
        <f>141717.5-21.6</f>
        <v>141695.89999999999</v>
      </c>
      <c r="H151" s="16">
        <f>141717.5-21.6</f>
        <v>141695.89999999999</v>
      </c>
      <c r="I151" s="16"/>
      <c r="J151" s="16"/>
      <c r="K151" s="16"/>
      <c r="L151" s="16">
        <f t="shared" si="199"/>
        <v>134915</v>
      </c>
      <c r="M151" s="16">
        <f t="shared" si="200"/>
        <v>141695.89999999999</v>
      </c>
      <c r="N151" s="16">
        <f t="shared" si="201"/>
        <v>141695.89999999999</v>
      </c>
      <c r="O151" s="16">
        <f>8559.5+13315.7</f>
        <v>21875.200000000001</v>
      </c>
      <c r="P151" s="16">
        <f>10591+13649.2</f>
        <v>24240.200000000001</v>
      </c>
      <c r="Q151" s="16">
        <f>10591+13649.2</f>
        <v>24240.200000000001</v>
      </c>
      <c r="R151" s="16">
        <f t="shared" si="175"/>
        <v>156790.20000000001</v>
      </c>
      <c r="S151" s="16">
        <f t="shared" si="176"/>
        <v>165936.10000000001</v>
      </c>
      <c r="T151" s="16">
        <f t="shared" si="177"/>
        <v>165936.10000000001</v>
      </c>
      <c r="U151" s="16"/>
      <c r="V151" s="16"/>
      <c r="W151" s="16"/>
      <c r="X151" s="16">
        <f t="shared" si="178"/>
        <v>156790.20000000001</v>
      </c>
      <c r="Y151" s="16">
        <f t="shared" si="179"/>
        <v>165936.10000000001</v>
      </c>
      <c r="Z151" s="16">
        <f t="shared" si="180"/>
        <v>165936.10000000001</v>
      </c>
      <c r="AA151" s="16"/>
      <c r="AB151" s="16"/>
      <c r="AC151" s="16"/>
      <c r="AD151" s="16">
        <f t="shared" si="181"/>
        <v>156790.20000000001</v>
      </c>
      <c r="AE151" s="16">
        <f t="shared" si="182"/>
        <v>165936.10000000001</v>
      </c>
      <c r="AF151" s="16">
        <f t="shared" si="183"/>
        <v>165936.10000000001</v>
      </c>
      <c r="AG151" s="16"/>
      <c r="AH151" s="16">
        <f t="shared" si="184"/>
        <v>156790.20000000001</v>
      </c>
      <c r="AI151" s="16">
        <f t="shared" si="185"/>
        <v>165936.10000000001</v>
      </c>
      <c r="AJ151" s="16">
        <f t="shared" si="186"/>
        <v>165936.10000000001</v>
      </c>
      <c r="AK151" s="16"/>
      <c r="AL151" s="16"/>
      <c r="AM151" s="16"/>
      <c r="AN151" s="16">
        <f t="shared" si="187"/>
        <v>156790.20000000001</v>
      </c>
      <c r="AO151" s="16">
        <f t="shared" si="188"/>
        <v>165936.10000000001</v>
      </c>
      <c r="AP151" s="16">
        <f t="shared" si="189"/>
        <v>165936.10000000001</v>
      </c>
      <c r="AQ151" s="16"/>
      <c r="AR151" s="16"/>
      <c r="AS151" s="16"/>
      <c r="AT151" s="16">
        <f t="shared" si="190"/>
        <v>156790.20000000001</v>
      </c>
      <c r="AU151" s="16">
        <f t="shared" si="191"/>
        <v>165936.10000000001</v>
      </c>
      <c r="AV151" s="16">
        <f t="shared" si="192"/>
        <v>165936.10000000001</v>
      </c>
      <c r="AW151" s="16"/>
      <c r="AX151" s="16"/>
      <c r="AY151" s="16"/>
      <c r="AZ151" s="16">
        <f t="shared" si="193"/>
        <v>156790.20000000001</v>
      </c>
      <c r="BA151" s="16">
        <f t="shared" si="194"/>
        <v>165936.10000000001</v>
      </c>
      <c r="BB151" s="16">
        <f t="shared" si="195"/>
        <v>165936.10000000001</v>
      </c>
      <c r="BC151" s="16"/>
      <c r="BD151" s="30"/>
      <c r="BE151" s="30"/>
      <c r="BF151" s="1"/>
      <c r="BG151" s="1"/>
      <c r="BH151" s="1"/>
      <c r="BI151" s="1"/>
      <c r="BJ151" s="1"/>
    </row>
    <row r="152" s="1" customFormat="1">
      <c r="A152" s="13" t="s">
        <v>146</v>
      </c>
      <c r="B152" s="14" t="s">
        <v>66</v>
      </c>
      <c r="C152" s="13"/>
      <c r="D152" s="13"/>
      <c r="E152" s="29" t="s">
        <v>67</v>
      </c>
      <c r="F152" s="16">
        <f>F153+F154</f>
        <v>25803</v>
      </c>
      <c r="G152" s="16">
        <f>G153+G154</f>
        <v>22622</v>
      </c>
      <c r="H152" s="16">
        <f>H153+H154</f>
        <v>22776.900000000001</v>
      </c>
      <c r="I152" s="16">
        <f>I153+I154</f>
        <v>0</v>
      </c>
      <c r="J152" s="16">
        <f>J153+J154</f>
        <v>0</v>
      </c>
      <c r="K152" s="16">
        <f>K153+K154</f>
        <v>0</v>
      </c>
      <c r="L152" s="16">
        <f t="shared" si="199"/>
        <v>25803</v>
      </c>
      <c r="M152" s="16">
        <f t="shared" si="200"/>
        <v>22622</v>
      </c>
      <c r="N152" s="16">
        <f t="shared" si="201"/>
        <v>22776.900000000001</v>
      </c>
      <c r="O152" s="16">
        <f>O153+O154</f>
        <v>1638.96</v>
      </c>
      <c r="P152" s="16">
        <f>P153+P154</f>
        <v>0</v>
      </c>
      <c r="Q152" s="16">
        <f>Q153+Q154</f>
        <v>0</v>
      </c>
      <c r="R152" s="16">
        <f t="shared" si="175"/>
        <v>27441.959999999999</v>
      </c>
      <c r="S152" s="16">
        <f t="shared" si="176"/>
        <v>22622</v>
      </c>
      <c r="T152" s="16">
        <f t="shared" si="177"/>
        <v>22776.900000000001</v>
      </c>
      <c r="U152" s="16">
        <f>U153+U154</f>
        <v>0</v>
      </c>
      <c r="V152" s="16">
        <f>V153+V154</f>
        <v>0</v>
      </c>
      <c r="W152" s="16">
        <f>W153+W154</f>
        <v>0</v>
      </c>
      <c r="X152" s="16">
        <f t="shared" si="178"/>
        <v>27441.959999999999</v>
      </c>
      <c r="Y152" s="16">
        <f t="shared" si="179"/>
        <v>22622</v>
      </c>
      <c r="Z152" s="16">
        <f t="shared" si="180"/>
        <v>22776.900000000001</v>
      </c>
      <c r="AA152" s="16">
        <f>AA153+AA154</f>
        <v>0</v>
      </c>
      <c r="AB152" s="16">
        <f>AB153+AB154</f>
        <v>0</v>
      </c>
      <c r="AC152" s="16">
        <f>AC153+AC154</f>
        <v>0</v>
      </c>
      <c r="AD152" s="16">
        <f t="shared" si="181"/>
        <v>27441.959999999999</v>
      </c>
      <c r="AE152" s="16">
        <f t="shared" si="182"/>
        <v>22622</v>
      </c>
      <c r="AF152" s="16">
        <f t="shared" si="183"/>
        <v>22776.900000000001</v>
      </c>
      <c r="AG152" s="16">
        <f>AG153+AG154</f>
        <v>0</v>
      </c>
      <c r="AH152" s="16">
        <f t="shared" si="184"/>
        <v>27441.959999999999</v>
      </c>
      <c r="AI152" s="16">
        <f t="shared" si="185"/>
        <v>22622</v>
      </c>
      <c r="AJ152" s="16">
        <f t="shared" si="186"/>
        <v>22776.900000000001</v>
      </c>
      <c r="AK152" s="16">
        <f>AK153+AK154</f>
        <v>0</v>
      </c>
      <c r="AL152" s="16">
        <f>AL153+AL154</f>
        <v>0</v>
      </c>
      <c r="AM152" s="16">
        <f>AM153+AM154</f>
        <v>0</v>
      </c>
      <c r="AN152" s="16">
        <f t="shared" si="187"/>
        <v>27441.959999999999</v>
      </c>
      <c r="AO152" s="16">
        <f t="shared" si="188"/>
        <v>22622</v>
      </c>
      <c r="AP152" s="16">
        <f t="shared" si="189"/>
        <v>22776.900000000001</v>
      </c>
      <c r="AQ152" s="16">
        <f>AQ153+AQ154</f>
        <v>0</v>
      </c>
      <c r="AR152" s="16">
        <f>AR153+AR154</f>
        <v>0</v>
      </c>
      <c r="AS152" s="16">
        <f>AS153+AS154</f>
        <v>0</v>
      </c>
      <c r="AT152" s="16">
        <f t="shared" si="190"/>
        <v>27441.959999999999</v>
      </c>
      <c r="AU152" s="16">
        <f t="shared" si="191"/>
        <v>22622</v>
      </c>
      <c r="AV152" s="16">
        <f t="shared" si="192"/>
        <v>22776.900000000001</v>
      </c>
      <c r="AW152" s="16">
        <f>AW153+AW154</f>
        <v>0</v>
      </c>
      <c r="AX152" s="16">
        <f>AX153+AX154</f>
        <v>0</v>
      </c>
      <c r="AY152" s="16">
        <f>AY153+AY154</f>
        <v>0</v>
      </c>
      <c r="AZ152" s="16">
        <f t="shared" si="193"/>
        <v>27441.959999999999</v>
      </c>
      <c r="BA152" s="16">
        <f t="shared" si="194"/>
        <v>22622</v>
      </c>
      <c r="BB152" s="16">
        <f t="shared" si="195"/>
        <v>22776.900000000001</v>
      </c>
      <c r="BC152" s="16">
        <f>BC153+BC154</f>
        <v>0</v>
      </c>
      <c r="BD152" s="30"/>
      <c r="BE152" s="30"/>
      <c r="BF152" s="1"/>
      <c r="BG152" s="1"/>
      <c r="BH152" s="1"/>
      <c r="BI152" s="1"/>
      <c r="BJ152" s="1"/>
    </row>
    <row r="153" s="1" customFormat="1">
      <c r="A153" s="13" t="s">
        <v>146</v>
      </c>
      <c r="B153" s="14" t="s">
        <v>66</v>
      </c>
      <c r="C153" s="13" t="s">
        <v>106</v>
      </c>
      <c r="D153" s="13" t="s">
        <v>74</v>
      </c>
      <c r="E153" s="29" t="s">
        <v>150</v>
      </c>
      <c r="F153" s="16">
        <v>8255</v>
      </c>
      <c r="G153" s="16">
        <v>7153.0999999999995</v>
      </c>
      <c r="H153" s="16">
        <v>7153.0999999999995</v>
      </c>
      <c r="I153" s="16"/>
      <c r="J153" s="16"/>
      <c r="K153" s="16"/>
      <c r="L153" s="16">
        <f t="shared" si="199"/>
        <v>8255</v>
      </c>
      <c r="M153" s="16">
        <f t="shared" si="200"/>
        <v>7153.0999999999995</v>
      </c>
      <c r="N153" s="16">
        <f t="shared" si="201"/>
        <v>7153.0999999999995</v>
      </c>
      <c r="O153" s="16">
        <v>119.76000000000001</v>
      </c>
      <c r="P153" s="16"/>
      <c r="Q153" s="16"/>
      <c r="R153" s="16">
        <f t="shared" si="175"/>
        <v>8374.7600000000002</v>
      </c>
      <c r="S153" s="16">
        <f t="shared" si="176"/>
        <v>7153.0999999999995</v>
      </c>
      <c r="T153" s="16">
        <f t="shared" si="177"/>
        <v>7153.0999999999995</v>
      </c>
      <c r="U153" s="16"/>
      <c r="V153" s="16"/>
      <c r="W153" s="16"/>
      <c r="X153" s="16">
        <f t="shared" si="178"/>
        <v>8374.7600000000002</v>
      </c>
      <c r="Y153" s="16">
        <f t="shared" si="179"/>
        <v>7153.0999999999995</v>
      </c>
      <c r="Z153" s="16">
        <f t="shared" si="180"/>
        <v>7153.0999999999995</v>
      </c>
      <c r="AA153" s="16"/>
      <c r="AB153" s="16"/>
      <c r="AC153" s="16"/>
      <c r="AD153" s="16">
        <f t="shared" si="181"/>
        <v>8374.7600000000002</v>
      </c>
      <c r="AE153" s="16">
        <f t="shared" si="182"/>
        <v>7153.0999999999995</v>
      </c>
      <c r="AF153" s="16">
        <f t="shared" si="183"/>
        <v>7153.0999999999995</v>
      </c>
      <c r="AG153" s="16"/>
      <c r="AH153" s="16">
        <f t="shared" si="184"/>
        <v>8374.7600000000002</v>
      </c>
      <c r="AI153" s="16">
        <f t="shared" si="185"/>
        <v>7153.0999999999995</v>
      </c>
      <c r="AJ153" s="16">
        <f t="shared" si="186"/>
        <v>7153.0999999999995</v>
      </c>
      <c r="AK153" s="16"/>
      <c r="AL153" s="16"/>
      <c r="AM153" s="16"/>
      <c r="AN153" s="16">
        <f t="shared" si="187"/>
        <v>8374.7600000000002</v>
      </c>
      <c r="AO153" s="16">
        <f t="shared" si="188"/>
        <v>7153.0999999999995</v>
      </c>
      <c r="AP153" s="16">
        <f t="shared" si="189"/>
        <v>7153.0999999999995</v>
      </c>
      <c r="AQ153" s="16"/>
      <c r="AR153" s="16"/>
      <c r="AS153" s="16"/>
      <c r="AT153" s="16">
        <f t="shared" si="190"/>
        <v>8374.7600000000002</v>
      </c>
      <c r="AU153" s="16">
        <f t="shared" si="191"/>
        <v>7153.0999999999995</v>
      </c>
      <c r="AV153" s="16">
        <f t="shared" si="192"/>
        <v>7153.0999999999995</v>
      </c>
      <c r="AW153" s="16"/>
      <c r="AX153" s="16"/>
      <c r="AY153" s="16"/>
      <c r="AZ153" s="16">
        <f t="shared" si="193"/>
        <v>8374.7600000000002</v>
      </c>
      <c r="BA153" s="16">
        <f t="shared" si="194"/>
        <v>7153.0999999999995</v>
      </c>
      <c r="BB153" s="16">
        <f t="shared" si="195"/>
        <v>7153.0999999999995</v>
      </c>
      <c r="BC153" s="16"/>
      <c r="BD153" s="30"/>
      <c r="BE153" s="30"/>
      <c r="BF153" s="1"/>
      <c r="BG153" s="1"/>
      <c r="BH153" s="1"/>
      <c r="BI153" s="1"/>
      <c r="BJ153" s="1"/>
    </row>
    <row r="154" s="1" customFormat="1">
      <c r="A154" s="13" t="s">
        <v>146</v>
      </c>
      <c r="B154" s="14" t="s">
        <v>66</v>
      </c>
      <c r="C154" s="13" t="s">
        <v>106</v>
      </c>
      <c r="D154" s="13" t="s">
        <v>107</v>
      </c>
      <c r="E154" s="29" t="s">
        <v>108</v>
      </c>
      <c r="F154" s="16">
        <f>17526.4+21.6</f>
        <v>17548</v>
      </c>
      <c r="G154" s="16">
        <f>15447.3+21.6</f>
        <v>15468.9</v>
      </c>
      <c r="H154" s="16">
        <f>15602.2+21.6</f>
        <v>15623.800000000001</v>
      </c>
      <c r="I154" s="16"/>
      <c r="J154" s="16"/>
      <c r="K154" s="16"/>
      <c r="L154" s="16">
        <f t="shared" si="199"/>
        <v>17548</v>
      </c>
      <c r="M154" s="16">
        <f t="shared" si="200"/>
        <v>15468.9</v>
      </c>
      <c r="N154" s="16">
        <f t="shared" si="201"/>
        <v>15623.800000000001</v>
      </c>
      <c r="O154" s="16">
        <v>1519.2</v>
      </c>
      <c r="P154" s="16"/>
      <c r="Q154" s="16"/>
      <c r="R154" s="16">
        <f t="shared" si="175"/>
        <v>19067.200000000001</v>
      </c>
      <c r="S154" s="16">
        <f t="shared" si="176"/>
        <v>15468.9</v>
      </c>
      <c r="T154" s="16">
        <f t="shared" si="177"/>
        <v>15623.800000000001</v>
      </c>
      <c r="U154" s="16"/>
      <c r="V154" s="16"/>
      <c r="W154" s="16"/>
      <c r="X154" s="16">
        <f t="shared" si="178"/>
        <v>19067.200000000001</v>
      </c>
      <c r="Y154" s="16">
        <f t="shared" si="179"/>
        <v>15468.9</v>
      </c>
      <c r="Z154" s="16">
        <f t="shared" si="180"/>
        <v>15623.800000000001</v>
      </c>
      <c r="AA154" s="16"/>
      <c r="AB154" s="16"/>
      <c r="AC154" s="16"/>
      <c r="AD154" s="16">
        <f t="shared" si="181"/>
        <v>19067.200000000001</v>
      </c>
      <c r="AE154" s="16">
        <f t="shared" si="182"/>
        <v>15468.9</v>
      </c>
      <c r="AF154" s="16">
        <f t="shared" si="183"/>
        <v>15623.800000000001</v>
      </c>
      <c r="AG154" s="16"/>
      <c r="AH154" s="16">
        <f t="shared" si="184"/>
        <v>19067.200000000001</v>
      </c>
      <c r="AI154" s="16">
        <f t="shared" si="185"/>
        <v>15468.9</v>
      </c>
      <c r="AJ154" s="16">
        <f t="shared" si="186"/>
        <v>15623.800000000001</v>
      </c>
      <c r="AK154" s="16"/>
      <c r="AL154" s="16"/>
      <c r="AM154" s="16"/>
      <c r="AN154" s="16">
        <f t="shared" si="187"/>
        <v>19067.200000000001</v>
      </c>
      <c r="AO154" s="16">
        <f t="shared" si="188"/>
        <v>15468.9</v>
      </c>
      <c r="AP154" s="16">
        <f t="shared" si="189"/>
        <v>15623.800000000001</v>
      </c>
      <c r="AQ154" s="16"/>
      <c r="AR154" s="16"/>
      <c r="AS154" s="16"/>
      <c r="AT154" s="16">
        <f t="shared" si="190"/>
        <v>19067.200000000001</v>
      </c>
      <c r="AU154" s="16">
        <f t="shared" si="191"/>
        <v>15468.9</v>
      </c>
      <c r="AV154" s="16">
        <f t="shared" si="192"/>
        <v>15623.800000000001</v>
      </c>
      <c r="AW154" s="16"/>
      <c r="AX154" s="16"/>
      <c r="AY154" s="16"/>
      <c r="AZ154" s="16">
        <f t="shared" si="193"/>
        <v>19067.200000000001</v>
      </c>
      <c r="BA154" s="16">
        <f t="shared" si="194"/>
        <v>15468.9</v>
      </c>
      <c r="BB154" s="16">
        <f t="shared" si="195"/>
        <v>15623.800000000001</v>
      </c>
      <c r="BC154" s="16"/>
      <c r="BD154" s="30"/>
      <c r="BE154" s="30"/>
      <c r="BF154" s="1"/>
      <c r="BG154" s="1"/>
      <c r="BH154" s="1"/>
      <c r="BI154" s="1"/>
      <c r="BJ154" s="1"/>
    </row>
    <row r="155" s="1" customFormat="1">
      <c r="A155" s="13" t="s">
        <v>146</v>
      </c>
      <c r="B155" s="14" t="s">
        <v>52</v>
      </c>
      <c r="C155" s="13"/>
      <c r="D155" s="13"/>
      <c r="E155" s="29" t="s">
        <v>53</v>
      </c>
      <c r="F155" s="16">
        <f>F156+F157</f>
        <v>3297.6999999999998</v>
      </c>
      <c r="G155" s="16">
        <f>G156+G157</f>
        <v>3142.0999999999999</v>
      </c>
      <c r="H155" s="16">
        <f>H156+H157</f>
        <v>2987.1999999999998</v>
      </c>
      <c r="I155" s="16">
        <f>I156+I157</f>
        <v>0</v>
      </c>
      <c r="J155" s="16">
        <f>J156+J157</f>
        <v>0</v>
      </c>
      <c r="K155" s="16">
        <f>K156+K157</f>
        <v>0</v>
      </c>
      <c r="L155" s="16">
        <f t="shared" si="199"/>
        <v>3297.6999999999998</v>
      </c>
      <c r="M155" s="16">
        <f t="shared" si="200"/>
        <v>3142.0999999999999</v>
      </c>
      <c r="N155" s="16">
        <f t="shared" si="201"/>
        <v>2987.1999999999998</v>
      </c>
      <c r="O155" s="16">
        <f>O156+O157</f>
        <v>0</v>
      </c>
      <c r="P155" s="16">
        <f>P156+P157</f>
        <v>0</v>
      </c>
      <c r="Q155" s="16">
        <f>Q156+Q157</f>
        <v>0</v>
      </c>
      <c r="R155" s="16">
        <f t="shared" si="175"/>
        <v>3297.6999999999998</v>
      </c>
      <c r="S155" s="16">
        <f t="shared" si="176"/>
        <v>3142.0999999999999</v>
      </c>
      <c r="T155" s="16">
        <f t="shared" si="177"/>
        <v>2987.1999999999998</v>
      </c>
      <c r="U155" s="16">
        <f>U156+U157</f>
        <v>0</v>
      </c>
      <c r="V155" s="16">
        <f>V156+V157</f>
        <v>0</v>
      </c>
      <c r="W155" s="16">
        <f>W156+W157</f>
        <v>0</v>
      </c>
      <c r="X155" s="16">
        <f t="shared" si="178"/>
        <v>3297.6999999999998</v>
      </c>
      <c r="Y155" s="16">
        <f t="shared" si="179"/>
        <v>3142.0999999999999</v>
      </c>
      <c r="Z155" s="16">
        <f t="shared" si="180"/>
        <v>2987.1999999999998</v>
      </c>
      <c r="AA155" s="16">
        <f>AA156+AA157</f>
        <v>0</v>
      </c>
      <c r="AB155" s="16">
        <f>AB156+AB157</f>
        <v>0</v>
      </c>
      <c r="AC155" s="16">
        <f>AC156+AC157</f>
        <v>0</v>
      </c>
      <c r="AD155" s="16">
        <f t="shared" si="181"/>
        <v>3297.6999999999998</v>
      </c>
      <c r="AE155" s="16">
        <f t="shared" si="182"/>
        <v>3142.0999999999999</v>
      </c>
      <c r="AF155" s="16">
        <f t="shared" si="183"/>
        <v>2987.1999999999998</v>
      </c>
      <c r="AG155" s="16">
        <f>AG156+AG157</f>
        <v>0</v>
      </c>
      <c r="AH155" s="16">
        <f t="shared" si="184"/>
        <v>3297.6999999999998</v>
      </c>
      <c r="AI155" s="16">
        <f t="shared" si="185"/>
        <v>3142.0999999999999</v>
      </c>
      <c r="AJ155" s="16">
        <f t="shared" si="186"/>
        <v>2987.1999999999998</v>
      </c>
      <c r="AK155" s="16">
        <f>AK156+AK157</f>
        <v>194.49700000000001</v>
      </c>
      <c r="AL155" s="16">
        <f>AL156+AL157</f>
        <v>0</v>
      </c>
      <c r="AM155" s="16">
        <f>AM156+AM157</f>
        <v>0</v>
      </c>
      <c r="AN155" s="16">
        <f t="shared" si="187"/>
        <v>3492.1969999999997</v>
      </c>
      <c r="AO155" s="16">
        <f t="shared" si="188"/>
        <v>3142.0999999999999</v>
      </c>
      <c r="AP155" s="16">
        <f t="shared" si="189"/>
        <v>2987.1999999999998</v>
      </c>
      <c r="AQ155" s="16">
        <f>AQ156+AQ157</f>
        <v>0</v>
      </c>
      <c r="AR155" s="16">
        <f>AR156+AR157</f>
        <v>0</v>
      </c>
      <c r="AS155" s="16">
        <f>AS156+AS157</f>
        <v>0</v>
      </c>
      <c r="AT155" s="16">
        <f t="shared" si="190"/>
        <v>3492.1969999999997</v>
      </c>
      <c r="AU155" s="16">
        <f t="shared" si="191"/>
        <v>3142.0999999999999</v>
      </c>
      <c r="AV155" s="16">
        <f t="shared" si="192"/>
        <v>2987.1999999999998</v>
      </c>
      <c r="AW155" s="16">
        <f>AW156+AW157</f>
        <v>0</v>
      </c>
      <c r="AX155" s="16">
        <f>AX156+AX157</f>
        <v>0</v>
      </c>
      <c r="AY155" s="16">
        <f>AY156+AY157</f>
        <v>0</v>
      </c>
      <c r="AZ155" s="16">
        <f t="shared" si="193"/>
        <v>3492.1969999999997</v>
      </c>
      <c r="BA155" s="16">
        <f t="shared" si="194"/>
        <v>3142.0999999999999</v>
      </c>
      <c r="BB155" s="16">
        <f t="shared" si="195"/>
        <v>2987.1999999999998</v>
      </c>
      <c r="BC155" s="16">
        <f>BC156+BC157</f>
        <v>0</v>
      </c>
      <c r="BD155" s="30"/>
      <c r="BE155" s="30"/>
      <c r="BF155" s="1"/>
      <c r="BG155" s="1"/>
      <c r="BH155" s="1"/>
      <c r="BI155" s="1"/>
      <c r="BJ155" s="1"/>
    </row>
    <row r="156" s="1" customFormat="1">
      <c r="A156" s="13" t="s">
        <v>146</v>
      </c>
      <c r="B156" s="14" t="s">
        <v>52</v>
      </c>
      <c r="C156" s="13" t="s">
        <v>106</v>
      </c>
      <c r="D156" s="13" t="s">
        <v>74</v>
      </c>
      <c r="E156" s="29" t="s">
        <v>150</v>
      </c>
      <c r="F156" s="16">
        <v>33.200000000000003</v>
      </c>
      <c r="G156" s="16">
        <v>33.200000000000003</v>
      </c>
      <c r="H156" s="16">
        <v>33.200000000000003</v>
      </c>
      <c r="I156" s="16"/>
      <c r="J156" s="16"/>
      <c r="K156" s="16"/>
      <c r="L156" s="16">
        <f t="shared" si="199"/>
        <v>33.200000000000003</v>
      </c>
      <c r="M156" s="16">
        <f t="shared" si="200"/>
        <v>33.200000000000003</v>
      </c>
      <c r="N156" s="16">
        <f t="shared" si="201"/>
        <v>33.200000000000003</v>
      </c>
      <c r="O156" s="16"/>
      <c r="P156" s="16"/>
      <c r="Q156" s="16"/>
      <c r="R156" s="16">
        <f t="shared" si="175"/>
        <v>33.200000000000003</v>
      </c>
      <c r="S156" s="16">
        <f t="shared" si="176"/>
        <v>33.200000000000003</v>
      </c>
      <c r="T156" s="16">
        <f t="shared" si="177"/>
        <v>33.200000000000003</v>
      </c>
      <c r="U156" s="16"/>
      <c r="V156" s="16"/>
      <c r="W156" s="16"/>
      <c r="X156" s="16">
        <f t="shared" si="178"/>
        <v>33.200000000000003</v>
      </c>
      <c r="Y156" s="16">
        <f t="shared" si="179"/>
        <v>33.200000000000003</v>
      </c>
      <c r="Z156" s="16">
        <f t="shared" si="180"/>
        <v>33.200000000000003</v>
      </c>
      <c r="AA156" s="16"/>
      <c r="AB156" s="16"/>
      <c r="AC156" s="16"/>
      <c r="AD156" s="16">
        <f t="shared" si="181"/>
        <v>33.200000000000003</v>
      </c>
      <c r="AE156" s="16">
        <f t="shared" si="182"/>
        <v>33.200000000000003</v>
      </c>
      <c r="AF156" s="16">
        <f t="shared" si="183"/>
        <v>33.200000000000003</v>
      </c>
      <c r="AG156" s="16"/>
      <c r="AH156" s="16">
        <f t="shared" si="184"/>
        <v>33.200000000000003</v>
      </c>
      <c r="AI156" s="16">
        <f t="shared" si="185"/>
        <v>33.200000000000003</v>
      </c>
      <c r="AJ156" s="16">
        <f t="shared" si="186"/>
        <v>33.200000000000003</v>
      </c>
      <c r="AK156" s="16"/>
      <c r="AL156" s="16"/>
      <c r="AM156" s="16"/>
      <c r="AN156" s="16">
        <f t="shared" si="187"/>
        <v>33.200000000000003</v>
      </c>
      <c r="AO156" s="16">
        <f t="shared" si="188"/>
        <v>33.200000000000003</v>
      </c>
      <c r="AP156" s="16">
        <f t="shared" si="189"/>
        <v>33.200000000000003</v>
      </c>
      <c r="AQ156" s="16"/>
      <c r="AR156" s="16"/>
      <c r="AS156" s="16"/>
      <c r="AT156" s="16">
        <f t="shared" si="190"/>
        <v>33.200000000000003</v>
      </c>
      <c r="AU156" s="16">
        <f t="shared" si="191"/>
        <v>33.200000000000003</v>
      </c>
      <c r="AV156" s="16">
        <f t="shared" si="192"/>
        <v>33.200000000000003</v>
      </c>
      <c r="AW156" s="16"/>
      <c r="AX156" s="16"/>
      <c r="AY156" s="16"/>
      <c r="AZ156" s="16">
        <f t="shared" si="193"/>
        <v>33.200000000000003</v>
      </c>
      <c r="BA156" s="16">
        <f t="shared" si="194"/>
        <v>33.200000000000003</v>
      </c>
      <c r="BB156" s="16">
        <f t="shared" si="195"/>
        <v>33.200000000000003</v>
      </c>
      <c r="BC156" s="16"/>
      <c r="BD156" s="30"/>
      <c r="BE156" s="30"/>
      <c r="BF156" s="1"/>
      <c r="BG156" s="1"/>
      <c r="BH156" s="1"/>
      <c r="BI156" s="1"/>
      <c r="BJ156" s="1"/>
    </row>
    <row r="157" s="1" customFormat="1">
      <c r="A157" s="13" t="s">
        <v>146</v>
      </c>
      <c r="B157" s="14" t="s">
        <v>52</v>
      </c>
      <c r="C157" s="13" t="s">
        <v>106</v>
      </c>
      <c r="D157" s="13" t="s">
        <v>107</v>
      </c>
      <c r="E157" s="29" t="s">
        <v>108</v>
      </c>
      <c r="F157" s="16">
        <v>3264.5</v>
      </c>
      <c r="G157" s="16">
        <v>3108.9000000000001</v>
      </c>
      <c r="H157" s="16">
        <v>2954</v>
      </c>
      <c r="I157" s="16"/>
      <c r="J157" s="16"/>
      <c r="K157" s="16"/>
      <c r="L157" s="16">
        <f t="shared" si="199"/>
        <v>3264.5</v>
      </c>
      <c r="M157" s="16">
        <f t="shared" si="200"/>
        <v>3108.9000000000001</v>
      </c>
      <c r="N157" s="16">
        <f t="shared" si="201"/>
        <v>2954</v>
      </c>
      <c r="O157" s="16"/>
      <c r="P157" s="16"/>
      <c r="Q157" s="16"/>
      <c r="R157" s="16">
        <f t="shared" si="175"/>
        <v>3264.5</v>
      </c>
      <c r="S157" s="16">
        <f t="shared" si="176"/>
        <v>3108.9000000000001</v>
      </c>
      <c r="T157" s="16">
        <f t="shared" si="177"/>
        <v>2954</v>
      </c>
      <c r="U157" s="16"/>
      <c r="V157" s="16"/>
      <c r="W157" s="16"/>
      <c r="X157" s="16">
        <f t="shared" si="178"/>
        <v>3264.5</v>
      </c>
      <c r="Y157" s="16">
        <f t="shared" si="179"/>
        <v>3108.9000000000001</v>
      </c>
      <c r="Z157" s="16">
        <f t="shared" si="180"/>
        <v>2954</v>
      </c>
      <c r="AA157" s="16"/>
      <c r="AB157" s="16"/>
      <c r="AC157" s="16"/>
      <c r="AD157" s="16">
        <f t="shared" si="181"/>
        <v>3264.5</v>
      </c>
      <c r="AE157" s="16">
        <f t="shared" si="182"/>
        <v>3108.9000000000001</v>
      </c>
      <c r="AF157" s="16">
        <f t="shared" si="183"/>
        <v>2954</v>
      </c>
      <c r="AG157" s="16"/>
      <c r="AH157" s="16">
        <f t="shared" si="184"/>
        <v>3264.5</v>
      </c>
      <c r="AI157" s="16">
        <f t="shared" si="185"/>
        <v>3108.9000000000001</v>
      </c>
      <c r="AJ157" s="16">
        <f t="shared" si="186"/>
        <v>2954</v>
      </c>
      <c r="AK157" s="16">
        <v>194.49700000000001</v>
      </c>
      <c r="AL157" s="16"/>
      <c r="AM157" s="16"/>
      <c r="AN157" s="16">
        <f t="shared" si="187"/>
        <v>3458.9969999999998</v>
      </c>
      <c r="AO157" s="16">
        <f t="shared" si="188"/>
        <v>3108.9000000000001</v>
      </c>
      <c r="AP157" s="16">
        <f t="shared" si="189"/>
        <v>2954</v>
      </c>
      <c r="AQ157" s="16"/>
      <c r="AR157" s="16"/>
      <c r="AS157" s="16"/>
      <c r="AT157" s="16">
        <f t="shared" si="190"/>
        <v>3458.9969999999998</v>
      </c>
      <c r="AU157" s="16">
        <f t="shared" si="191"/>
        <v>3108.9000000000001</v>
      </c>
      <c r="AV157" s="16">
        <f t="shared" si="192"/>
        <v>2954</v>
      </c>
      <c r="AW157" s="16"/>
      <c r="AX157" s="16"/>
      <c r="AY157" s="16"/>
      <c r="AZ157" s="16">
        <f t="shared" si="193"/>
        <v>3458.9969999999998</v>
      </c>
      <c r="BA157" s="16">
        <f t="shared" si="194"/>
        <v>3108.9000000000001</v>
      </c>
      <c r="BB157" s="16">
        <f t="shared" si="195"/>
        <v>2954</v>
      </c>
      <c r="BC157" s="16"/>
      <c r="BD157" s="30"/>
      <c r="BE157" s="30"/>
      <c r="BF157" s="1"/>
      <c r="BG157" s="1"/>
      <c r="BH157" s="1"/>
      <c r="BI157" s="1"/>
      <c r="BJ157" s="1"/>
    </row>
    <row r="158" s="1" customFormat="1">
      <c r="A158" s="13" t="s">
        <v>151</v>
      </c>
      <c r="B158" s="14"/>
      <c r="C158" s="13"/>
      <c r="D158" s="13"/>
      <c r="E158" s="29" t="s">
        <v>152</v>
      </c>
      <c r="F158" s="16">
        <f t="shared" ref="F158:F159" si="202">F159</f>
        <v>14080.299999999999</v>
      </c>
      <c r="G158" s="16">
        <f t="shared" ref="G158:G159" si="203">G159</f>
        <v>195572.5</v>
      </c>
      <c r="H158" s="16">
        <f t="shared" ref="H158:H159" si="204">H159</f>
        <v>0</v>
      </c>
      <c r="I158" s="16">
        <f t="shared" ref="I158:I159" si="205">I159</f>
        <v>0</v>
      </c>
      <c r="J158" s="16">
        <f t="shared" ref="J158:J159" si="206">J159</f>
        <v>0</v>
      </c>
      <c r="K158" s="16">
        <f t="shared" ref="K158:K159" si="207">K159</f>
        <v>0</v>
      </c>
      <c r="L158" s="16">
        <f t="shared" si="199"/>
        <v>14080.299999999999</v>
      </c>
      <c r="M158" s="16">
        <f t="shared" si="200"/>
        <v>195572.5</v>
      </c>
      <c r="N158" s="16">
        <f t="shared" si="201"/>
        <v>0</v>
      </c>
      <c r="O158" s="16">
        <f t="shared" ref="O158:O159" si="208">O159</f>
        <v>0</v>
      </c>
      <c r="P158" s="16">
        <f t="shared" ref="P158:P159" si="209">P159</f>
        <v>0</v>
      </c>
      <c r="Q158" s="16">
        <f t="shared" ref="Q158:Q159" si="210">Q159</f>
        <v>0</v>
      </c>
      <c r="R158" s="16">
        <f t="shared" si="175"/>
        <v>14080.299999999999</v>
      </c>
      <c r="S158" s="16">
        <f t="shared" si="176"/>
        <v>195572.5</v>
      </c>
      <c r="T158" s="16">
        <f t="shared" si="177"/>
        <v>0</v>
      </c>
      <c r="U158" s="16">
        <f t="shared" ref="U158:U159" si="211">U159</f>
        <v>0</v>
      </c>
      <c r="V158" s="16">
        <f t="shared" ref="V158:V159" si="212">V159</f>
        <v>0</v>
      </c>
      <c r="W158" s="16">
        <f t="shared" ref="W158:W159" si="213">W159</f>
        <v>0</v>
      </c>
      <c r="X158" s="16">
        <f t="shared" si="178"/>
        <v>14080.299999999999</v>
      </c>
      <c r="Y158" s="16">
        <f t="shared" si="179"/>
        <v>195572.5</v>
      </c>
      <c r="Z158" s="16">
        <f t="shared" si="180"/>
        <v>0</v>
      </c>
      <c r="AA158" s="16">
        <f t="shared" ref="AA158:AA159" si="214">AA159</f>
        <v>0</v>
      </c>
      <c r="AB158" s="16">
        <f t="shared" ref="AB158:AB159" si="215">AB159</f>
        <v>0</v>
      </c>
      <c r="AC158" s="16">
        <f t="shared" ref="AC158:AC159" si="216">AC159</f>
        <v>0</v>
      </c>
      <c r="AD158" s="16">
        <f t="shared" si="181"/>
        <v>14080.299999999999</v>
      </c>
      <c r="AE158" s="16">
        <f t="shared" si="182"/>
        <v>195572.5</v>
      </c>
      <c r="AF158" s="16">
        <f t="shared" si="183"/>
        <v>0</v>
      </c>
      <c r="AG158" s="16">
        <f t="shared" ref="AG158:AG159" si="217">AG159</f>
        <v>0</v>
      </c>
      <c r="AH158" s="16">
        <f t="shared" si="184"/>
        <v>14080.299999999999</v>
      </c>
      <c r="AI158" s="16">
        <f t="shared" si="185"/>
        <v>195572.5</v>
      </c>
      <c r="AJ158" s="16">
        <f t="shared" si="186"/>
        <v>0</v>
      </c>
      <c r="AK158" s="16">
        <f t="shared" ref="AK158:AK159" si="218">AK159</f>
        <v>0</v>
      </c>
      <c r="AL158" s="16">
        <f t="shared" ref="AL158:AL159" si="219">AL159</f>
        <v>0</v>
      </c>
      <c r="AM158" s="16">
        <f t="shared" ref="AM158:AM159" si="220">AM159</f>
        <v>0</v>
      </c>
      <c r="AN158" s="16">
        <f t="shared" si="187"/>
        <v>14080.299999999999</v>
      </c>
      <c r="AO158" s="16">
        <f t="shared" si="188"/>
        <v>195572.5</v>
      </c>
      <c r="AP158" s="16">
        <f t="shared" si="189"/>
        <v>0</v>
      </c>
      <c r="AQ158" s="16">
        <f t="shared" ref="AQ158:AQ159" si="221">AQ159</f>
        <v>0</v>
      </c>
      <c r="AR158" s="16">
        <f t="shared" ref="AR158:AR159" si="222">AR159</f>
        <v>0</v>
      </c>
      <c r="AS158" s="16">
        <f t="shared" ref="AS158:AS159" si="223">AS159</f>
        <v>0</v>
      </c>
      <c r="AT158" s="16">
        <f t="shared" si="190"/>
        <v>14080.299999999999</v>
      </c>
      <c r="AU158" s="16">
        <f t="shared" si="191"/>
        <v>195572.5</v>
      </c>
      <c r="AV158" s="16">
        <f t="shared" si="192"/>
        <v>0</v>
      </c>
      <c r="AW158" s="16">
        <f t="shared" ref="AW158:AW159" si="224">AW159</f>
        <v>0</v>
      </c>
      <c r="AX158" s="16">
        <f t="shared" ref="AX158:AX159" si="225">AX159</f>
        <v>0</v>
      </c>
      <c r="AY158" s="16">
        <f t="shared" ref="AY158:AY159" si="226">AY159</f>
        <v>0</v>
      </c>
      <c r="AZ158" s="16">
        <f t="shared" si="193"/>
        <v>14080.299999999999</v>
      </c>
      <c r="BA158" s="16">
        <f t="shared" si="194"/>
        <v>195572.5</v>
      </c>
      <c r="BB158" s="16">
        <f t="shared" si="195"/>
        <v>0</v>
      </c>
      <c r="BC158" s="16">
        <f t="shared" ref="BC158:BC159" si="227">BC159</f>
        <v>0</v>
      </c>
      <c r="BD158" s="30"/>
      <c r="BE158" s="30"/>
      <c r="BF158" s="1"/>
      <c r="BG158" s="1"/>
      <c r="BH158" s="1"/>
      <c r="BI158" s="1"/>
      <c r="BJ158" s="1"/>
    </row>
    <row r="159" s="1" customFormat="1">
      <c r="A159" s="13" t="s">
        <v>151</v>
      </c>
      <c r="B159" s="14" t="s">
        <v>66</v>
      </c>
      <c r="C159" s="13"/>
      <c r="D159" s="13"/>
      <c r="E159" s="29" t="s">
        <v>67</v>
      </c>
      <c r="F159" s="16">
        <f t="shared" si="202"/>
        <v>14080.299999999999</v>
      </c>
      <c r="G159" s="16">
        <f t="shared" si="203"/>
        <v>195572.5</v>
      </c>
      <c r="H159" s="16">
        <f t="shared" si="204"/>
        <v>0</v>
      </c>
      <c r="I159" s="16">
        <f t="shared" si="205"/>
        <v>0</v>
      </c>
      <c r="J159" s="16">
        <f t="shared" si="206"/>
        <v>0</v>
      </c>
      <c r="K159" s="16">
        <f t="shared" si="207"/>
        <v>0</v>
      </c>
      <c r="L159" s="16">
        <f t="shared" si="199"/>
        <v>14080.299999999999</v>
      </c>
      <c r="M159" s="16">
        <f t="shared" si="200"/>
        <v>195572.5</v>
      </c>
      <c r="N159" s="16">
        <f t="shared" si="201"/>
        <v>0</v>
      </c>
      <c r="O159" s="16">
        <f t="shared" si="208"/>
        <v>0</v>
      </c>
      <c r="P159" s="16">
        <f t="shared" si="209"/>
        <v>0</v>
      </c>
      <c r="Q159" s="16">
        <f t="shared" si="210"/>
        <v>0</v>
      </c>
      <c r="R159" s="16">
        <f t="shared" si="175"/>
        <v>14080.299999999999</v>
      </c>
      <c r="S159" s="16">
        <f t="shared" si="176"/>
        <v>195572.5</v>
      </c>
      <c r="T159" s="16">
        <f t="shared" si="177"/>
        <v>0</v>
      </c>
      <c r="U159" s="16">
        <f t="shared" si="211"/>
        <v>0</v>
      </c>
      <c r="V159" s="16">
        <f t="shared" si="212"/>
        <v>0</v>
      </c>
      <c r="W159" s="16">
        <f t="shared" si="213"/>
        <v>0</v>
      </c>
      <c r="X159" s="16">
        <f t="shared" si="178"/>
        <v>14080.299999999999</v>
      </c>
      <c r="Y159" s="16">
        <f t="shared" si="179"/>
        <v>195572.5</v>
      </c>
      <c r="Z159" s="16">
        <f t="shared" si="180"/>
        <v>0</v>
      </c>
      <c r="AA159" s="16">
        <f t="shared" si="214"/>
        <v>0</v>
      </c>
      <c r="AB159" s="16">
        <f t="shared" si="215"/>
        <v>0</v>
      </c>
      <c r="AC159" s="16">
        <f t="shared" si="216"/>
        <v>0</v>
      </c>
      <c r="AD159" s="16">
        <f t="shared" si="181"/>
        <v>14080.299999999999</v>
      </c>
      <c r="AE159" s="16">
        <f t="shared" si="182"/>
        <v>195572.5</v>
      </c>
      <c r="AF159" s="16">
        <f t="shared" si="183"/>
        <v>0</v>
      </c>
      <c r="AG159" s="16">
        <f t="shared" si="217"/>
        <v>0</v>
      </c>
      <c r="AH159" s="16">
        <f t="shared" si="184"/>
        <v>14080.299999999999</v>
      </c>
      <c r="AI159" s="16">
        <f t="shared" si="185"/>
        <v>195572.5</v>
      </c>
      <c r="AJ159" s="16">
        <f t="shared" si="186"/>
        <v>0</v>
      </c>
      <c r="AK159" s="16">
        <f t="shared" si="218"/>
        <v>0</v>
      </c>
      <c r="AL159" s="16">
        <f t="shared" si="219"/>
        <v>0</v>
      </c>
      <c r="AM159" s="16">
        <f t="shared" si="220"/>
        <v>0</v>
      </c>
      <c r="AN159" s="16">
        <f t="shared" si="187"/>
        <v>14080.299999999999</v>
      </c>
      <c r="AO159" s="16">
        <f t="shared" si="188"/>
        <v>195572.5</v>
      </c>
      <c r="AP159" s="16">
        <f t="shared" si="189"/>
        <v>0</v>
      </c>
      <c r="AQ159" s="16">
        <f t="shared" si="221"/>
        <v>0</v>
      </c>
      <c r="AR159" s="16">
        <f t="shared" si="222"/>
        <v>0</v>
      </c>
      <c r="AS159" s="16">
        <f t="shared" si="223"/>
        <v>0</v>
      </c>
      <c r="AT159" s="16">
        <f t="shared" si="190"/>
        <v>14080.299999999999</v>
      </c>
      <c r="AU159" s="16">
        <f t="shared" si="191"/>
        <v>195572.5</v>
      </c>
      <c r="AV159" s="16">
        <f t="shared" si="192"/>
        <v>0</v>
      </c>
      <c r="AW159" s="16">
        <f t="shared" si="224"/>
        <v>0</v>
      </c>
      <c r="AX159" s="16">
        <f t="shared" si="225"/>
        <v>0</v>
      </c>
      <c r="AY159" s="16">
        <f t="shared" si="226"/>
        <v>0</v>
      </c>
      <c r="AZ159" s="16">
        <f t="shared" si="193"/>
        <v>14080.299999999999</v>
      </c>
      <c r="BA159" s="16">
        <f t="shared" si="194"/>
        <v>195572.5</v>
      </c>
      <c r="BB159" s="16">
        <f t="shared" si="195"/>
        <v>0</v>
      </c>
      <c r="BC159" s="16">
        <f t="shared" si="227"/>
        <v>0</v>
      </c>
      <c r="BD159" s="30"/>
      <c r="BE159" s="30"/>
      <c r="BF159" s="1"/>
      <c r="BG159" s="1"/>
      <c r="BH159" s="1"/>
      <c r="BI159" s="1"/>
      <c r="BJ159" s="1"/>
    </row>
    <row r="160" s="1" customFormat="1">
      <c r="A160" s="13" t="s">
        <v>151</v>
      </c>
      <c r="B160" s="14" t="s">
        <v>66</v>
      </c>
      <c r="C160" s="13" t="s">
        <v>106</v>
      </c>
      <c r="D160" s="13" t="s">
        <v>107</v>
      </c>
      <c r="E160" s="29" t="s">
        <v>108</v>
      </c>
      <c r="F160" s="16">
        <v>14080.299999999999</v>
      </c>
      <c r="G160" s="16">
        <v>195572.5</v>
      </c>
      <c r="H160" s="16">
        <v>0</v>
      </c>
      <c r="I160" s="16"/>
      <c r="J160" s="16"/>
      <c r="K160" s="16"/>
      <c r="L160" s="16">
        <f t="shared" si="199"/>
        <v>14080.299999999999</v>
      </c>
      <c r="M160" s="16">
        <f t="shared" si="200"/>
        <v>195572.5</v>
      </c>
      <c r="N160" s="16">
        <f t="shared" si="201"/>
        <v>0</v>
      </c>
      <c r="O160" s="16"/>
      <c r="P160" s="16"/>
      <c r="Q160" s="16"/>
      <c r="R160" s="16">
        <f t="shared" si="175"/>
        <v>14080.299999999999</v>
      </c>
      <c r="S160" s="16">
        <f t="shared" si="176"/>
        <v>195572.5</v>
      </c>
      <c r="T160" s="16">
        <f t="shared" si="177"/>
        <v>0</v>
      </c>
      <c r="U160" s="16"/>
      <c r="V160" s="16"/>
      <c r="W160" s="16"/>
      <c r="X160" s="16">
        <f t="shared" si="178"/>
        <v>14080.299999999999</v>
      </c>
      <c r="Y160" s="16">
        <f t="shared" si="179"/>
        <v>195572.5</v>
      </c>
      <c r="Z160" s="16">
        <f t="shared" si="180"/>
        <v>0</v>
      </c>
      <c r="AA160" s="16"/>
      <c r="AB160" s="16"/>
      <c r="AC160" s="16"/>
      <c r="AD160" s="16">
        <f t="shared" si="181"/>
        <v>14080.299999999999</v>
      </c>
      <c r="AE160" s="16">
        <f t="shared" si="182"/>
        <v>195572.5</v>
      </c>
      <c r="AF160" s="16">
        <f t="shared" si="183"/>
        <v>0</v>
      </c>
      <c r="AG160" s="16"/>
      <c r="AH160" s="16">
        <f t="shared" si="184"/>
        <v>14080.299999999999</v>
      </c>
      <c r="AI160" s="16">
        <f t="shared" si="185"/>
        <v>195572.5</v>
      </c>
      <c r="AJ160" s="16">
        <f t="shared" si="186"/>
        <v>0</v>
      </c>
      <c r="AK160" s="16"/>
      <c r="AL160" s="16"/>
      <c r="AM160" s="16"/>
      <c r="AN160" s="16">
        <f t="shared" si="187"/>
        <v>14080.299999999999</v>
      </c>
      <c r="AO160" s="16">
        <f t="shared" si="188"/>
        <v>195572.5</v>
      </c>
      <c r="AP160" s="16">
        <f t="shared" si="189"/>
        <v>0</v>
      </c>
      <c r="AQ160" s="16"/>
      <c r="AR160" s="16"/>
      <c r="AS160" s="16"/>
      <c r="AT160" s="16">
        <f t="shared" si="190"/>
        <v>14080.299999999999</v>
      </c>
      <c r="AU160" s="16">
        <f t="shared" si="191"/>
        <v>195572.5</v>
      </c>
      <c r="AV160" s="16">
        <f t="shared" si="192"/>
        <v>0</v>
      </c>
      <c r="AW160" s="16"/>
      <c r="AX160" s="16"/>
      <c r="AY160" s="16"/>
      <c r="AZ160" s="16">
        <f t="shared" si="193"/>
        <v>14080.299999999999</v>
      </c>
      <c r="BA160" s="16">
        <f t="shared" si="194"/>
        <v>195572.5</v>
      </c>
      <c r="BB160" s="16">
        <f t="shared" si="195"/>
        <v>0</v>
      </c>
      <c r="BC160" s="16"/>
      <c r="BD160" s="30"/>
      <c r="BE160" s="30"/>
      <c r="BF160" s="1"/>
      <c r="BG160" s="1"/>
      <c r="BH160" s="1"/>
      <c r="BI160" s="1"/>
      <c r="BJ160" s="1"/>
    </row>
    <row r="161" s="1" customFormat="1">
      <c r="A161" s="13" t="s">
        <v>153</v>
      </c>
      <c r="B161" s="14"/>
      <c r="C161" s="13"/>
      <c r="D161" s="13"/>
      <c r="E161" s="29" t="s">
        <v>154</v>
      </c>
      <c r="F161" s="16">
        <f>F162+F164</f>
        <v>11838</v>
      </c>
      <c r="G161" s="16">
        <f>G162+G164</f>
        <v>12017.700000000001</v>
      </c>
      <c r="H161" s="16">
        <f>H162+H164</f>
        <v>12017.700000000001</v>
      </c>
      <c r="I161" s="16">
        <f>I162+I164</f>
        <v>0</v>
      </c>
      <c r="J161" s="16">
        <f>J162+J164</f>
        <v>0</v>
      </c>
      <c r="K161" s="16">
        <f>K162+K164</f>
        <v>0</v>
      </c>
      <c r="L161" s="16">
        <f t="shared" si="199"/>
        <v>11838</v>
      </c>
      <c r="M161" s="16">
        <f t="shared" si="200"/>
        <v>12017.700000000001</v>
      </c>
      <c r="N161" s="16">
        <f t="shared" si="201"/>
        <v>12017.700000000001</v>
      </c>
      <c r="O161" s="16">
        <f>O162+O164</f>
        <v>6514.1000000000004</v>
      </c>
      <c r="P161" s="16">
        <f>P162+P164</f>
        <v>6329.3999999999996</v>
      </c>
      <c r="Q161" s="16">
        <f>Q162+Q164</f>
        <v>6329.3999999999996</v>
      </c>
      <c r="R161" s="16">
        <f t="shared" si="175"/>
        <v>18352.099999999999</v>
      </c>
      <c r="S161" s="16">
        <f t="shared" si="176"/>
        <v>18347.099999999999</v>
      </c>
      <c r="T161" s="16">
        <f t="shared" si="177"/>
        <v>18347.099999999999</v>
      </c>
      <c r="U161" s="16">
        <f>U162+U164</f>
        <v>0</v>
      </c>
      <c r="V161" s="16">
        <f>V162+V164</f>
        <v>0</v>
      </c>
      <c r="W161" s="16">
        <f>W162+W164</f>
        <v>0</v>
      </c>
      <c r="X161" s="16">
        <f t="shared" si="178"/>
        <v>18352.099999999999</v>
      </c>
      <c r="Y161" s="16">
        <f t="shared" si="179"/>
        <v>18347.099999999999</v>
      </c>
      <c r="Z161" s="16">
        <f t="shared" si="180"/>
        <v>18347.099999999999</v>
      </c>
      <c r="AA161" s="16">
        <f>AA162+AA164</f>
        <v>0</v>
      </c>
      <c r="AB161" s="16">
        <f>AB162+AB164</f>
        <v>0</v>
      </c>
      <c r="AC161" s="16">
        <f>AC162+AC164</f>
        <v>0</v>
      </c>
      <c r="AD161" s="16">
        <f t="shared" si="181"/>
        <v>18352.099999999999</v>
      </c>
      <c r="AE161" s="16">
        <f t="shared" si="182"/>
        <v>18347.099999999999</v>
      </c>
      <c r="AF161" s="16">
        <f t="shared" si="183"/>
        <v>18347.099999999999</v>
      </c>
      <c r="AG161" s="16">
        <f>AG162+AG164</f>
        <v>0</v>
      </c>
      <c r="AH161" s="16">
        <f t="shared" si="184"/>
        <v>18352.099999999999</v>
      </c>
      <c r="AI161" s="16">
        <f t="shared" si="185"/>
        <v>18347.099999999999</v>
      </c>
      <c r="AJ161" s="16">
        <f t="shared" si="186"/>
        <v>18347.099999999999</v>
      </c>
      <c r="AK161" s="16">
        <f>AK162+AK164</f>
        <v>0</v>
      </c>
      <c r="AL161" s="16">
        <f>AL162+AL164</f>
        <v>0</v>
      </c>
      <c r="AM161" s="16">
        <f>AM162+AM164</f>
        <v>0</v>
      </c>
      <c r="AN161" s="16">
        <f t="shared" si="187"/>
        <v>18352.099999999999</v>
      </c>
      <c r="AO161" s="16">
        <f t="shared" si="188"/>
        <v>18347.099999999999</v>
      </c>
      <c r="AP161" s="16">
        <f t="shared" si="189"/>
        <v>18347.099999999999</v>
      </c>
      <c r="AQ161" s="16">
        <f>AQ162+AQ164</f>
        <v>0</v>
      </c>
      <c r="AR161" s="16">
        <f>AR162+AR164</f>
        <v>0</v>
      </c>
      <c r="AS161" s="16">
        <f>AS162+AS164</f>
        <v>0</v>
      </c>
      <c r="AT161" s="16">
        <f t="shared" si="190"/>
        <v>18352.099999999999</v>
      </c>
      <c r="AU161" s="16">
        <f t="shared" si="191"/>
        <v>18347.099999999999</v>
      </c>
      <c r="AV161" s="16">
        <f t="shared" si="192"/>
        <v>18347.099999999999</v>
      </c>
      <c r="AW161" s="16">
        <f>AW162+AW164</f>
        <v>0</v>
      </c>
      <c r="AX161" s="16">
        <f>AX162+AX164</f>
        <v>0</v>
      </c>
      <c r="AY161" s="16">
        <f>AY162+AY164</f>
        <v>0</v>
      </c>
      <c r="AZ161" s="16">
        <f t="shared" si="193"/>
        <v>18352.099999999999</v>
      </c>
      <c r="BA161" s="16">
        <f t="shared" si="194"/>
        <v>18347.099999999999</v>
      </c>
      <c r="BB161" s="16">
        <f t="shared" si="195"/>
        <v>18347.099999999999</v>
      </c>
      <c r="BC161" s="16">
        <f>BC162+BC164</f>
        <v>0</v>
      </c>
      <c r="BD161" s="30"/>
      <c r="BE161" s="30"/>
      <c r="BF161" s="1"/>
      <c r="BG161" s="1"/>
      <c r="BH161" s="1"/>
      <c r="BI161" s="1"/>
      <c r="BJ161" s="1"/>
    </row>
    <row r="162" s="1" customFormat="1">
      <c r="A162" s="13" t="s">
        <v>153</v>
      </c>
      <c r="B162" s="14" t="s">
        <v>148</v>
      </c>
      <c r="C162" s="13"/>
      <c r="D162" s="13"/>
      <c r="E162" s="29" t="s">
        <v>149</v>
      </c>
      <c r="F162" s="16">
        <f>F163</f>
        <v>10723.299999999999</v>
      </c>
      <c r="G162" s="16">
        <f>G163</f>
        <v>10903</v>
      </c>
      <c r="H162" s="16">
        <f>H163</f>
        <v>10903</v>
      </c>
      <c r="I162" s="16">
        <f>I163</f>
        <v>0</v>
      </c>
      <c r="J162" s="16">
        <f>J163</f>
        <v>0</v>
      </c>
      <c r="K162" s="16">
        <f>K163</f>
        <v>0</v>
      </c>
      <c r="L162" s="16">
        <f t="shared" si="199"/>
        <v>10723.299999999999</v>
      </c>
      <c r="M162" s="16">
        <f t="shared" si="200"/>
        <v>10903</v>
      </c>
      <c r="N162" s="16">
        <f t="shared" si="201"/>
        <v>10903</v>
      </c>
      <c r="O162" s="16">
        <f>O163</f>
        <v>6514.1000000000004</v>
      </c>
      <c r="P162" s="16">
        <f>P163</f>
        <v>6329.3999999999996</v>
      </c>
      <c r="Q162" s="16">
        <f>Q163</f>
        <v>6329.3999999999996</v>
      </c>
      <c r="R162" s="16">
        <f t="shared" si="175"/>
        <v>17237.400000000001</v>
      </c>
      <c r="S162" s="16">
        <f t="shared" si="176"/>
        <v>17232.400000000001</v>
      </c>
      <c r="T162" s="16">
        <f t="shared" si="177"/>
        <v>17232.400000000001</v>
      </c>
      <c r="U162" s="16">
        <f>U163</f>
        <v>0</v>
      </c>
      <c r="V162" s="16">
        <f>V163</f>
        <v>0</v>
      </c>
      <c r="W162" s="16">
        <f>W163</f>
        <v>0</v>
      </c>
      <c r="X162" s="16">
        <f t="shared" si="178"/>
        <v>17237.400000000001</v>
      </c>
      <c r="Y162" s="16">
        <f t="shared" si="179"/>
        <v>17232.400000000001</v>
      </c>
      <c r="Z162" s="16">
        <f t="shared" si="180"/>
        <v>17232.400000000001</v>
      </c>
      <c r="AA162" s="16">
        <f>AA163</f>
        <v>0</v>
      </c>
      <c r="AB162" s="16">
        <f>AB163</f>
        <v>0</v>
      </c>
      <c r="AC162" s="16">
        <f>AC163</f>
        <v>0</v>
      </c>
      <c r="AD162" s="16">
        <f t="shared" si="181"/>
        <v>17237.400000000001</v>
      </c>
      <c r="AE162" s="16">
        <f t="shared" si="182"/>
        <v>17232.400000000001</v>
      </c>
      <c r="AF162" s="16">
        <f t="shared" si="183"/>
        <v>17232.400000000001</v>
      </c>
      <c r="AG162" s="16">
        <f>AG163</f>
        <v>0</v>
      </c>
      <c r="AH162" s="16">
        <f t="shared" si="184"/>
        <v>17237.400000000001</v>
      </c>
      <c r="AI162" s="16">
        <f t="shared" si="185"/>
        <v>17232.400000000001</v>
      </c>
      <c r="AJ162" s="16">
        <f t="shared" si="186"/>
        <v>17232.400000000001</v>
      </c>
      <c r="AK162" s="16">
        <f>AK163</f>
        <v>0</v>
      </c>
      <c r="AL162" s="16">
        <f>AL163</f>
        <v>0</v>
      </c>
      <c r="AM162" s="16">
        <f>AM163</f>
        <v>0</v>
      </c>
      <c r="AN162" s="16">
        <f t="shared" si="187"/>
        <v>17237.400000000001</v>
      </c>
      <c r="AO162" s="16">
        <f t="shared" si="188"/>
        <v>17232.400000000001</v>
      </c>
      <c r="AP162" s="16">
        <f t="shared" si="189"/>
        <v>17232.400000000001</v>
      </c>
      <c r="AQ162" s="16">
        <f>AQ163</f>
        <v>0</v>
      </c>
      <c r="AR162" s="16">
        <f>AR163</f>
        <v>0</v>
      </c>
      <c r="AS162" s="16">
        <f>AS163</f>
        <v>0</v>
      </c>
      <c r="AT162" s="16">
        <f t="shared" si="190"/>
        <v>17237.400000000001</v>
      </c>
      <c r="AU162" s="16">
        <f t="shared" si="191"/>
        <v>17232.400000000001</v>
      </c>
      <c r="AV162" s="16">
        <f t="shared" si="192"/>
        <v>17232.400000000001</v>
      </c>
      <c r="AW162" s="16">
        <f>AW163</f>
        <v>0</v>
      </c>
      <c r="AX162" s="16">
        <f>AX163</f>
        <v>0</v>
      </c>
      <c r="AY162" s="16">
        <f>AY163</f>
        <v>0</v>
      </c>
      <c r="AZ162" s="16">
        <f t="shared" si="193"/>
        <v>17237.400000000001</v>
      </c>
      <c r="BA162" s="16">
        <f t="shared" si="194"/>
        <v>17232.400000000001</v>
      </c>
      <c r="BB162" s="16">
        <f t="shared" si="195"/>
        <v>17232.400000000001</v>
      </c>
      <c r="BC162" s="16">
        <f>BC163</f>
        <v>0</v>
      </c>
      <c r="BD162" s="30"/>
      <c r="BE162" s="30"/>
      <c r="BF162" s="1"/>
      <c r="BG162" s="1"/>
      <c r="BH162" s="1"/>
      <c r="BI162" s="1"/>
      <c r="BJ162" s="1"/>
    </row>
    <row r="163" s="1" customFormat="1">
      <c r="A163" s="13" t="s">
        <v>153</v>
      </c>
      <c r="B163" s="14" t="s">
        <v>148</v>
      </c>
      <c r="C163" s="13" t="s">
        <v>106</v>
      </c>
      <c r="D163" s="13" t="s">
        <v>107</v>
      </c>
      <c r="E163" s="29" t="s">
        <v>108</v>
      </c>
      <c r="F163" s="16">
        <v>10723.299999999999</v>
      </c>
      <c r="G163" s="16">
        <v>10903</v>
      </c>
      <c r="H163" s="16">
        <v>10903</v>
      </c>
      <c r="I163" s="16"/>
      <c r="J163" s="16"/>
      <c r="K163" s="16"/>
      <c r="L163" s="16">
        <f t="shared" si="199"/>
        <v>10723.299999999999</v>
      </c>
      <c r="M163" s="16">
        <f t="shared" si="200"/>
        <v>10903</v>
      </c>
      <c r="N163" s="16">
        <f t="shared" si="201"/>
        <v>10903</v>
      </c>
      <c r="O163" s="16">
        <v>6514.1000000000004</v>
      </c>
      <c r="P163" s="16">
        <v>6329.3999999999996</v>
      </c>
      <c r="Q163" s="16">
        <v>6329.3999999999996</v>
      </c>
      <c r="R163" s="16">
        <f t="shared" si="175"/>
        <v>17237.400000000001</v>
      </c>
      <c r="S163" s="16">
        <f t="shared" si="176"/>
        <v>17232.400000000001</v>
      </c>
      <c r="T163" s="16">
        <f t="shared" si="177"/>
        <v>17232.400000000001</v>
      </c>
      <c r="U163" s="16"/>
      <c r="V163" s="16"/>
      <c r="W163" s="16"/>
      <c r="X163" s="16">
        <f t="shared" si="178"/>
        <v>17237.400000000001</v>
      </c>
      <c r="Y163" s="16">
        <f t="shared" si="179"/>
        <v>17232.400000000001</v>
      </c>
      <c r="Z163" s="16">
        <f t="shared" si="180"/>
        <v>17232.400000000001</v>
      </c>
      <c r="AA163" s="16"/>
      <c r="AB163" s="16"/>
      <c r="AC163" s="16"/>
      <c r="AD163" s="16">
        <f t="shared" si="181"/>
        <v>17237.400000000001</v>
      </c>
      <c r="AE163" s="16">
        <f t="shared" si="182"/>
        <v>17232.400000000001</v>
      </c>
      <c r="AF163" s="16">
        <f t="shared" si="183"/>
        <v>17232.400000000001</v>
      </c>
      <c r="AG163" s="16"/>
      <c r="AH163" s="16">
        <f t="shared" si="184"/>
        <v>17237.400000000001</v>
      </c>
      <c r="AI163" s="16">
        <f t="shared" si="185"/>
        <v>17232.400000000001</v>
      </c>
      <c r="AJ163" s="16">
        <f t="shared" si="186"/>
        <v>17232.400000000001</v>
      </c>
      <c r="AK163" s="16"/>
      <c r="AL163" s="16"/>
      <c r="AM163" s="16"/>
      <c r="AN163" s="16">
        <f t="shared" si="187"/>
        <v>17237.400000000001</v>
      </c>
      <c r="AO163" s="16">
        <f t="shared" si="188"/>
        <v>17232.400000000001</v>
      </c>
      <c r="AP163" s="16">
        <f t="shared" si="189"/>
        <v>17232.400000000001</v>
      </c>
      <c r="AQ163" s="16"/>
      <c r="AR163" s="16"/>
      <c r="AS163" s="16"/>
      <c r="AT163" s="16">
        <f t="shared" si="190"/>
        <v>17237.400000000001</v>
      </c>
      <c r="AU163" s="16">
        <f t="shared" si="191"/>
        <v>17232.400000000001</v>
      </c>
      <c r="AV163" s="16">
        <f t="shared" si="192"/>
        <v>17232.400000000001</v>
      </c>
      <c r="AW163" s="16"/>
      <c r="AX163" s="16"/>
      <c r="AY163" s="16"/>
      <c r="AZ163" s="16">
        <f t="shared" si="193"/>
        <v>17237.400000000001</v>
      </c>
      <c r="BA163" s="16">
        <f t="shared" si="194"/>
        <v>17232.400000000001</v>
      </c>
      <c r="BB163" s="16">
        <f t="shared" si="195"/>
        <v>17232.400000000001</v>
      </c>
      <c r="BC163" s="16"/>
      <c r="BD163" s="30"/>
      <c r="BE163" s="30"/>
      <c r="BF163" s="1"/>
      <c r="BG163" s="1"/>
      <c r="BH163" s="1"/>
      <c r="BI163" s="1"/>
      <c r="BJ163" s="1"/>
    </row>
    <row r="164" s="1" customFormat="1">
      <c r="A164" s="13" t="s">
        <v>153</v>
      </c>
      <c r="B164" s="14" t="s">
        <v>66</v>
      </c>
      <c r="C164" s="13"/>
      <c r="D164" s="13"/>
      <c r="E164" s="29" t="s">
        <v>67</v>
      </c>
      <c r="F164" s="16">
        <f>F165</f>
        <v>1114.7</v>
      </c>
      <c r="G164" s="16">
        <f>G165</f>
        <v>1114.7</v>
      </c>
      <c r="H164" s="16">
        <f>H165</f>
        <v>1114.7</v>
      </c>
      <c r="I164" s="16">
        <f>I165</f>
        <v>0</v>
      </c>
      <c r="J164" s="16">
        <f>J165</f>
        <v>0</v>
      </c>
      <c r="K164" s="16">
        <f>K165</f>
        <v>0</v>
      </c>
      <c r="L164" s="16">
        <f t="shared" si="199"/>
        <v>1114.7</v>
      </c>
      <c r="M164" s="16">
        <f t="shared" si="200"/>
        <v>1114.7</v>
      </c>
      <c r="N164" s="16">
        <f t="shared" si="201"/>
        <v>1114.7</v>
      </c>
      <c r="O164" s="16">
        <f>O165</f>
        <v>0</v>
      </c>
      <c r="P164" s="16">
        <f>P165</f>
        <v>0</v>
      </c>
      <c r="Q164" s="16">
        <f>Q165</f>
        <v>0</v>
      </c>
      <c r="R164" s="16">
        <f t="shared" si="175"/>
        <v>1114.7</v>
      </c>
      <c r="S164" s="16">
        <f t="shared" si="176"/>
        <v>1114.7</v>
      </c>
      <c r="T164" s="16">
        <f t="shared" si="177"/>
        <v>1114.7</v>
      </c>
      <c r="U164" s="16">
        <f>U165</f>
        <v>0</v>
      </c>
      <c r="V164" s="16">
        <f>V165</f>
        <v>0</v>
      </c>
      <c r="W164" s="16">
        <f>W165</f>
        <v>0</v>
      </c>
      <c r="X164" s="16">
        <f t="shared" si="178"/>
        <v>1114.7</v>
      </c>
      <c r="Y164" s="16">
        <f t="shared" si="179"/>
        <v>1114.7</v>
      </c>
      <c r="Z164" s="16">
        <f t="shared" si="180"/>
        <v>1114.7</v>
      </c>
      <c r="AA164" s="16">
        <f>AA165</f>
        <v>0</v>
      </c>
      <c r="AB164" s="16">
        <f>AB165</f>
        <v>0</v>
      </c>
      <c r="AC164" s="16">
        <f>AC165</f>
        <v>0</v>
      </c>
      <c r="AD164" s="16">
        <f t="shared" si="181"/>
        <v>1114.7</v>
      </c>
      <c r="AE164" s="16">
        <f t="shared" si="182"/>
        <v>1114.7</v>
      </c>
      <c r="AF164" s="16">
        <f t="shared" si="183"/>
        <v>1114.7</v>
      </c>
      <c r="AG164" s="16">
        <f>AG165</f>
        <v>0</v>
      </c>
      <c r="AH164" s="16">
        <f t="shared" si="184"/>
        <v>1114.7</v>
      </c>
      <c r="AI164" s="16">
        <f t="shared" si="185"/>
        <v>1114.7</v>
      </c>
      <c r="AJ164" s="16">
        <f t="shared" si="186"/>
        <v>1114.7</v>
      </c>
      <c r="AK164" s="16">
        <f>AK165</f>
        <v>0</v>
      </c>
      <c r="AL164" s="16">
        <f>AL165</f>
        <v>0</v>
      </c>
      <c r="AM164" s="16">
        <f>AM165</f>
        <v>0</v>
      </c>
      <c r="AN164" s="16">
        <f t="shared" si="187"/>
        <v>1114.7</v>
      </c>
      <c r="AO164" s="16">
        <f t="shared" si="188"/>
        <v>1114.7</v>
      </c>
      <c r="AP164" s="16">
        <f t="shared" si="189"/>
        <v>1114.7</v>
      </c>
      <c r="AQ164" s="16">
        <f>AQ165</f>
        <v>0</v>
      </c>
      <c r="AR164" s="16">
        <f>AR165</f>
        <v>0</v>
      </c>
      <c r="AS164" s="16">
        <f>AS165</f>
        <v>0</v>
      </c>
      <c r="AT164" s="16">
        <f t="shared" si="190"/>
        <v>1114.7</v>
      </c>
      <c r="AU164" s="16">
        <f t="shared" si="191"/>
        <v>1114.7</v>
      </c>
      <c r="AV164" s="16">
        <f t="shared" si="192"/>
        <v>1114.7</v>
      </c>
      <c r="AW164" s="16">
        <f>AW165</f>
        <v>0</v>
      </c>
      <c r="AX164" s="16">
        <f>AX165</f>
        <v>0</v>
      </c>
      <c r="AY164" s="16">
        <f>AY165</f>
        <v>0</v>
      </c>
      <c r="AZ164" s="16">
        <f t="shared" si="193"/>
        <v>1114.7</v>
      </c>
      <c r="BA164" s="16">
        <f t="shared" si="194"/>
        <v>1114.7</v>
      </c>
      <c r="BB164" s="16">
        <f t="shared" si="195"/>
        <v>1114.7</v>
      </c>
      <c r="BC164" s="16">
        <f>BC165</f>
        <v>0</v>
      </c>
      <c r="BD164" s="30"/>
      <c r="BE164" s="30"/>
      <c r="BF164" s="1"/>
      <c r="BG164" s="1"/>
      <c r="BH164" s="1"/>
      <c r="BI164" s="1"/>
      <c r="BJ164" s="1"/>
    </row>
    <row r="165" s="1" customFormat="1">
      <c r="A165" s="13" t="s">
        <v>153</v>
      </c>
      <c r="B165" s="14" t="s">
        <v>66</v>
      </c>
      <c r="C165" s="13" t="s">
        <v>106</v>
      </c>
      <c r="D165" s="13" t="s">
        <v>107</v>
      </c>
      <c r="E165" s="29" t="s">
        <v>108</v>
      </c>
      <c r="F165" s="16">
        <v>1114.7</v>
      </c>
      <c r="G165" s="16">
        <v>1114.7</v>
      </c>
      <c r="H165" s="16">
        <v>1114.7</v>
      </c>
      <c r="I165" s="16"/>
      <c r="J165" s="16"/>
      <c r="K165" s="16"/>
      <c r="L165" s="16">
        <f t="shared" si="199"/>
        <v>1114.7</v>
      </c>
      <c r="M165" s="16">
        <f t="shared" si="200"/>
        <v>1114.7</v>
      </c>
      <c r="N165" s="16">
        <f t="shared" si="201"/>
        <v>1114.7</v>
      </c>
      <c r="O165" s="16"/>
      <c r="P165" s="16"/>
      <c r="Q165" s="16"/>
      <c r="R165" s="16">
        <f t="shared" si="175"/>
        <v>1114.7</v>
      </c>
      <c r="S165" s="16">
        <f t="shared" si="176"/>
        <v>1114.7</v>
      </c>
      <c r="T165" s="16">
        <f t="shared" si="177"/>
        <v>1114.7</v>
      </c>
      <c r="U165" s="16"/>
      <c r="V165" s="16"/>
      <c r="W165" s="16"/>
      <c r="X165" s="16">
        <f t="shared" si="178"/>
        <v>1114.7</v>
      </c>
      <c r="Y165" s="16">
        <f t="shared" si="179"/>
        <v>1114.7</v>
      </c>
      <c r="Z165" s="16">
        <f t="shared" si="180"/>
        <v>1114.7</v>
      </c>
      <c r="AA165" s="16"/>
      <c r="AB165" s="16"/>
      <c r="AC165" s="16"/>
      <c r="AD165" s="16">
        <f t="shared" si="181"/>
        <v>1114.7</v>
      </c>
      <c r="AE165" s="16">
        <f t="shared" si="182"/>
        <v>1114.7</v>
      </c>
      <c r="AF165" s="16">
        <f t="shared" si="183"/>
        <v>1114.7</v>
      </c>
      <c r="AG165" s="16"/>
      <c r="AH165" s="16">
        <f t="shared" si="184"/>
        <v>1114.7</v>
      </c>
      <c r="AI165" s="16">
        <f t="shared" si="185"/>
        <v>1114.7</v>
      </c>
      <c r="AJ165" s="16">
        <f t="shared" si="186"/>
        <v>1114.7</v>
      </c>
      <c r="AK165" s="16"/>
      <c r="AL165" s="16"/>
      <c r="AM165" s="16"/>
      <c r="AN165" s="16">
        <f t="shared" si="187"/>
        <v>1114.7</v>
      </c>
      <c r="AO165" s="16">
        <f t="shared" si="188"/>
        <v>1114.7</v>
      </c>
      <c r="AP165" s="16">
        <f t="shared" si="189"/>
        <v>1114.7</v>
      </c>
      <c r="AQ165" s="16"/>
      <c r="AR165" s="16"/>
      <c r="AS165" s="16"/>
      <c r="AT165" s="16">
        <f t="shared" si="190"/>
        <v>1114.7</v>
      </c>
      <c r="AU165" s="16">
        <f t="shared" si="191"/>
        <v>1114.7</v>
      </c>
      <c r="AV165" s="16">
        <f t="shared" si="192"/>
        <v>1114.7</v>
      </c>
      <c r="AW165" s="16"/>
      <c r="AX165" s="16"/>
      <c r="AY165" s="16"/>
      <c r="AZ165" s="16">
        <f t="shared" si="193"/>
        <v>1114.7</v>
      </c>
      <c r="BA165" s="16">
        <f t="shared" si="194"/>
        <v>1114.7</v>
      </c>
      <c r="BB165" s="16">
        <f t="shared" si="195"/>
        <v>1114.7</v>
      </c>
      <c r="BC165" s="16"/>
      <c r="BD165" s="30"/>
      <c r="BE165" s="30"/>
      <c r="BF165" s="1"/>
      <c r="BG165" s="1"/>
      <c r="BH165" s="1"/>
      <c r="BI165" s="1"/>
      <c r="BJ165" s="1"/>
    </row>
    <row r="166" s="1" customFormat="1">
      <c r="A166" s="13" t="s">
        <v>155</v>
      </c>
      <c r="B166" s="14"/>
      <c r="C166" s="13"/>
      <c r="D166" s="13"/>
      <c r="E166" s="29" t="s">
        <v>156</v>
      </c>
      <c r="F166" s="16">
        <f t="shared" ref="F166:F167" si="228">F167</f>
        <v>5654.6000000000004</v>
      </c>
      <c r="G166" s="16">
        <f t="shared" ref="G166:G167" si="229">G167</f>
        <v>3061.3000000000002</v>
      </c>
      <c r="H166" s="16">
        <f t="shared" ref="H166:H167" si="230">H167</f>
        <v>3061.3000000000002</v>
      </c>
      <c r="I166" s="16">
        <f t="shared" ref="I166:I167" si="231">I167</f>
        <v>0</v>
      </c>
      <c r="J166" s="16">
        <f t="shared" ref="J166:J167" si="232">J167</f>
        <v>0</v>
      </c>
      <c r="K166" s="16">
        <f t="shared" ref="K166:K167" si="233">K167</f>
        <v>0</v>
      </c>
      <c r="L166" s="16">
        <f t="shared" si="199"/>
        <v>5654.6000000000004</v>
      </c>
      <c r="M166" s="16">
        <f t="shared" si="200"/>
        <v>3061.3000000000002</v>
      </c>
      <c r="N166" s="16">
        <f t="shared" si="201"/>
        <v>3061.3000000000002</v>
      </c>
      <c r="O166" s="16">
        <f t="shared" ref="O166:O167" si="234">O167</f>
        <v>0</v>
      </c>
      <c r="P166" s="16">
        <f t="shared" ref="P166:P167" si="235">P167</f>
        <v>0</v>
      </c>
      <c r="Q166" s="16">
        <f t="shared" ref="Q166:Q167" si="236">Q167</f>
        <v>0</v>
      </c>
      <c r="R166" s="16">
        <f t="shared" si="175"/>
        <v>5654.6000000000004</v>
      </c>
      <c r="S166" s="16">
        <f t="shared" si="176"/>
        <v>3061.3000000000002</v>
      </c>
      <c r="T166" s="16">
        <f t="shared" si="177"/>
        <v>3061.3000000000002</v>
      </c>
      <c r="U166" s="16">
        <f t="shared" ref="U166:U167" si="237">U167</f>
        <v>0</v>
      </c>
      <c r="V166" s="16">
        <f t="shared" ref="V166:V167" si="238">V167</f>
        <v>0</v>
      </c>
      <c r="W166" s="16">
        <f t="shared" ref="W166:W167" si="239">W167</f>
        <v>0</v>
      </c>
      <c r="X166" s="16">
        <f t="shared" si="178"/>
        <v>5654.6000000000004</v>
      </c>
      <c r="Y166" s="16">
        <f t="shared" si="179"/>
        <v>3061.3000000000002</v>
      </c>
      <c r="Z166" s="16">
        <f t="shared" si="180"/>
        <v>3061.3000000000002</v>
      </c>
      <c r="AA166" s="16">
        <f t="shared" ref="AA166:AA167" si="240">AA167</f>
        <v>0</v>
      </c>
      <c r="AB166" s="16">
        <f t="shared" ref="AB166:AB167" si="241">AB167</f>
        <v>0</v>
      </c>
      <c r="AC166" s="16">
        <f t="shared" ref="AC166:AC167" si="242">AC167</f>
        <v>0</v>
      </c>
      <c r="AD166" s="16">
        <f t="shared" si="181"/>
        <v>5654.6000000000004</v>
      </c>
      <c r="AE166" s="16">
        <f t="shared" si="182"/>
        <v>3061.3000000000002</v>
      </c>
      <c r="AF166" s="16">
        <f t="shared" si="183"/>
        <v>3061.3000000000002</v>
      </c>
      <c r="AG166" s="16">
        <f t="shared" ref="AG166:AG167" si="243">AG167</f>
        <v>0</v>
      </c>
      <c r="AH166" s="16">
        <f t="shared" si="184"/>
        <v>5654.6000000000004</v>
      </c>
      <c r="AI166" s="16">
        <f t="shared" si="185"/>
        <v>3061.3000000000002</v>
      </c>
      <c r="AJ166" s="16">
        <f t="shared" si="186"/>
        <v>3061.3000000000002</v>
      </c>
      <c r="AK166" s="16">
        <f t="shared" ref="AK166:AK167" si="244">AK167</f>
        <v>0</v>
      </c>
      <c r="AL166" s="16">
        <f t="shared" ref="AL166:AL167" si="245">AL167</f>
        <v>0</v>
      </c>
      <c r="AM166" s="16">
        <f t="shared" ref="AM166:AM167" si="246">AM167</f>
        <v>0</v>
      </c>
      <c r="AN166" s="16">
        <f t="shared" si="187"/>
        <v>5654.6000000000004</v>
      </c>
      <c r="AO166" s="16">
        <f t="shared" si="188"/>
        <v>3061.3000000000002</v>
      </c>
      <c r="AP166" s="16">
        <f t="shared" si="189"/>
        <v>3061.3000000000002</v>
      </c>
      <c r="AQ166" s="16">
        <f t="shared" ref="AQ166:AQ167" si="247">AQ167</f>
        <v>0</v>
      </c>
      <c r="AR166" s="16">
        <f t="shared" ref="AR166:AR167" si="248">AR167</f>
        <v>0</v>
      </c>
      <c r="AS166" s="16">
        <f t="shared" ref="AS166:AS167" si="249">AS167</f>
        <v>0</v>
      </c>
      <c r="AT166" s="16">
        <f t="shared" si="190"/>
        <v>5654.6000000000004</v>
      </c>
      <c r="AU166" s="16">
        <f t="shared" si="191"/>
        <v>3061.3000000000002</v>
      </c>
      <c r="AV166" s="16">
        <f t="shared" si="192"/>
        <v>3061.3000000000002</v>
      </c>
      <c r="AW166" s="16">
        <f t="shared" ref="AW166:AW167" si="250">AW167</f>
        <v>0</v>
      </c>
      <c r="AX166" s="16">
        <f t="shared" ref="AX166:AX167" si="251">AX167</f>
        <v>0</v>
      </c>
      <c r="AY166" s="16">
        <f t="shared" ref="AY166:AY167" si="252">AY167</f>
        <v>0</v>
      </c>
      <c r="AZ166" s="16">
        <f t="shared" si="193"/>
        <v>5654.6000000000004</v>
      </c>
      <c r="BA166" s="16">
        <f t="shared" si="194"/>
        <v>3061.3000000000002</v>
      </c>
      <c r="BB166" s="16">
        <f t="shared" si="195"/>
        <v>3061.3000000000002</v>
      </c>
      <c r="BC166" s="16">
        <f t="shared" ref="BC166:BC167" si="253">BC167</f>
        <v>0</v>
      </c>
      <c r="BD166" s="30"/>
      <c r="BE166" s="30"/>
      <c r="BF166" s="1"/>
      <c r="BG166" s="1"/>
      <c r="BH166" s="1"/>
      <c r="BI166" s="1"/>
      <c r="BJ166" s="1"/>
    </row>
    <row r="167" s="1" customFormat="1">
      <c r="A167" s="13" t="s">
        <v>155</v>
      </c>
      <c r="B167" s="14" t="s">
        <v>66</v>
      </c>
      <c r="C167" s="13"/>
      <c r="D167" s="13"/>
      <c r="E167" s="29" t="s">
        <v>67</v>
      </c>
      <c r="F167" s="16">
        <f t="shared" si="228"/>
        <v>5654.6000000000004</v>
      </c>
      <c r="G167" s="16">
        <f t="shared" si="229"/>
        <v>3061.3000000000002</v>
      </c>
      <c r="H167" s="16">
        <f t="shared" si="230"/>
        <v>3061.3000000000002</v>
      </c>
      <c r="I167" s="16">
        <f t="shared" si="231"/>
        <v>0</v>
      </c>
      <c r="J167" s="16">
        <f t="shared" si="232"/>
        <v>0</v>
      </c>
      <c r="K167" s="16">
        <f t="shared" si="233"/>
        <v>0</v>
      </c>
      <c r="L167" s="16">
        <f t="shared" si="199"/>
        <v>5654.6000000000004</v>
      </c>
      <c r="M167" s="16">
        <f t="shared" si="200"/>
        <v>3061.3000000000002</v>
      </c>
      <c r="N167" s="16">
        <f t="shared" si="201"/>
        <v>3061.3000000000002</v>
      </c>
      <c r="O167" s="16">
        <f t="shared" si="234"/>
        <v>0</v>
      </c>
      <c r="P167" s="16">
        <f t="shared" si="235"/>
        <v>0</v>
      </c>
      <c r="Q167" s="16">
        <f t="shared" si="236"/>
        <v>0</v>
      </c>
      <c r="R167" s="16">
        <f t="shared" si="175"/>
        <v>5654.6000000000004</v>
      </c>
      <c r="S167" s="16">
        <f t="shared" si="176"/>
        <v>3061.3000000000002</v>
      </c>
      <c r="T167" s="16">
        <f t="shared" si="177"/>
        <v>3061.3000000000002</v>
      </c>
      <c r="U167" s="16">
        <f t="shared" si="237"/>
        <v>0</v>
      </c>
      <c r="V167" s="16">
        <f t="shared" si="238"/>
        <v>0</v>
      </c>
      <c r="W167" s="16">
        <f t="shared" si="239"/>
        <v>0</v>
      </c>
      <c r="X167" s="16">
        <f t="shared" si="178"/>
        <v>5654.6000000000004</v>
      </c>
      <c r="Y167" s="16">
        <f t="shared" si="179"/>
        <v>3061.3000000000002</v>
      </c>
      <c r="Z167" s="16">
        <f t="shared" si="180"/>
        <v>3061.3000000000002</v>
      </c>
      <c r="AA167" s="16">
        <f t="shared" si="240"/>
        <v>0</v>
      </c>
      <c r="AB167" s="16">
        <f t="shared" si="241"/>
        <v>0</v>
      </c>
      <c r="AC167" s="16">
        <f t="shared" si="242"/>
        <v>0</v>
      </c>
      <c r="AD167" s="16">
        <f t="shared" si="181"/>
        <v>5654.6000000000004</v>
      </c>
      <c r="AE167" s="16">
        <f t="shared" si="182"/>
        <v>3061.3000000000002</v>
      </c>
      <c r="AF167" s="16">
        <f t="shared" si="183"/>
        <v>3061.3000000000002</v>
      </c>
      <c r="AG167" s="16">
        <f t="shared" si="243"/>
        <v>0</v>
      </c>
      <c r="AH167" s="16">
        <f t="shared" si="184"/>
        <v>5654.6000000000004</v>
      </c>
      <c r="AI167" s="16">
        <f t="shared" si="185"/>
        <v>3061.3000000000002</v>
      </c>
      <c r="AJ167" s="16">
        <f t="shared" si="186"/>
        <v>3061.3000000000002</v>
      </c>
      <c r="AK167" s="16">
        <f t="shared" si="244"/>
        <v>0</v>
      </c>
      <c r="AL167" s="16">
        <f t="shared" si="245"/>
        <v>0</v>
      </c>
      <c r="AM167" s="16">
        <f t="shared" si="246"/>
        <v>0</v>
      </c>
      <c r="AN167" s="16">
        <f t="shared" si="187"/>
        <v>5654.6000000000004</v>
      </c>
      <c r="AO167" s="16">
        <f t="shared" si="188"/>
        <v>3061.3000000000002</v>
      </c>
      <c r="AP167" s="16">
        <f t="shared" si="189"/>
        <v>3061.3000000000002</v>
      </c>
      <c r="AQ167" s="16">
        <f t="shared" si="247"/>
        <v>0</v>
      </c>
      <c r="AR167" s="16">
        <f t="shared" si="248"/>
        <v>0</v>
      </c>
      <c r="AS167" s="16">
        <f t="shared" si="249"/>
        <v>0</v>
      </c>
      <c r="AT167" s="16">
        <f t="shared" si="190"/>
        <v>5654.6000000000004</v>
      </c>
      <c r="AU167" s="16">
        <f t="shared" si="191"/>
        <v>3061.3000000000002</v>
      </c>
      <c r="AV167" s="16">
        <f t="shared" si="192"/>
        <v>3061.3000000000002</v>
      </c>
      <c r="AW167" s="16">
        <f t="shared" si="250"/>
        <v>0</v>
      </c>
      <c r="AX167" s="16">
        <f t="shared" si="251"/>
        <v>0</v>
      </c>
      <c r="AY167" s="16">
        <f t="shared" si="252"/>
        <v>0</v>
      </c>
      <c r="AZ167" s="16">
        <f t="shared" si="193"/>
        <v>5654.6000000000004</v>
      </c>
      <c r="BA167" s="16">
        <f t="shared" si="194"/>
        <v>3061.3000000000002</v>
      </c>
      <c r="BB167" s="16">
        <f t="shared" si="195"/>
        <v>3061.3000000000002</v>
      </c>
      <c r="BC167" s="16">
        <f t="shared" si="253"/>
        <v>0</v>
      </c>
      <c r="BD167" s="30"/>
      <c r="BE167" s="30"/>
      <c r="BF167" s="1"/>
      <c r="BG167" s="1"/>
      <c r="BH167" s="1"/>
      <c r="BI167" s="1"/>
      <c r="BJ167" s="1"/>
    </row>
    <row r="168" s="1" customFormat="1">
      <c r="A168" s="13" t="s">
        <v>155</v>
      </c>
      <c r="B168" s="14" t="s">
        <v>66</v>
      </c>
      <c r="C168" s="13" t="s">
        <v>106</v>
      </c>
      <c r="D168" s="13" t="s">
        <v>74</v>
      </c>
      <c r="E168" s="29" t="s">
        <v>150</v>
      </c>
      <c r="F168" s="16">
        <v>5654.6000000000004</v>
      </c>
      <c r="G168" s="16">
        <v>3061.3000000000002</v>
      </c>
      <c r="H168" s="16">
        <v>3061.3000000000002</v>
      </c>
      <c r="I168" s="16"/>
      <c r="J168" s="16"/>
      <c r="K168" s="16"/>
      <c r="L168" s="16">
        <f t="shared" si="199"/>
        <v>5654.6000000000004</v>
      </c>
      <c r="M168" s="16">
        <f t="shared" si="200"/>
        <v>3061.3000000000002</v>
      </c>
      <c r="N168" s="16">
        <f t="shared" si="201"/>
        <v>3061.3000000000002</v>
      </c>
      <c r="O168" s="16"/>
      <c r="P168" s="16"/>
      <c r="Q168" s="16"/>
      <c r="R168" s="16">
        <f t="shared" ref="R168:R231" si="254">L168+O168</f>
        <v>5654.6000000000004</v>
      </c>
      <c r="S168" s="16">
        <f t="shared" ref="S168:S231" si="255">M168+P168</f>
        <v>3061.3000000000002</v>
      </c>
      <c r="T168" s="16">
        <f t="shared" ref="T168:T231" si="256">N168+Q168</f>
        <v>3061.3000000000002</v>
      </c>
      <c r="U168" s="16"/>
      <c r="V168" s="16"/>
      <c r="W168" s="16"/>
      <c r="X168" s="16">
        <f t="shared" ref="X168:X231" si="257">R168+U168</f>
        <v>5654.6000000000004</v>
      </c>
      <c r="Y168" s="16">
        <f t="shared" ref="Y168:Y231" si="258">S168+V168</f>
        <v>3061.3000000000002</v>
      </c>
      <c r="Z168" s="16">
        <f t="shared" ref="Z168:Z231" si="259">T168+W168</f>
        <v>3061.3000000000002</v>
      </c>
      <c r="AA168" s="16"/>
      <c r="AB168" s="16"/>
      <c r="AC168" s="16"/>
      <c r="AD168" s="16">
        <f t="shared" ref="AD168:AD231" si="260">X168+AA168</f>
        <v>5654.6000000000004</v>
      </c>
      <c r="AE168" s="16">
        <f t="shared" ref="AE168:AE231" si="261">Y168+AB168</f>
        <v>3061.3000000000002</v>
      </c>
      <c r="AF168" s="16">
        <f t="shared" ref="AF168:AF231" si="262">Z168+AC168</f>
        <v>3061.3000000000002</v>
      </c>
      <c r="AG168" s="16"/>
      <c r="AH168" s="16">
        <f t="shared" ref="AH168:AH231" si="263">AD168+AG168</f>
        <v>5654.6000000000004</v>
      </c>
      <c r="AI168" s="16">
        <f t="shared" ref="AI168:AI231" si="264">AE168</f>
        <v>3061.3000000000002</v>
      </c>
      <c r="AJ168" s="16">
        <f t="shared" ref="AJ168:AJ231" si="265">AF168</f>
        <v>3061.3000000000002</v>
      </c>
      <c r="AK168" s="16"/>
      <c r="AL168" s="16"/>
      <c r="AM168" s="16"/>
      <c r="AN168" s="16">
        <f t="shared" ref="AN168:AN231" si="266">AH168+AK168</f>
        <v>5654.6000000000004</v>
      </c>
      <c r="AO168" s="16">
        <f t="shared" ref="AO168:AO231" si="267">AI168+AL168</f>
        <v>3061.3000000000002</v>
      </c>
      <c r="AP168" s="16">
        <f t="shared" ref="AP168:AP231" si="268">AJ168+AM168</f>
        <v>3061.3000000000002</v>
      </c>
      <c r="AQ168" s="16"/>
      <c r="AR168" s="16"/>
      <c r="AS168" s="16"/>
      <c r="AT168" s="16">
        <f t="shared" ref="AT168:AT231" si="269">AN168+AQ168</f>
        <v>5654.6000000000004</v>
      </c>
      <c r="AU168" s="16">
        <f t="shared" ref="AU168:AU231" si="270">AO168+AR168</f>
        <v>3061.3000000000002</v>
      </c>
      <c r="AV168" s="16">
        <f t="shared" ref="AV168:AV231" si="271">AP168+AS168</f>
        <v>3061.3000000000002</v>
      </c>
      <c r="AW168" s="16"/>
      <c r="AX168" s="16"/>
      <c r="AY168" s="16"/>
      <c r="AZ168" s="16">
        <f t="shared" ref="AZ168:AZ231" si="272">AT168+AW168</f>
        <v>5654.6000000000004</v>
      </c>
      <c r="BA168" s="16">
        <f t="shared" ref="BA168:BA231" si="273">AU168+AX168</f>
        <v>3061.3000000000002</v>
      </c>
      <c r="BB168" s="16">
        <f t="shared" ref="BB168:BB231" si="274">AV168+AY168</f>
        <v>3061.3000000000002</v>
      </c>
      <c r="BC168" s="16"/>
      <c r="BD168" s="30"/>
      <c r="BE168" s="30"/>
      <c r="BF168" s="1"/>
      <c r="BG168" s="1"/>
      <c r="BH168" s="1"/>
      <c r="BI168" s="1"/>
      <c r="BJ168" s="1"/>
    </row>
    <row r="169" s="1" customFormat="1">
      <c r="A169" s="13" t="s">
        <v>157</v>
      </c>
      <c r="B169" s="14"/>
      <c r="C169" s="13"/>
      <c r="D169" s="13"/>
      <c r="E169" s="29" t="s">
        <v>158</v>
      </c>
      <c r="F169" s="16">
        <f>F170+F172</f>
        <v>10795.300000000001</v>
      </c>
      <c r="G169" s="16">
        <f>G170+G172</f>
        <v>10737</v>
      </c>
      <c r="H169" s="16">
        <f>H170+H172</f>
        <v>10730.400000000001</v>
      </c>
      <c r="I169" s="16">
        <f>I170+I172</f>
        <v>0</v>
      </c>
      <c r="J169" s="16">
        <f>J170+J172</f>
        <v>0</v>
      </c>
      <c r="K169" s="16">
        <f>K170+K172</f>
        <v>0</v>
      </c>
      <c r="L169" s="16">
        <f t="shared" si="199"/>
        <v>10795.300000000001</v>
      </c>
      <c r="M169" s="16">
        <f t="shared" si="200"/>
        <v>10737</v>
      </c>
      <c r="N169" s="16">
        <f t="shared" si="201"/>
        <v>10730.400000000001</v>
      </c>
      <c r="O169" s="16">
        <f>O170+O172</f>
        <v>6.7000000000000002</v>
      </c>
      <c r="P169" s="16">
        <f>P170+P172</f>
        <v>0</v>
      </c>
      <c r="Q169" s="16">
        <f>Q170+Q172</f>
        <v>0</v>
      </c>
      <c r="R169" s="16">
        <f t="shared" si="254"/>
        <v>10802.000000000002</v>
      </c>
      <c r="S169" s="16">
        <f t="shared" si="255"/>
        <v>10737</v>
      </c>
      <c r="T169" s="16">
        <f t="shared" si="256"/>
        <v>10730.400000000001</v>
      </c>
      <c r="U169" s="16">
        <f>U170+U172</f>
        <v>0</v>
      </c>
      <c r="V169" s="16">
        <f>V170+V172</f>
        <v>0</v>
      </c>
      <c r="W169" s="16">
        <f>W170+W172</f>
        <v>0</v>
      </c>
      <c r="X169" s="16">
        <f t="shared" si="257"/>
        <v>10802.000000000002</v>
      </c>
      <c r="Y169" s="16">
        <f t="shared" si="258"/>
        <v>10737</v>
      </c>
      <c r="Z169" s="16">
        <f t="shared" si="259"/>
        <v>10730.400000000001</v>
      </c>
      <c r="AA169" s="16">
        <f>AA170+AA172</f>
        <v>-986.83699999999999</v>
      </c>
      <c r="AB169" s="16">
        <f>AB170+AB172</f>
        <v>0</v>
      </c>
      <c r="AC169" s="16">
        <f>AC170+AC172</f>
        <v>0</v>
      </c>
      <c r="AD169" s="16">
        <f t="shared" si="260"/>
        <v>9815.1630000000023</v>
      </c>
      <c r="AE169" s="16">
        <f t="shared" si="261"/>
        <v>10737</v>
      </c>
      <c r="AF169" s="16">
        <f t="shared" si="262"/>
        <v>10730.400000000001</v>
      </c>
      <c r="AG169" s="16">
        <f>AG170+AG172</f>
        <v>0</v>
      </c>
      <c r="AH169" s="16">
        <f t="shared" si="263"/>
        <v>9815.1630000000023</v>
      </c>
      <c r="AI169" s="16">
        <f t="shared" si="264"/>
        <v>10737</v>
      </c>
      <c r="AJ169" s="16">
        <f t="shared" si="265"/>
        <v>10730.400000000001</v>
      </c>
      <c r="AK169" s="16">
        <f>AK170+AK172</f>
        <v>-1255.2079999999999</v>
      </c>
      <c r="AL169" s="16">
        <f>AL170+AL172</f>
        <v>0</v>
      </c>
      <c r="AM169" s="16">
        <f>AM170+AM172</f>
        <v>0</v>
      </c>
      <c r="AN169" s="16">
        <f t="shared" si="266"/>
        <v>8559.9550000000017</v>
      </c>
      <c r="AO169" s="16">
        <f t="shared" si="267"/>
        <v>10737</v>
      </c>
      <c r="AP169" s="16">
        <f t="shared" si="268"/>
        <v>10730.400000000001</v>
      </c>
      <c r="AQ169" s="16">
        <f>AQ170+AQ172</f>
        <v>0</v>
      </c>
      <c r="AR169" s="16">
        <f>AR170+AR172</f>
        <v>0</v>
      </c>
      <c r="AS169" s="16">
        <f>AS170+AS172</f>
        <v>0</v>
      </c>
      <c r="AT169" s="16">
        <f t="shared" si="269"/>
        <v>8559.9550000000017</v>
      </c>
      <c r="AU169" s="16">
        <f t="shared" si="270"/>
        <v>10737</v>
      </c>
      <c r="AV169" s="16">
        <f t="shared" si="271"/>
        <v>10730.400000000001</v>
      </c>
      <c r="AW169" s="16">
        <f>AW170+AW172</f>
        <v>0</v>
      </c>
      <c r="AX169" s="16">
        <f>AX170+AX172</f>
        <v>0</v>
      </c>
      <c r="AY169" s="16">
        <f>AY170+AY172</f>
        <v>0</v>
      </c>
      <c r="AZ169" s="16">
        <f t="shared" si="272"/>
        <v>8559.9550000000017</v>
      </c>
      <c r="BA169" s="16">
        <f t="shared" si="273"/>
        <v>10737</v>
      </c>
      <c r="BB169" s="16">
        <f t="shared" si="274"/>
        <v>10730.400000000001</v>
      </c>
      <c r="BC169" s="16">
        <f>BC170+BC172</f>
        <v>0</v>
      </c>
      <c r="BD169" s="30"/>
      <c r="BE169" s="30"/>
      <c r="BF169" s="1"/>
      <c r="BG169" s="1"/>
      <c r="BH169" s="1"/>
      <c r="BI169" s="1"/>
      <c r="BJ169" s="1"/>
    </row>
    <row r="170" s="1" customFormat="1">
      <c r="A170" s="13" t="s">
        <v>157</v>
      </c>
      <c r="B170" s="14" t="s">
        <v>66</v>
      </c>
      <c r="C170" s="13"/>
      <c r="D170" s="13"/>
      <c r="E170" s="29" t="s">
        <v>67</v>
      </c>
      <c r="F170" s="16">
        <f>F171</f>
        <v>9727.6000000000004</v>
      </c>
      <c r="G170" s="16">
        <f>G171</f>
        <v>9694.6000000000004</v>
      </c>
      <c r="H170" s="16">
        <f>H171</f>
        <v>9713.1000000000022</v>
      </c>
      <c r="I170" s="16">
        <f>I171</f>
        <v>0</v>
      </c>
      <c r="J170" s="16">
        <f>J171</f>
        <v>0</v>
      </c>
      <c r="K170" s="16">
        <f>K171</f>
        <v>0</v>
      </c>
      <c r="L170" s="16">
        <f t="shared" si="199"/>
        <v>9727.6000000000004</v>
      </c>
      <c r="M170" s="16">
        <f t="shared" si="200"/>
        <v>9694.6000000000004</v>
      </c>
      <c r="N170" s="16">
        <f t="shared" si="201"/>
        <v>9713.1000000000022</v>
      </c>
      <c r="O170" s="16">
        <f>O171</f>
        <v>6.7000000000000002</v>
      </c>
      <c r="P170" s="16">
        <f>P171</f>
        <v>0</v>
      </c>
      <c r="Q170" s="16">
        <f>Q171</f>
        <v>0</v>
      </c>
      <c r="R170" s="16">
        <f t="shared" si="254"/>
        <v>9734.3000000000011</v>
      </c>
      <c r="S170" s="16">
        <f t="shared" si="255"/>
        <v>9694.6000000000004</v>
      </c>
      <c r="T170" s="16">
        <f t="shared" si="256"/>
        <v>9713.1000000000022</v>
      </c>
      <c r="U170" s="16">
        <f>U171</f>
        <v>0</v>
      </c>
      <c r="V170" s="16">
        <f>V171</f>
        <v>0</v>
      </c>
      <c r="W170" s="16">
        <f>W171</f>
        <v>0</v>
      </c>
      <c r="X170" s="16">
        <f t="shared" si="257"/>
        <v>9734.3000000000011</v>
      </c>
      <c r="Y170" s="16">
        <f t="shared" si="258"/>
        <v>9694.6000000000004</v>
      </c>
      <c r="Z170" s="16">
        <f t="shared" si="259"/>
        <v>9713.1000000000022</v>
      </c>
      <c r="AA170" s="16">
        <f>AA171</f>
        <v>-986.83699999999999</v>
      </c>
      <c r="AB170" s="16">
        <f>AB171</f>
        <v>0</v>
      </c>
      <c r="AC170" s="16">
        <f>AC171</f>
        <v>0</v>
      </c>
      <c r="AD170" s="16">
        <f t="shared" si="260"/>
        <v>8747.4630000000016</v>
      </c>
      <c r="AE170" s="16">
        <f t="shared" si="261"/>
        <v>9694.6000000000004</v>
      </c>
      <c r="AF170" s="16">
        <f t="shared" si="262"/>
        <v>9713.1000000000022</v>
      </c>
      <c r="AG170" s="16">
        <f>AG171</f>
        <v>0</v>
      </c>
      <c r="AH170" s="16">
        <f t="shared" si="263"/>
        <v>8747.4630000000016</v>
      </c>
      <c r="AI170" s="16">
        <f t="shared" si="264"/>
        <v>9694.6000000000004</v>
      </c>
      <c r="AJ170" s="16">
        <f t="shared" si="265"/>
        <v>9713.1000000000022</v>
      </c>
      <c r="AK170" s="16">
        <f>AK171</f>
        <v>-1255.2079999999999</v>
      </c>
      <c r="AL170" s="16">
        <f>AL171</f>
        <v>0</v>
      </c>
      <c r="AM170" s="16">
        <f>AM171</f>
        <v>0</v>
      </c>
      <c r="AN170" s="16">
        <f t="shared" si="266"/>
        <v>7492.2550000000019</v>
      </c>
      <c r="AO170" s="16">
        <f t="shared" si="267"/>
        <v>9694.6000000000004</v>
      </c>
      <c r="AP170" s="16">
        <f t="shared" si="268"/>
        <v>9713.1000000000022</v>
      </c>
      <c r="AQ170" s="16">
        <f>AQ171</f>
        <v>0</v>
      </c>
      <c r="AR170" s="16">
        <f>AR171</f>
        <v>0</v>
      </c>
      <c r="AS170" s="16">
        <f>AS171</f>
        <v>0</v>
      </c>
      <c r="AT170" s="16">
        <f t="shared" si="269"/>
        <v>7492.2550000000019</v>
      </c>
      <c r="AU170" s="16">
        <f t="shared" si="270"/>
        <v>9694.6000000000004</v>
      </c>
      <c r="AV170" s="16">
        <f t="shared" si="271"/>
        <v>9713.1000000000022</v>
      </c>
      <c r="AW170" s="16">
        <f>AW171</f>
        <v>0</v>
      </c>
      <c r="AX170" s="16">
        <f>AX171</f>
        <v>0</v>
      </c>
      <c r="AY170" s="16">
        <f>AY171</f>
        <v>0</v>
      </c>
      <c r="AZ170" s="16">
        <f t="shared" si="272"/>
        <v>7492.2550000000019</v>
      </c>
      <c r="BA170" s="16">
        <f t="shared" si="273"/>
        <v>9694.6000000000004</v>
      </c>
      <c r="BB170" s="16">
        <f t="shared" si="274"/>
        <v>9713.1000000000022</v>
      </c>
      <c r="BC170" s="16">
        <f>BC171</f>
        <v>0</v>
      </c>
      <c r="BD170" s="30"/>
      <c r="BE170" s="30"/>
      <c r="BF170" s="1"/>
      <c r="BG170" s="1"/>
      <c r="BH170" s="1"/>
      <c r="BI170" s="1"/>
      <c r="BJ170" s="1"/>
    </row>
    <row r="171" s="1" customFormat="1">
      <c r="A171" s="13" t="s">
        <v>157</v>
      </c>
      <c r="B171" s="14" t="s">
        <v>66</v>
      </c>
      <c r="C171" s="13" t="s">
        <v>106</v>
      </c>
      <c r="D171" s="13" t="s">
        <v>107</v>
      </c>
      <c r="E171" s="29" t="s">
        <v>108</v>
      </c>
      <c r="F171" s="16">
        <v>9727.6000000000004</v>
      </c>
      <c r="G171" s="16">
        <v>9694.6000000000004</v>
      </c>
      <c r="H171" s="16">
        <v>9713.1000000000022</v>
      </c>
      <c r="I171" s="16"/>
      <c r="J171" s="16"/>
      <c r="K171" s="16"/>
      <c r="L171" s="16">
        <f t="shared" si="199"/>
        <v>9727.6000000000004</v>
      </c>
      <c r="M171" s="16">
        <f t="shared" si="200"/>
        <v>9694.6000000000004</v>
      </c>
      <c r="N171" s="16">
        <f t="shared" si="201"/>
        <v>9713.1000000000022</v>
      </c>
      <c r="O171" s="16">
        <v>6.7000000000000002</v>
      </c>
      <c r="P171" s="16"/>
      <c r="Q171" s="16"/>
      <c r="R171" s="16">
        <f t="shared" si="254"/>
        <v>9734.3000000000011</v>
      </c>
      <c r="S171" s="16">
        <f t="shared" si="255"/>
        <v>9694.6000000000004</v>
      </c>
      <c r="T171" s="16">
        <f t="shared" si="256"/>
        <v>9713.1000000000022</v>
      </c>
      <c r="U171" s="16"/>
      <c r="V171" s="16"/>
      <c r="W171" s="16"/>
      <c r="X171" s="16">
        <f t="shared" si="257"/>
        <v>9734.3000000000011</v>
      </c>
      <c r="Y171" s="16">
        <f t="shared" si="258"/>
        <v>9694.6000000000004</v>
      </c>
      <c r="Z171" s="16">
        <f t="shared" si="259"/>
        <v>9713.1000000000022</v>
      </c>
      <c r="AA171" s="16">
        <f>-65.733-921.104</f>
        <v>-986.83699999999999</v>
      </c>
      <c r="AB171" s="16"/>
      <c r="AC171" s="16"/>
      <c r="AD171" s="16">
        <f t="shared" si="260"/>
        <v>8747.4630000000016</v>
      </c>
      <c r="AE171" s="16">
        <f t="shared" si="261"/>
        <v>9694.6000000000004</v>
      </c>
      <c r="AF171" s="16">
        <f t="shared" si="262"/>
        <v>9713.1000000000022</v>
      </c>
      <c r="AG171" s="16"/>
      <c r="AH171" s="16">
        <f t="shared" si="263"/>
        <v>8747.4630000000016</v>
      </c>
      <c r="AI171" s="16">
        <f t="shared" si="264"/>
        <v>9694.6000000000004</v>
      </c>
      <c r="AJ171" s="16">
        <f t="shared" si="265"/>
        <v>9713.1000000000022</v>
      </c>
      <c r="AK171" s="16">
        <f>-194.497-866.602-194.109</f>
        <v>-1255.2079999999999</v>
      </c>
      <c r="AL171" s="16"/>
      <c r="AM171" s="16"/>
      <c r="AN171" s="16">
        <f t="shared" si="266"/>
        <v>7492.2550000000019</v>
      </c>
      <c r="AO171" s="16">
        <f t="shared" si="267"/>
        <v>9694.6000000000004</v>
      </c>
      <c r="AP171" s="16">
        <f t="shared" si="268"/>
        <v>9713.1000000000022</v>
      </c>
      <c r="AQ171" s="16"/>
      <c r="AR171" s="16"/>
      <c r="AS171" s="16"/>
      <c r="AT171" s="16">
        <f t="shared" si="269"/>
        <v>7492.2550000000019</v>
      </c>
      <c r="AU171" s="16">
        <f t="shared" si="270"/>
        <v>9694.6000000000004</v>
      </c>
      <c r="AV171" s="16">
        <f t="shared" si="271"/>
        <v>9713.1000000000022</v>
      </c>
      <c r="AW171" s="16"/>
      <c r="AX171" s="16"/>
      <c r="AY171" s="16"/>
      <c r="AZ171" s="16">
        <f t="shared" si="272"/>
        <v>7492.2550000000019</v>
      </c>
      <c r="BA171" s="16">
        <f t="shared" si="273"/>
        <v>9694.6000000000004</v>
      </c>
      <c r="BB171" s="16">
        <f t="shared" si="274"/>
        <v>9713.1000000000022</v>
      </c>
      <c r="BC171" s="16"/>
      <c r="BD171" s="30"/>
      <c r="BE171" s="30"/>
      <c r="BF171" s="1"/>
      <c r="BG171" s="1"/>
      <c r="BH171" s="1"/>
      <c r="BI171" s="1"/>
      <c r="BJ171" s="1"/>
    </row>
    <row r="172" s="1" customFormat="1">
      <c r="A172" s="13" t="s">
        <v>157</v>
      </c>
      <c r="B172" s="14" t="s">
        <v>52</v>
      </c>
      <c r="C172" s="13"/>
      <c r="D172" s="13"/>
      <c r="E172" s="29" t="s">
        <v>53</v>
      </c>
      <c r="F172" s="16">
        <f>F173</f>
        <v>1067.7</v>
      </c>
      <c r="G172" s="16">
        <f>G173</f>
        <v>1042.4000000000001</v>
      </c>
      <c r="H172" s="16">
        <f>H173</f>
        <v>1017.3</v>
      </c>
      <c r="I172" s="16">
        <f>I173</f>
        <v>0</v>
      </c>
      <c r="J172" s="16">
        <f>J173</f>
        <v>0</v>
      </c>
      <c r="K172" s="16">
        <f>K173</f>
        <v>0</v>
      </c>
      <c r="L172" s="16">
        <f t="shared" si="199"/>
        <v>1067.7</v>
      </c>
      <c r="M172" s="16">
        <f t="shared" si="200"/>
        <v>1042.4000000000001</v>
      </c>
      <c r="N172" s="16">
        <f t="shared" si="201"/>
        <v>1017.3</v>
      </c>
      <c r="O172" s="16">
        <f>O173</f>
        <v>0</v>
      </c>
      <c r="P172" s="16">
        <f>P173</f>
        <v>0</v>
      </c>
      <c r="Q172" s="16">
        <f>Q173</f>
        <v>0</v>
      </c>
      <c r="R172" s="16">
        <f t="shared" si="254"/>
        <v>1067.7</v>
      </c>
      <c r="S172" s="16">
        <f t="shared" si="255"/>
        <v>1042.4000000000001</v>
      </c>
      <c r="T172" s="16">
        <f t="shared" si="256"/>
        <v>1017.3</v>
      </c>
      <c r="U172" s="16">
        <f>U173</f>
        <v>0</v>
      </c>
      <c r="V172" s="16">
        <f>V173</f>
        <v>0</v>
      </c>
      <c r="W172" s="16">
        <f>W173</f>
        <v>0</v>
      </c>
      <c r="X172" s="16">
        <f t="shared" si="257"/>
        <v>1067.7</v>
      </c>
      <c r="Y172" s="16">
        <f t="shared" si="258"/>
        <v>1042.4000000000001</v>
      </c>
      <c r="Z172" s="16">
        <f t="shared" si="259"/>
        <v>1017.3</v>
      </c>
      <c r="AA172" s="16">
        <f>AA173</f>
        <v>0</v>
      </c>
      <c r="AB172" s="16">
        <f>AB173</f>
        <v>0</v>
      </c>
      <c r="AC172" s="16">
        <f>AC173</f>
        <v>0</v>
      </c>
      <c r="AD172" s="16">
        <f t="shared" si="260"/>
        <v>1067.7</v>
      </c>
      <c r="AE172" s="16">
        <f t="shared" si="261"/>
        <v>1042.4000000000001</v>
      </c>
      <c r="AF172" s="16">
        <f t="shared" si="262"/>
        <v>1017.3</v>
      </c>
      <c r="AG172" s="16">
        <f>AG173</f>
        <v>0</v>
      </c>
      <c r="AH172" s="16">
        <f t="shared" si="263"/>
        <v>1067.7</v>
      </c>
      <c r="AI172" s="16">
        <f t="shared" si="264"/>
        <v>1042.4000000000001</v>
      </c>
      <c r="AJ172" s="16">
        <f t="shared" si="265"/>
        <v>1017.3</v>
      </c>
      <c r="AK172" s="16">
        <f>AK173</f>
        <v>0</v>
      </c>
      <c r="AL172" s="16">
        <f>AL173</f>
        <v>0</v>
      </c>
      <c r="AM172" s="16">
        <f>AM173</f>
        <v>0</v>
      </c>
      <c r="AN172" s="16">
        <f t="shared" si="266"/>
        <v>1067.7</v>
      </c>
      <c r="AO172" s="16">
        <f t="shared" si="267"/>
        <v>1042.4000000000001</v>
      </c>
      <c r="AP172" s="16">
        <f t="shared" si="268"/>
        <v>1017.3</v>
      </c>
      <c r="AQ172" s="16">
        <f>AQ173</f>
        <v>0</v>
      </c>
      <c r="AR172" s="16">
        <f>AR173</f>
        <v>0</v>
      </c>
      <c r="AS172" s="16">
        <f>AS173</f>
        <v>0</v>
      </c>
      <c r="AT172" s="16">
        <f t="shared" si="269"/>
        <v>1067.7</v>
      </c>
      <c r="AU172" s="16">
        <f t="shared" si="270"/>
        <v>1042.4000000000001</v>
      </c>
      <c r="AV172" s="16">
        <f t="shared" si="271"/>
        <v>1017.3</v>
      </c>
      <c r="AW172" s="16">
        <f>AW173</f>
        <v>0</v>
      </c>
      <c r="AX172" s="16">
        <f>AX173</f>
        <v>0</v>
      </c>
      <c r="AY172" s="16">
        <f>AY173</f>
        <v>0</v>
      </c>
      <c r="AZ172" s="16">
        <f t="shared" si="272"/>
        <v>1067.7</v>
      </c>
      <c r="BA172" s="16">
        <f t="shared" si="273"/>
        <v>1042.4000000000001</v>
      </c>
      <c r="BB172" s="16">
        <f t="shared" si="274"/>
        <v>1017.3</v>
      </c>
      <c r="BC172" s="16">
        <f>BC173</f>
        <v>0</v>
      </c>
      <c r="BD172" s="30"/>
      <c r="BE172" s="30"/>
      <c r="BF172" s="1"/>
      <c r="BG172" s="1"/>
      <c r="BH172" s="1"/>
      <c r="BI172" s="1"/>
      <c r="BJ172" s="1"/>
    </row>
    <row r="173" s="1" customFormat="1">
      <c r="A173" s="13" t="s">
        <v>157</v>
      </c>
      <c r="B173" s="14" t="s">
        <v>52</v>
      </c>
      <c r="C173" s="13" t="s">
        <v>106</v>
      </c>
      <c r="D173" s="13" t="s">
        <v>107</v>
      </c>
      <c r="E173" s="29" t="s">
        <v>108</v>
      </c>
      <c r="F173" s="16">
        <v>1067.7</v>
      </c>
      <c r="G173" s="16">
        <v>1042.4000000000001</v>
      </c>
      <c r="H173" s="16">
        <v>1017.3</v>
      </c>
      <c r="I173" s="16"/>
      <c r="J173" s="16"/>
      <c r="K173" s="16"/>
      <c r="L173" s="16">
        <f t="shared" si="199"/>
        <v>1067.7</v>
      </c>
      <c r="M173" s="16">
        <f t="shared" si="200"/>
        <v>1042.4000000000001</v>
      </c>
      <c r="N173" s="16">
        <f t="shared" si="201"/>
        <v>1017.3</v>
      </c>
      <c r="O173" s="16"/>
      <c r="P173" s="16"/>
      <c r="Q173" s="16"/>
      <c r="R173" s="16">
        <f t="shared" si="254"/>
        <v>1067.7</v>
      </c>
      <c r="S173" s="16">
        <f t="shared" si="255"/>
        <v>1042.4000000000001</v>
      </c>
      <c r="T173" s="16">
        <f t="shared" si="256"/>
        <v>1017.3</v>
      </c>
      <c r="U173" s="16"/>
      <c r="V173" s="16"/>
      <c r="W173" s="16"/>
      <c r="X173" s="16">
        <f t="shared" si="257"/>
        <v>1067.7</v>
      </c>
      <c r="Y173" s="16">
        <f t="shared" si="258"/>
        <v>1042.4000000000001</v>
      </c>
      <c r="Z173" s="16">
        <f t="shared" si="259"/>
        <v>1017.3</v>
      </c>
      <c r="AA173" s="16"/>
      <c r="AB173" s="16"/>
      <c r="AC173" s="16"/>
      <c r="AD173" s="16">
        <f t="shared" si="260"/>
        <v>1067.7</v>
      </c>
      <c r="AE173" s="16">
        <f t="shared" si="261"/>
        <v>1042.4000000000001</v>
      </c>
      <c r="AF173" s="16">
        <f t="shared" si="262"/>
        <v>1017.3</v>
      </c>
      <c r="AG173" s="16"/>
      <c r="AH173" s="16">
        <f t="shared" si="263"/>
        <v>1067.7</v>
      </c>
      <c r="AI173" s="16">
        <f t="shared" si="264"/>
        <v>1042.4000000000001</v>
      </c>
      <c r="AJ173" s="16">
        <f t="shared" si="265"/>
        <v>1017.3</v>
      </c>
      <c r="AK173" s="16"/>
      <c r="AL173" s="16"/>
      <c r="AM173" s="16"/>
      <c r="AN173" s="16">
        <f t="shared" si="266"/>
        <v>1067.7</v>
      </c>
      <c r="AO173" s="16">
        <f t="shared" si="267"/>
        <v>1042.4000000000001</v>
      </c>
      <c r="AP173" s="16">
        <f t="shared" si="268"/>
        <v>1017.3</v>
      </c>
      <c r="AQ173" s="16"/>
      <c r="AR173" s="16"/>
      <c r="AS173" s="16"/>
      <c r="AT173" s="16">
        <f t="shared" si="269"/>
        <v>1067.7</v>
      </c>
      <c r="AU173" s="16">
        <f t="shared" si="270"/>
        <v>1042.4000000000001</v>
      </c>
      <c r="AV173" s="16">
        <f t="shared" si="271"/>
        <v>1017.3</v>
      </c>
      <c r="AW173" s="16"/>
      <c r="AX173" s="16"/>
      <c r="AY173" s="16"/>
      <c r="AZ173" s="16">
        <f t="shared" si="272"/>
        <v>1067.7</v>
      </c>
      <c r="BA173" s="16">
        <f t="shared" si="273"/>
        <v>1042.4000000000001</v>
      </c>
      <c r="BB173" s="16">
        <f t="shared" si="274"/>
        <v>1017.3</v>
      </c>
      <c r="BC173" s="16"/>
      <c r="BD173" s="30"/>
      <c r="BE173" s="30"/>
      <c r="BF173" s="1"/>
      <c r="BG173" s="1"/>
      <c r="BH173" s="1"/>
      <c r="BI173" s="1"/>
      <c r="BJ173" s="1"/>
    </row>
    <row r="174" s="1" customFormat="1">
      <c r="A174" s="13" t="s">
        <v>159</v>
      </c>
      <c r="B174" s="14"/>
      <c r="C174" s="13"/>
      <c r="D174" s="13"/>
      <c r="E174" s="29" t="s">
        <v>160</v>
      </c>
      <c r="F174" s="16">
        <f t="shared" ref="F174:F178" si="275">F175</f>
        <v>5441.8999999999996</v>
      </c>
      <c r="G174" s="16">
        <f t="shared" ref="G174:G178" si="276">G175</f>
        <v>5441.8999999999996</v>
      </c>
      <c r="H174" s="16">
        <f t="shared" ref="H174:H178" si="277">H175</f>
        <v>5441.8999999999996</v>
      </c>
      <c r="I174" s="16">
        <f t="shared" ref="I174:I178" si="278">I175</f>
        <v>0</v>
      </c>
      <c r="J174" s="16">
        <f t="shared" ref="J174:J178" si="279">J175</f>
        <v>0</v>
      </c>
      <c r="K174" s="16">
        <f t="shared" ref="K174:K178" si="280">K175</f>
        <v>0</v>
      </c>
      <c r="L174" s="16">
        <f t="shared" si="199"/>
        <v>5441.8999999999996</v>
      </c>
      <c r="M174" s="16">
        <f t="shared" si="200"/>
        <v>5441.8999999999996</v>
      </c>
      <c r="N174" s="16">
        <f t="shared" si="201"/>
        <v>5441.8999999999996</v>
      </c>
      <c r="O174" s="16">
        <f t="shared" ref="O174:O178" si="281">O175</f>
        <v>0</v>
      </c>
      <c r="P174" s="16">
        <f t="shared" ref="P174:P178" si="282">P175</f>
        <v>0</v>
      </c>
      <c r="Q174" s="16">
        <f t="shared" ref="Q174:Q178" si="283">Q175</f>
        <v>0</v>
      </c>
      <c r="R174" s="16">
        <f t="shared" si="254"/>
        <v>5441.8999999999996</v>
      </c>
      <c r="S174" s="16">
        <f t="shared" si="255"/>
        <v>5441.8999999999996</v>
      </c>
      <c r="T174" s="16">
        <f t="shared" si="256"/>
        <v>5441.8999999999996</v>
      </c>
      <c r="U174" s="16">
        <f t="shared" ref="U174:U178" si="284">U175</f>
        <v>0</v>
      </c>
      <c r="V174" s="16">
        <f t="shared" ref="V174:V178" si="285">V175</f>
        <v>0</v>
      </c>
      <c r="W174" s="16">
        <f t="shared" ref="W174:W178" si="286">W175</f>
        <v>0</v>
      </c>
      <c r="X174" s="16">
        <f t="shared" si="257"/>
        <v>5441.8999999999996</v>
      </c>
      <c r="Y174" s="16">
        <f t="shared" si="258"/>
        <v>5441.8999999999996</v>
      </c>
      <c r="Z174" s="16">
        <f t="shared" si="259"/>
        <v>5441.8999999999996</v>
      </c>
      <c r="AA174" s="16">
        <f t="shared" ref="AA174:AA178" si="287">AA175</f>
        <v>0</v>
      </c>
      <c r="AB174" s="16">
        <f t="shared" ref="AB174:AB178" si="288">AB175</f>
        <v>0</v>
      </c>
      <c r="AC174" s="16">
        <f t="shared" ref="AC174:AC178" si="289">AC175</f>
        <v>0</v>
      </c>
      <c r="AD174" s="16">
        <f t="shared" si="260"/>
        <v>5441.8999999999996</v>
      </c>
      <c r="AE174" s="16">
        <f t="shared" si="261"/>
        <v>5441.8999999999996</v>
      </c>
      <c r="AF174" s="16">
        <f t="shared" si="262"/>
        <v>5441.8999999999996</v>
      </c>
      <c r="AG174" s="16">
        <f t="shared" ref="AG174:AG178" si="290">AG175</f>
        <v>0</v>
      </c>
      <c r="AH174" s="16">
        <f t="shared" si="263"/>
        <v>5441.8999999999996</v>
      </c>
      <c r="AI174" s="16">
        <f t="shared" si="264"/>
        <v>5441.8999999999996</v>
      </c>
      <c r="AJ174" s="16">
        <f t="shared" si="265"/>
        <v>5441.8999999999996</v>
      </c>
      <c r="AK174" s="16">
        <f t="shared" ref="AK174:AK178" si="291">AK175</f>
        <v>-1400</v>
      </c>
      <c r="AL174" s="16">
        <f t="shared" ref="AL174:AL178" si="292">AL175</f>
        <v>0</v>
      </c>
      <c r="AM174" s="16">
        <f t="shared" ref="AM174:AM178" si="293">AM175</f>
        <v>0</v>
      </c>
      <c r="AN174" s="16">
        <f t="shared" si="266"/>
        <v>4041.8999999999996</v>
      </c>
      <c r="AO174" s="16">
        <f t="shared" si="267"/>
        <v>5441.8999999999996</v>
      </c>
      <c r="AP174" s="16">
        <f t="shared" si="268"/>
        <v>5441.8999999999996</v>
      </c>
      <c r="AQ174" s="16">
        <f t="shared" ref="AQ174:AQ178" si="294">AQ175</f>
        <v>0</v>
      </c>
      <c r="AR174" s="16">
        <f t="shared" ref="AR174:AR178" si="295">AR175</f>
        <v>0</v>
      </c>
      <c r="AS174" s="16">
        <f t="shared" ref="AS174:AS178" si="296">AS175</f>
        <v>0</v>
      </c>
      <c r="AT174" s="16">
        <f t="shared" si="269"/>
        <v>4041.8999999999996</v>
      </c>
      <c r="AU174" s="16">
        <f t="shared" si="270"/>
        <v>5441.8999999999996</v>
      </c>
      <c r="AV174" s="16">
        <f t="shared" si="271"/>
        <v>5441.8999999999996</v>
      </c>
      <c r="AW174" s="16">
        <f t="shared" ref="AW174:AW178" si="297">AW175</f>
        <v>0</v>
      </c>
      <c r="AX174" s="16">
        <f t="shared" ref="AX174:AX178" si="298">AX175</f>
        <v>0</v>
      </c>
      <c r="AY174" s="16">
        <f t="shared" ref="AY174:AY178" si="299">AY175</f>
        <v>0</v>
      </c>
      <c r="AZ174" s="16">
        <f t="shared" si="272"/>
        <v>4041.8999999999996</v>
      </c>
      <c r="BA174" s="16">
        <f t="shared" si="273"/>
        <v>5441.8999999999996</v>
      </c>
      <c r="BB174" s="16">
        <f t="shared" si="274"/>
        <v>5441.8999999999996</v>
      </c>
      <c r="BC174" s="16">
        <f t="shared" ref="BC174:BC178" si="300">BC175</f>
        <v>0</v>
      </c>
      <c r="BD174" s="30"/>
      <c r="BE174" s="30"/>
      <c r="BF174" s="1"/>
      <c r="BG174" s="1"/>
      <c r="BH174" s="1"/>
      <c r="BI174" s="1"/>
      <c r="BJ174" s="1"/>
    </row>
    <row r="175" s="1" customFormat="1">
      <c r="A175" s="13" t="s">
        <v>159</v>
      </c>
      <c r="B175" s="14" t="s">
        <v>66</v>
      </c>
      <c r="C175" s="13"/>
      <c r="D175" s="13"/>
      <c r="E175" s="29" t="s">
        <v>67</v>
      </c>
      <c r="F175" s="16">
        <f t="shared" si="275"/>
        <v>5441.8999999999996</v>
      </c>
      <c r="G175" s="16">
        <f t="shared" si="276"/>
        <v>5441.8999999999996</v>
      </c>
      <c r="H175" s="16">
        <f t="shared" si="277"/>
        <v>5441.8999999999996</v>
      </c>
      <c r="I175" s="16">
        <f t="shared" si="278"/>
        <v>0</v>
      </c>
      <c r="J175" s="16">
        <f t="shared" si="279"/>
        <v>0</v>
      </c>
      <c r="K175" s="16">
        <f t="shared" si="280"/>
        <v>0</v>
      </c>
      <c r="L175" s="16">
        <f t="shared" si="199"/>
        <v>5441.8999999999996</v>
      </c>
      <c r="M175" s="16">
        <f t="shared" si="200"/>
        <v>5441.8999999999996</v>
      </c>
      <c r="N175" s="16">
        <f t="shared" si="201"/>
        <v>5441.8999999999996</v>
      </c>
      <c r="O175" s="16">
        <f t="shared" si="281"/>
        <v>0</v>
      </c>
      <c r="P175" s="16">
        <f t="shared" si="282"/>
        <v>0</v>
      </c>
      <c r="Q175" s="16">
        <f t="shared" si="283"/>
        <v>0</v>
      </c>
      <c r="R175" s="16">
        <f t="shared" si="254"/>
        <v>5441.8999999999996</v>
      </c>
      <c r="S175" s="16">
        <f t="shared" si="255"/>
        <v>5441.8999999999996</v>
      </c>
      <c r="T175" s="16">
        <f t="shared" si="256"/>
        <v>5441.8999999999996</v>
      </c>
      <c r="U175" s="16">
        <f t="shared" si="284"/>
        <v>0</v>
      </c>
      <c r="V175" s="16">
        <f t="shared" si="285"/>
        <v>0</v>
      </c>
      <c r="W175" s="16">
        <f t="shared" si="286"/>
        <v>0</v>
      </c>
      <c r="X175" s="16">
        <f t="shared" si="257"/>
        <v>5441.8999999999996</v>
      </c>
      <c r="Y175" s="16">
        <f t="shared" si="258"/>
        <v>5441.8999999999996</v>
      </c>
      <c r="Z175" s="16">
        <f t="shared" si="259"/>
        <v>5441.8999999999996</v>
      </c>
      <c r="AA175" s="16">
        <f t="shared" si="287"/>
        <v>0</v>
      </c>
      <c r="AB175" s="16">
        <f t="shared" si="288"/>
        <v>0</v>
      </c>
      <c r="AC175" s="16">
        <f t="shared" si="289"/>
        <v>0</v>
      </c>
      <c r="AD175" s="16">
        <f t="shared" si="260"/>
        <v>5441.8999999999996</v>
      </c>
      <c r="AE175" s="16">
        <f t="shared" si="261"/>
        <v>5441.8999999999996</v>
      </c>
      <c r="AF175" s="16">
        <f t="shared" si="262"/>
        <v>5441.8999999999996</v>
      </c>
      <c r="AG175" s="16">
        <f t="shared" si="290"/>
        <v>0</v>
      </c>
      <c r="AH175" s="16">
        <f t="shared" si="263"/>
        <v>5441.8999999999996</v>
      </c>
      <c r="AI175" s="16">
        <f t="shared" si="264"/>
        <v>5441.8999999999996</v>
      </c>
      <c r="AJ175" s="16">
        <f t="shared" si="265"/>
        <v>5441.8999999999996</v>
      </c>
      <c r="AK175" s="16">
        <f t="shared" si="291"/>
        <v>-1400</v>
      </c>
      <c r="AL175" s="16">
        <f t="shared" si="292"/>
        <v>0</v>
      </c>
      <c r="AM175" s="16">
        <f t="shared" si="293"/>
        <v>0</v>
      </c>
      <c r="AN175" s="16">
        <f t="shared" si="266"/>
        <v>4041.8999999999996</v>
      </c>
      <c r="AO175" s="16">
        <f t="shared" si="267"/>
        <v>5441.8999999999996</v>
      </c>
      <c r="AP175" s="16">
        <f t="shared" si="268"/>
        <v>5441.8999999999996</v>
      </c>
      <c r="AQ175" s="16">
        <f t="shared" si="294"/>
        <v>0</v>
      </c>
      <c r="AR175" s="16">
        <f t="shared" si="295"/>
        <v>0</v>
      </c>
      <c r="AS175" s="16">
        <f t="shared" si="296"/>
        <v>0</v>
      </c>
      <c r="AT175" s="16">
        <f t="shared" si="269"/>
        <v>4041.8999999999996</v>
      </c>
      <c r="AU175" s="16">
        <f t="shared" si="270"/>
        <v>5441.8999999999996</v>
      </c>
      <c r="AV175" s="16">
        <f t="shared" si="271"/>
        <v>5441.8999999999996</v>
      </c>
      <c r="AW175" s="16">
        <f t="shared" si="297"/>
        <v>0</v>
      </c>
      <c r="AX175" s="16">
        <f t="shared" si="298"/>
        <v>0</v>
      </c>
      <c r="AY175" s="16">
        <f t="shared" si="299"/>
        <v>0</v>
      </c>
      <c r="AZ175" s="16">
        <f t="shared" si="272"/>
        <v>4041.8999999999996</v>
      </c>
      <c r="BA175" s="16">
        <f t="shared" si="273"/>
        <v>5441.8999999999996</v>
      </c>
      <c r="BB175" s="16">
        <f t="shared" si="274"/>
        <v>5441.8999999999996</v>
      </c>
      <c r="BC175" s="16">
        <f t="shared" si="300"/>
        <v>0</v>
      </c>
      <c r="BD175" s="30"/>
      <c r="BE175" s="30"/>
      <c r="BF175" s="1"/>
      <c r="BG175" s="1"/>
      <c r="BH175" s="1"/>
      <c r="BI175" s="1"/>
      <c r="BJ175" s="1"/>
    </row>
    <row r="176" s="1" customFormat="1">
      <c r="A176" s="13" t="s">
        <v>159</v>
      </c>
      <c r="B176" s="14" t="s">
        <v>66</v>
      </c>
      <c r="C176" s="13" t="s">
        <v>106</v>
      </c>
      <c r="D176" s="13" t="s">
        <v>74</v>
      </c>
      <c r="E176" s="29" t="s">
        <v>150</v>
      </c>
      <c r="F176" s="16">
        <v>5441.8999999999996</v>
      </c>
      <c r="G176" s="16">
        <v>5441.8999999999996</v>
      </c>
      <c r="H176" s="16">
        <v>5441.8999999999996</v>
      </c>
      <c r="I176" s="16"/>
      <c r="J176" s="16"/>
      <c r="K176" s="16"/>
      <c r="L176" s="16">
        <f t="shared" si="199"/>
        <v>5441.8999999999996</v>
      </c>
      <c r="M176" s="16">
        <f t="shared" si="200"/>
        <v>5441.8999999999996</v>
      </c>
      <c r="N176" s="16">
        <f t="shared" si="201"/>
        <v>5441.8999999999996</v>
      </c>
      <c r="O176" s="16"/>
      <c r="P176" s="16"/>
      <c r="Q176" s="16"/>
      <c r="R176" s="16">
        <f t="shared" si="254"/>
        <v>5441.8999999999996</v>
      </c>
      <c r="S176" s="16">
        <f t="shared" si="255"/>
        <v>5441.8999999999996</v>
      </c>
      <c r="T176" s="16">
        <f t="shared" si="256"/>
        <v>5441.8999999999996</v>
      </c>
      <c r="U176" s="16"/>
      <c r="V176" s="16"/>
      <c r="W176" s="16"/>
      <c r="X176" s="16">
        <f t="shared" si="257"/>
        <v>5441.8999999999996</v>
      </c>
      <c r="Y176" s="16">
        <f t="shared" si="258"/>
        <v>5441.8999999999996</v>
      </c>
      <c r="Z176" s="16">
        <f t="shared" si="259"/>
        <v>5441.8999999999996</v>
      </c>
      <c r="AA176" s="16"/>
      <c r="AB176" s="16"/>
      <c r="AC176" s="16"/>
      <c r="AD176" s="16">
        <f t="shared" si="260"/>
        <v>5441.8999999999996</v>
      </c>
      <c r="AE176" s="16">
        <f t="shared" si="261"/>
        <v>5441.8999999999996</v>
      </c>
      <c r="AF176" s="16">
        <f t="shared" si="262"/>
        <v>5441.8999999999996</v>
      </c>
      <c r="AG176" s="16"/>
      <c r="AH176" s="16">
        <f t="shared" si="263"/>
        <v>5441.8999999999996</v>
      </c>
      <c r="AI176" s="16">
        <f t="shared" si="264"/>
        <v>5441.8999999999996</v>
      </c>
      <c r="AJ176" s="16">
        <f t="shared" si="265"/>
        <v>5441.8999999999996</v>
      </c>
      <c r="AK176" s="16">
        <v>-1400</v>
      </c>
      <c r="AL176" s="16"/>
      <c r="AM176" s="16"/>
      <c r="AN176" s="16">
        <f t="shared" si="266"/>
        <v>4041.8999999999996</v>
      </c>
      <c r="AO176" s="16">
        <f t="shared" si="267"/>
        <v>5441.8999999999996</v>
      </c>
      <c r="AP176" s="16">
        <f t="shared" si="268"/>
        <v>5441.8999999999996</v>
      </c>
      <c r="AQ176" s="16"/>
      <c r="AR176" s="16"/>
      <c r="AS176" s="16"/>
      <c r="AT176" s="16">
        <f t="shared" si="269"/>
        <v>4041.8999999999996</v>
      </c>
      <c r="AU176" s="16">
        <f t="shared" si="270"/>
        <v>5441.8999999999996</v>
      </c>
      <c r="AV176" s="16">
        <f t="shared" si="271"/>
        <v>5441.8999999999996</v>
      </c>
      <c r="AW176" s="16"/>
      <c r="AX176" s="16"/>
      <c r="AY176" s="16"/>
      <c r="AZ176" s="16">
        <f t="shared" si="272"/>
        <v>4041.8999999999996</v>
      </c>
      <c r="BA176" s="16">
        <f t="shared" si="273"/>
        <v>5441.8999999999996</v>
      </c>
      <c r="BB176" s="16">
        <f t="shared" si="274"/>
        <v>5441.8999999999996</v>
      </c>
      <c r="BC176" s="16"/>
      <c r="BD176" s="30"/>
      <c r="BE176" s="30"/>
      <c r="BF176" s="1"/>
      <c r="BG176" s="1"/>
      <c r="BH176" s="1"/>
      <c r="BI176" s="1"/>
      <c r="BJ176" s="1"/>
    </row>
    <row r="177" s="1" customFormat="1">
      <c r="A177" s="13" t="s">
        <v>161</v>
      </c>
      <c r="B177" s="14"/>
      <c r="C177" s="13"/>
      <c r="D177" s="13"/>
      <c r="E177" s="29" t="s">
        <v>162</v>
      </c>
      <c r="F177" s="16">
        <f t="shared" si="275"/>
        <v>551.60000000000002</v>
      </c>
      <c r="G177" s="16">
        <f t="shared" si="276"/>
        <v>551.60000000000002</v>
      </c>
      <c r="H177" s="16">
        <f t="shared" si="277"/>
        <v>551.60000000000002</v>
      </c>
      <c r="I177" s="16">
        <f t="shared" si="278"/>
        <v>0</v>
      </c>
      <c r="J177" s="16">
        <f t="shared" si="279"/>
        <v>0</v>
      </c>
      <c r="K177" s="16">
        <f t="shared" si="280"/>
        <v>0</v>
      </c>
      <c r="L177" s="16">
        <f t="shared" si="199"/>
        <v>551.60000000000002</v>
      </c>
      <c r="M177" s="16">
        <f t="shared" si="200"/>
        <v>551.60000000000002</v>
      </c>
      <c r="N177" s="16">
        <f t="shared" si="201"/>
        <v>551.60000000000002</v>
      </c>
      <c r="O177" s="16">
        <f t="shared" si="281"/>
        <v>0</v>
      </c>
      <c r="P177" s="16">
        <f t="shared" si="282"/>
        <v>0</v>
      </c>
      <c r="Q177" s="16">
        <f t="shared" si="283"/>
        <v>0</v>
      </c>
      <c r="R177" s="16">
        <f t="shared" si="254"/>
        <v>551.60000000000002</v>
      </c>
      <c r="S177" s="16">
        <f t="shared" si="255"/>
        <v>551.60000000000002</v>
      </c>
      <c r="T177" s="16">
        <f t="shared" si="256"/>
        <v>551.60000000000002</v>
      </c>
      <c r="U177" s="16">
        <f t="shared" si="284"/>
        <v>0</v>
      </c>
      <c r="V177" s="16">
        <f t="shared" si="285"/>
        <v>0</v>
      </c>
      <c r="W177" s="16">
        <f t="shared" si="286"/>
        <v>0</v>
      </c>
      <c r="X177" s="16">
        <f t="shared" si="257"/>
        <v>551.60000000000002</v>
      </c>
      <c r="Y177" s="16">
        <f t="shared" si="258"/>
        <v>551.60000000000002</v>
      </c>
      <c r="Z177" s="16">
        <f t="shared" si="259"/>
        <v>551.60000000000002</v>
      </c>
      <c r="AA177" s="16">
        <f t="shared" si="287"/>
        <v>0</v>
      </c>
      <c r="AB177" s="16">
        <f t="shared" si="288"/>
        <v>0</v>
      </c>
      <c r="AC177" s="16">
        <f t="shared" si="289"/>
        <v>0</v>
      </c>
      <c r="AD177" s="16">
        <f t="shared" si="260"/>
        <v>551.60000000000002</v>
      </c>
      <c r="AE177" s="16">
        <f t="shared" si="261"/>
        <v>551.60000000000002</v>
      </c>
      <c r="AF177" s="16">
        <f t="shared" si="262"/>
        <v>551.60000000000002</v>
      </c>
      <c r="AG177" s="16">
        <f t="shared" si="290"/>
        <v>0</v>
      </c>
      <c r="AH177" s="16">
        <f t="shared" si="263"/>
        <v>551.60000000000002</v>
      </c>
      <c r="AI177" s="16">
        <f t="shared" si="264"/>
        <v>551.60000000000002</v>
      </c>
      <c r="AJ177" s="16">
        <f t="shared" si="265"/>
        <v>551.60000000000002</v>
      </c>
      <c r="AK177" s="16">
        <f t="shared" si="291"/>
        <v>0</v>
      </c>
      <c r="AL177" s="16">
        <f t="shared" si="292"/>
        <v>0</v>
      </c>
      <c r="AM177" s="16">
        <f t="shared" si="293"/>
        <v>0</v>
      </c>
      <c r="AN177" s="16">
        <f t="shared" si="266"/>
        <v>551.60000000000002</v>
      </c>
      <c r="AO177" s="16">
        <f t="shared" si="267"/>
        <v>551.60000000000002</v>
      </c>
      <c r="AP177" s="16">
        <f t="shared" si="268"/>
        <v>551.60000000000002</v>
      </c>
      <c r="AQ177" s="16">
        <f t="shared" si="294"/>
        <v>0</v>
      </c>
      <c r="AR177" s="16">
        <f t="shared" si="295"/>
        <v>0</v>
      </c>
      <c r="AS177" s="16">
        <f t="shared" si="296"/>
        <v>0</v>
      </c>
      <c r="AT177" s="16">
        <f t="shared" si="269"/>
        <v>551.60000000000002</v>
      </c>
      <c r="AU177" s="16">
        <f t="shared" si="270"/>
        <v>551.60000000000002</v>
      </c>
      <c r="AV177" s="16">
        <f t="shared" si="271"/>
        <v>551.60000000000002</v>
      </c>
      <c r="AW177" s="16">
        <f t="shared" si="297"/>
        <v>0</v>
      </c>
      <c r="AX177" s="16">
        <f t="shared" si="298"/>
        <v>0</v>
      </c>
      <c r="AY177" s="16">
        <f t="shared" si="299"/>
        <v>0</v>
      </c>
      <c r="AZ177" s="16">
        <f t="shared" si="272"/>
        <v>551.60000000000002</v>
      </c>
      <c r="BA177" s="16">
        <f t="shared" si="273"/>
        <v>551.60000000000002</v>
      </c>
      <c r="BB177" s="16">
        <f t="shared" si="274"/>
        <v>551.60000000000002</v>
      </c>
      <c r="BC177" s="16">
        <f t="shared" si="300"/>
        <v>0</v>
      </c>
      <c r="BD177" s="30"/>
      <c r="BE177" s="30"/>
      <c r="BF177" s="1"/>
      <c r="BG177" s="1"/>
      <c r="BH177" s="1"/>
      <c r="BI177" s="1"/>
      <c r="BJ177" s="1"/>
    </row>
    <row r="178" s="1" customFormat="1">
      <c r="A178" s="13" t="s">
        <v>161</v>
      </c>
      <c r="B178" s="14" t="s">
        <v>58</v>
      </c>
      <c r="C178" s="13"/>
      <c r="D178" s="13"/>
      <c r="E178" s="29" t="s">
        <v>59</v>
      </c>
      <c r="F178" s="16">
        <f t="shared" si="275"/>
        <v>551.60000000000002</v>
      </c>
      <c r="G178" s="16">
        <f t="shared" si="276"/>
        <v>551.60000000000002</v>
      </c>
      <c r="H178" s="16">
        <f t="shared" si="277"/>
        <v>551.60000000000002</v>
      </c>
      <c r="I178" s="16">
        <f t="shared" si="278"/>
        <v>0</v>
      </c>
      <c r="J178" s="16">
        <f t="shared" si="279"/>
        <v>0</v>
      </c>
      <c r="K178" s="16">
        <f t="shared" si="280"/>
        <v>0</v>
      </c>
      <c r="L178" s="16">
        <f t="shared" si="199"/>
        <v>551.60000000000002</v>
      </c>
      <c r="M178" s="16">
        <f t="shared" si="200"/>
        <v>551.60000000000002</v>
      </c>
      <c r="N178" s="16">
        <f t="shared" si="201"/>
        <v>551.60000000000002</v>
      </c>
      <c r="O178" s="16">
        <f t="shared" si="281"/>
        <v>0</v>
      </c>
      <c r="P178" s="16">
        <f t="shared" si="282"/>
        <v>0</v>
      </c>
      <c r="Q178" s="16">
        <f t="shared" si="283"/>
        <v>0</v>
      </c>
      <c r="R178" s="16">
        <f t="shared" si="254"/>
        <v>551.60000000000002</v>
      </c>
      <c r="S178" s="16">
        <f t="shared" si="255"/>
        <v>551.60000000000002</v>
      </c>
      <c r="T178" s="16">
        <f t="shared" si="256"/>
        <v>551.60000000000002</v>
      </c>
      <c r="U178" s="16">
        <f t="shared" si="284"/>
        <v>0</v>
      </c>
      <c r="V178" s="16">
        <f t="shared" si="285"/>
        <v>0</v>
      </c>
      <c r="W178" s="16">
        <f t="shared" si="286"/>
        <v>0</v>
      </c>
      <c r="X178" s="16">
        <f t="shared" si="257"/>
        <v>551.60000000000002</v>
      </c>
      <c r="Y178" s="16">
        <f t="shared" si="258"/>
        <v>551.60000000000002</v>
      </c>
      <c r="Z178" s="16">
        <f t="shared" si="259"/>
        <v>551.60000000000002</v>
      </c>
      <c r="AA178" s="16">
        <f t="shared" si="287"/>
        <v>0</v>
      </c>
      <c r="AB178" s="16">
        <f t="shared" si="288"/>
        <v>0</v>
      </c>
      <c r="AC178" s="16">
        <f t="shared" si="289"/>
        <v>0</v>
      </c>
      <c r="AD178" s="16">
        <f t="shared" si="260"/>
        <v>551.60000000000002</v>
      </c>
      <c r="AE178" s="16">
        <f t="shared" si="261"/>
        <v>551.60000000000002</v>
      </c>
      <c r="AF178" s="16">
        <f t="shared" si="262"/>
        <v>551.60000000000002</v>
      </c>
      <c r="AG178" s="16">
        <f t="shared" si="290"/>
        <v>0</v>
      </c>
      <c r="AH178" s="16">
        <f t="shared" si="263"/>
        <v>551.60000000000002</v>
      </c>
      <c r="AI178" s="16">
        <f t="shared" si="264"/>
        <v>551.60000000000002</v>
      </c>
      <c r="AJ178" s="16">
        <f t="shared" si="265"/>
        <v>551.60000000000002</v>
      </c>
      <c r="AK178" s="16">
        <f t="shared" si="291"/>
        <v>0</v>
      </c>
      <c r="AL178" s="16">
        <f t="shared" si="292"/>
        <v>0</v>
      </c>
      <c r="AM178" s="16">
        <f t="shared" si="293"/>
        <v>0</v>
      </c>
      <c r="AN178" s="16">
        <f t="shared" si="266"/>
        <v>551.60000000000002</v>
      </c>
      <c r="AO178" s="16">
        <f t="shared" si="267"/>
        <v>551.60000000000002</v>
      </c>
      <c r="AP178" s="16">
        <f t="shared" si="268"/>
        <v>551.60000000000002</v>
      </c>
      <c r="AQ178" s="16">
        <f t="shared" si="294"/>
        <v>0</v>
      </c>
      <c r="AR178" s="16">
        <f t="shared" si="295"/>
        <v>0</v>
      </c>
      <c r="AS178" s="16">
        <f t="shared" si="296"/>
        <v>0</v>
      </c>
      <c r="AT178" s="16">
        <f t="shared" si="269"/>
        <v>551.60000000000002</v>
      </c>
      <c r="AU178" s="16">
        <f t="shared" si="270"/>
        <v>551.60000000000002</v>
      </c>
      <c r="AV178" s="16">
        <f t="shared" si="271"/>
        <v>551.60000000000002</v>
      </c>
      <c r="AW178" s="16">
        <f t="shared" si="297"/>
        <v>0</v>
      </c>
      <c r="AX178" s="16">
        <f t="shared" si="298"/>
        <v>0</v>
      </c>
      <c r="AY178" s="16">
        <f t="shared" si="299"/>
        <v>0</v>
      </c>
      <c r="AZ178" s="16">
        <f t="shared" si="272"/>
        <v>551.60000000000002</v>
      </c>
      <c r="BA178" s="16">
        <f t="shared" si="273"/>
        <v>551.60000000000002</v>
      </c>
      <c r="BB178" s="16">
        <f t="shared" si="274"/>
        <v>551.60000000000002</v>
      </c>
      <c r="BC178" s="16">
        <f t="shared" si="300"/>
        <v>0</v>
      </c>
      <c r="BD178" s="30"/>
      <c r="BE178" s="30"/>
      <c r="BF178" s="1"/>
      <c r="BG178" s="1"/>
      <c r="BH178" s="1"/>
      <c r="BI178" s="1"/>
      <c r="BJ178" s="1"/>
    </row>
    <row r="179" s="1" customFormat="1">
      <c r="A179" s="13" t="s">
        <v>161</v>
      </c>
      <c r="B179" s="14" t="s">
        <v>58</v>
      </c>
      <c r="C179" s="13" t="s">
        <v>106</v>
      </c>
      <c r="D179" s="13" t="s">
        <v>107</v>
      </c>
      <c r="E179" s="29" t="s">
        <v>108</v>
      </c>
      <c r="F179" s="16">
        <v>551.60000000000002</v>
      </c>
      <c r="G179" s="16">
        <v>551.60000000000002</v>
      </c>
      <c r="H179" s="16">
        <v>551.60000000000002</v>
      </c>
      <c r="I179" s="16"/>
      <c r="J179" s="16"/>
      <c r="K179" s="16"/>
      <c r="L179" s="16">
        <f t="shared" si="199"/>
        <v>551.60000000000002</v>
      </c>
      <c r="M179" s="16">
        <f t="shared" si="200"/>
        <v>551.60000000000002</v>
      </c>
      <c r="N179" s="16">
        <f t="shared" si="201"/>
        <v>551.60000000000002</v>
      </c>
      <c r="O179" s="16"/>
      <c r="P179" s="16"/>
      <c r="Q179" s="16"/>
      <c r="R179" s="16">
        <f t="shared" si="254"/>
        <v>551.60000000000002</v>
      </c>
      <c r="S179" s="16">
        <f t="shared" si="255"/>
        <v>551.60000000000002</v>
      </c>
      <c r="T179" s="16">
        <f t="shared" si="256"/>
        <v>551.60000000000002</v>
      </c>
      <c r="U179" s="16"/>
      <c r="V179" s="16"/>
      <c r="W179" s="16"/>
      <c r="X179" s="16">
        <f t="shared" si="257"/>
        <v>551.60000000000002</v>
      </c>
      <c r="Y179" s="16">
        <f t="shared" si="258"/>
        <v>551.60000000000002</v>
      </c>
      <c r="Z179" s="16">
        <f t="shared" si="259"/>
        <v>551.60000000000002</v>
      </c>
      <c r="AA179" s="16"/>
      <c r="AB179" s="16"/>
      <c r="AC179" s="16"/>
      <c r="AD179" s="16">
        <f t="shared" si="260"/>
        <v>551.60000000000002</v>
      </c>
      <c r="AE179" s="16">
        <f t="shared" si="261"/>
        <v>551.60000000000002</v>
      </c>
      <c r="AF179" s="16">
        <f t="shared" si="262"/>
        <v>551.60000000000002</v>
      </c>
      <c r="AG179" s="16"/>
      <c r="AH179" s="16">
        <f t="shared" si="263"/>
        <v>551.60000000000002</v>
      </c>
      <c r="AI179" s="16">
        <f t="shared" si="264"/>
        <v>551.60000000000002</v>
      </c>
      <c r="AJ179" s="16">
        <f t="shared" si="265"/>
        <v>551.60000000000002</v>
      </c>
      <c r="AK179" s="16"/>
      <c r="AL179" s="16"/>
      <c r="AM179" s="16"/>
      <c r="AN179" s="16">
        <f t="shared" si="266"/>
        <v>551.60000000000002</v>
      </c>
      <c r="AO179" s="16">
        <f t="shared" si="267"/>
        <v>551.60000000000002</v>
      </c>
      <c r="AP179" s="16">
        <f t="shared" si="268"/>
        <v>551.60000000000002</v>
      </c>
      <c r="AQ179" s="16"/>
      <c r="AR179" s="16"/>
      <c r="AS179" s="16"/>
      <c r="AT179" s="16">
        <f t="shared" si="269"/>
        <v>551.60000000000002</v>
      </c>
      <c r="AU179" s="16">
        <f t="shared" si="270"/>
        <v>551.60000000000002</v>
      </c>
      <c r="AV179" s="16">
        <f t="shared" si="271"/>
        <v>551.60000000000002</v>
      </c>
      <c r="AW179" s="16"/>
      <c r="AX179" s="16"/>
      <c r="AY179" s="16"/>
      <c r="AZ179" s="16">
        <f t="shared" si="272"/>
        <v>551.60000000000002</v>
      </c>
      <c r="BA179" s="16">
        <f t="shared" si="273"/>
        <v>551.60000000000002</v>
      </c>
      <c r="BB179" s="16">
        <f t="shared" si="274"/>
        <v>551.60000000000002</v>
      </c>
      <c r="BC179" s="16"/>
      <c r="BD179" s="30"/>
      <c r="BE179" s="30"/>
      <c r="BF179" s="1"/>
      <c r="BG179" s="1"/>
      <c r="BH179" s="1"/>
      <c r="BI179" s="1"/>
      <c r="BJ179" s="1"/>
    </row>
    <row r="180" s="1" customFormat="1">
      <c r="A180" s="13" t="s">
        <v>163</v>
      </c>
      <c r="B180" s="14"/>
      <c r="C180" s="13"/>
      <c r="D180" s="13"/>
      <c r="E180" s="29" t="s">
        <v>164</v>
      </c>
      <c r="F180" s="16">
        <f>F181+F185+F188</f>
        <v>16231.6</v>
      </c>
      <c r="G180" s="16">
        <f>G181+G185+G188</f>
        <v>16231.6</v>
      </c>
      <c r="H180" s="16">
        <f>H181+H185+H188</f>
        <v>16231.6</v>
      </c>
      <c r="I180" s="16">
        <f>I181+I185+I188</f>
        <v>0</v>
      </c>
      <c r="J180" s="16">
        <f>J181+J185+J188</f>
        <v>0</v>
      </c>
      <c r="K180" s="16">
        <f>K181+K185+K188</f>
        <v>0</v>
      </c>
      <c r="L180" s="16">
        <f t="shared" si="199"/>
        <v>16231.6</v>
      </c>
      <c r="M180" s="16">
        <f t="shared" si="200"/>
        <v>16231.6</v>
      </c>
      <c r="N180" s="16">
        <f t="shared" si="201"/>
        <v>16231.6</v>
      </c>
      <c r="O180" s="16">
        <f>O181+O185+O188</f>
        <v>0</v>
      </c>
      <c r="P180" s="16">
        <f>P181+P185+P188</f>
        <v>0</v>
      </c>
      <c r="Q180" s="16">
        <f>Q181+Q185+Q188</f>
        <v>0</v>
      </c>
      <c r="R180" s="16">
        <f t="shared" si="254"/>
        <v>16231.6</v>
      </c>
      <c r="S180" s="16">
        <f t="shared" si="255"/>
        <v>16231.6</v>
      </c>
      <c r="T180" s="16">
        <f t="shared" si="256"/>
        <v>16231.6</v>
      </c>
      <c r="U180" s="16">
        <f>U181+U185+U188</f>
        <v>0</v>
      </c>
      <c r="V180" s="16">
        <f>V181+V185+V188</f>
        <v>0</v>
      </c>
      <c r="W180" s="16">
        <f>W181+W185+W188</f>
        <v>0</v>
      </c>
      <c r="X180" s="16">
        <f t="shared" si="257"/>
        <v>16231.6</v>
      </c>
      <c r="Y180" s="16">
        <f t="shared" si="258"/>
        <v>16231.6</v>
      </c>
      <c r="Z180" s="16">
        <f t="shared" si="259"/>
        <v>16231.6</v>
      </c>
      <c r="AA180" s="16">
        <f>AA181+AA185+AA188</f>
        <v>0</v>
      </c>
      <c r="AB180" s="16">
        <f>AB181+AB185+AB188</f>
        <v>0</v>
      </c>
      <c r="AC180" s="16">
        <f>AC181+AC185+AC188</f>
        <v>0</v>
      </c>
      <c r="AD180" s="16">
        <f t="shared" si="260"/>
        <v>16231.6</v>
      </c>
      <c r="AE180" s="16">
        <f t="shared" si="261"/>
        <v>16231.6</v>
      </c>
      <c r="AF180" s="16">
        <f t="shared" si="262"/>
        <v>16231.6</v>
      </c>
      <c r="AG180" s="16">
        <f>AG181+AG185+AG188</f>
        <v>0</v>
      </c>
      <c r="AH180" s="16">
        <f t="shared" si="263"/>
        <v>16231.6</v>
      </c>
      <c r="AI180" s="16">
        <f t="shared" si="264"/>
        <v>16231.6</v>
      </c>
      <c r="AJ180" s="16">
        <f t="shared" si="265"/>
        <v>16231.6</v>
      </c>
      <c r="AK180" s="16">
        <f>AK181+AK185+AK188</f>
        <v>0</v>
      </c>
      <c r="AL180" s="16">
        <f>AL181+AL185+AL188</f>
        <v>0</v>
      </c>
      <c r="AM180" s="16">
        <f>AM181+AM185+AM188</f>
        <v>0</v>
      </c>
      <c r="AN180" s="16">
        <f t="shared" si="266"/>
        <v>16231.6</v>
      </c>
      <c r="AO180" s="16">
        <f t="shared" si="267"/>
        <v>16231.6</v>
      </c>
      <c r="AP180" s="16">
        <f t="shared" si="268"/>
        <v>16231.6</v>
      </c>
      <c r="AQ180" s="16">
        <f>AQ181+AQ185+AQ188</f>
        <v>0</v>
      </c>
      <c r="AR180" s="16">
        <f>AR181+AR185+AR188</f>
        <v>0</v>
      </c>
      <c r="AS180" s="16">
        <f>AS181+AS185+AS188</f>
        <v>0</v>
      </c>
      <c r="AT180" s="16">
        <f t="shared" si="269"/>
        <v>16231.6</v>
      </c>
      <c r="AU180" s="16">
        <f t="shared" si="270"/>
        <v>16231.6</v>
      </c>
      <c r="AV180" s="16">
        <f t="shared" si="271"/>
        <v>16231.6</v>
      </c>
      <c r="AW180" s="16">
        <f>AW181+AW185+AW188</f>
        <v>0</v>
      </c>
      <c r="AX180" s="16">
        <f>AX181+AX185+AX188</f>
        <v>0</v>
      </c>
      <c r="AY180" s="16">
        <f>AY181+AY185+AY188</f>
        <v>0</v>
      </c>
      <c r="AZ180" s="16">
        <f t="shared" si="272"/>
        <v>16231.6</v>
      </c>
      <c r="BA180" s="16">
        <f t="shared" si="273"/>
        <v>16231.6</v>
      </c>
      <c r="BB180" s="16">
        <f t="shared" si="274"/>
        <v>16231.6</v>
      </c>
      <c r="BC180" s="16">
        <f>BC181+BC185+BC188</f>
        <v>0</v>
      </c>
      <c r="BD180" s="30"/>
      <c r="BE180" s="30"/>
      <c r="BF180" s="1"/>
      <c r="BG180" s="1"/>
      <c r="BH180" s="1"/>
      <c r="BI180" s="1"/>
      <c r="BJ180" s="1"/>
    </row>
    <row r="181" s="1" customFormat="1">
      <c r="A181" s="13" t="s">
        <v>165</v>
      </c>
      <c r="B181" s="14"/>
      <c r="C181" s="13"/>
      <c r="D181" s="13"/>
      <c r="E181" s="29" t="s">
        <v>166</v>
      </c>
      <c r="F181" s="16">
        <f>F182</f>
        <v>10005.799999999999</v>
      </c>
      <c r="G181" s="16">
        <f>G182</f>
        <v>10005.799999999999</v>
      </c>
      <c r="H181" s="16">
        <f>H182</f>
        <v>10005.799999999999</v>
      </c>
      <c r="I181" s="16">
        <f>I182</f>
        <v>0</v>
      </c>
      <c r="J181" s="16">
        <f>J182</f>
        <v>0</v>
      </c>
      <c r="K181" s="16">
        <f>K182</f>
        <v>0</v>
      </c>
      <c r="L181" s="16">
        <f t="shared" si="199"/>
        <v>10005.799999999999</v>
      </c>
      <c r="M181" s="16">
        <f t="shared" si="200"/>
        <v>10005.799999999999</v>
      </c>
      <c r="N181" s="16">
        <f t="shared" si="201"/>
        <v>10005.799999999999</v>
      </c>
      <c r="O181" s="16">
        <f>O182</f>
        <v>0</v>
      </c>
      <c r="P181" s="16">
        <f>P182</f>
        <v>0</v>
      </c>
      <c r="Q181" s="16">
        <f>Q182</f>
        <v>0</v>
      </c>
      <c r="R181" s="16">
        <f t="shared" si="254"/>
        <v>10005.799999999999</v>
      </c>
      <c r="S181" s="16">
        <f t="shared" si="255"/>
        <v>10005.799999999999</v>
      </c>
      <c r="T181" s="16">
        <f t="shared" si="256"/>
        <v>10005.799999999999</v>
      </c>
      <c r="U181" s="16">
        <f>U182</f>
        <v>0</v>
      </c>
      <c r="V181" s="16">
        <f>V182</f>
        <v>0</v>
      </c>
      <c r="W181" s="16">
        <f>W182</f>
        <v>0</v>
      </c>
      <c r="X181" s="16">
        <f t="shared" si="257"/>
        <v>10005.799999999999</v>
      </c>
      <c r="Y181" s="16">
        <f t="shared" si="258"/>
        <v>10005.799999999999</v>
      </c>
      <c r="Z181" s="16">
        <f t="shared" si="259"/>
        <v>10005.799999999999</v>
      </c>
      <c r="AA181" s="16">
        <f>AA182</f>
        <v>0</v>
      </c>
      <c r="AB181" s="16">
        <f>AB182</f>
        <v>0</v>
      </c>
      <c r="AC181" s="16">
        <f>AC182</f>
        <v>0</v>
      </c>
      <c r="AD181" s="16">
        <f t="shared" si="260"/>
        <v>10005.799999999999</v>
      </c>
      <c r="AE181" s="16">
        <f t="shared" si="261"/>
        <v>10005.799999999999</v>
      </c>
      <c r="AF181" s="16">
        <f t="shared" si="262"/>
        <v>10005.799999999999</v>
      </c>
      <c r="AG181" s="16">
        <f>AG182</f>
        <v>0</v>
      </c>
      <c r="AH181" s="16">
        <f t="shared" si="263"/>
        <v>10005.799999999999</v>
      </c>
      <c r="AI181" s="16">
        <f t="shared" si="264"/>
        <v>10005.799999999999</v>
      </c>
      <c r="AJ181" s="16">
        <f t="shared" si="265"/>
        <v>10005.799999999999</v>
      </c>
      <c r="AK181" s="16">
        <f>AK182</f>
        <v>0</v>
      </c>
      <c r="AL181" s="16">
        <f>AL182</f>
        <v>0</v>
      </c>
      <c r="AM181" s="16">
        <f>AM182</f>
        <v>0</v>
      </c>
      <c r="AN181" s="16">
        <f t="shared" si="266"/>
        <v>10005.799999999999</v>
      </c>
      <c r="AO181" s="16">
        <f t="shared" si="267"/>
        <v>10005.799999999999</v>
      </c>
      <c r="AP181" s="16">
        <f t="shared" si="268"/>
        <v>10005.799999999999</v>
      </c>
      <c r="AQ181" s="16">
        <f>AQ182</f>
        <v>0</v>
      </c>
      <c r="AR181" s="16">
        <f>AR182</f>
        <v>0</v>
      </c>
      <c r="AS181" s="16">
        <f>AS182</f>
        <v>0</v>
      </c>
      <c r="AT181" s="16">
        <f t="shared" si="269"/>
        <v>10005.799999999999</v>
      </c>
      <c r="AU181" s="16">
        <f t="shared" si="270"/>
        <v>10005.799999999999</v>
      </c>
      <c r="AV181" s="16">
        <f t="shared" si="271"/>
        <v>10005.799999999999</v>
      </c>
      <c r="AW181" s="16">
        <f>AW182</f>
        <v>0</v>
      </c>
      <c r="AX181" s="16">
        <f>AX182</f>
        <v>0</v>
      </c>
      <c r="AY181" s="16">
        <f>AY182</f>
        <v>0</v>
      </c>
      <c r="AZ181" s="16">
        <f t="shared" si="272"/>
        <v>10005.799999999999</v>
      </c>
      <c r="BA181" s="16">
        <f t="shared" si="273"/>
        <v>10005.799999999999</v>
      </c>
      <c r="BB181" s="16">
        <f t="shared" si="274"/>
        <v>10005.799999999999</v>
      </c>
      <c r="BC181" s="16">
        <f>BC182</f>
        <v>0</v>
      </c>
      <c r="BD181" s="30"/>
      <c r="BE181" s="30"/>
      <c r="BF181" s="1"/>
      <c r="BG181" s="1"/>
      <c r="BH181" s="1"/>
      <c r="BI181" s="1"/>
      <c r="BJ181" s="1"/>
    </row>
    <row r="182" s="1" customFormat="1">
      <c r="A182" s="13" t="s">
        <v>165</v>
      </c>
      <c r="B182" s="14" t="s">
        <v>58</v>
      </c>
      <c r="C182" s="13"/>
      <c r="D182" s="13"/>
      <c r="E182" s="29" t="s">
        <v>59</v>
      </c>
      <c r="F182" s="16">
        <f>F183+F184</f>
        <v>10005.799999999999</v>
      </c>
      <c r="G182" s="16">
        <f>G183+G184</f>
        <v>10005.799999999999</v>
      </c>
      <c r="H182" s="16">
        <f>H183+H184</f>
        <v>10005.799999999999</v>
      </c>
      <c r="I182" s="16">
        <f>I183+I184</f>
        <v>0</v>
      </c>
      <c r="J182" s="16">
        <f>J183+J184</f>
        <v>0</v>
      </c>
      <c r="K182" s="16">
        <f>K183+K184</f>
        <v>0</v>
      </c>
      <c r="L182" s="16">
        <f t="shared" si="199"/>
        <v>10005.799999999999</v>
      </c>
      <c r="M182" s="16">
        <f t="shared" si="200"/>
        <v>10005.799999999999</v>
      </c>
      <c r="N182" s="16">
        <f t="shared" si="201"/>
        <v>10005.799999999999</v>
      </c>
      <c r="O182" s="16">
        <f>O183+O184</f>
        <v>0</v>
      </c>
      <c r="P182" s="16">
        <f>P183+P184</f>
        <v>0</v>
      </c>
      <c r="Q182" s="16">
        <f>Q183+Q184</f>
        <v>0</v>
      </c>
      <c r="R182" s="16">
        <f t="shared" si="254"/>
        <v>10005.799999999999</v>
      </c>
      <c r="S182" s="16">
        <f t="shared" si="255"/>
        <v>10005.799999999999</v>
      </c>
      <c r="T182" s="16">
        <f t="shared" si="256"/>
        <v>10005.799999999999</v>
      </c>
      <c r="U182" s="16">
        <f>U183+U184</f>
        <v>0</v>
      </c>
      <c r="V182" s="16">
        <f>V183+V184</f>
        <v>0</v>
      </c>
      <c r="W182" s="16">
        <f>W183+W184</f>
        <v>0</v>
      </c>
      <c r="X182" s="16">
        <f t="shared" si="257"/>
        <v>10005.799999999999</v>
      </c>
      <c r="Y182" s="16">
        <f t="shared" si="258"/>
        <v>10005.799999999999</v>
      </c>
      <c r="Z182" s="16">
        <f t="shared" si="259"/>
        <v>10005.799999999999</v>
      </c>
      <c r="AA182" s="16">
        <f>AA183+AA184</f>
        <v>0</v>
      </c>
      <c r="AB182" s="16">
        <f>AB183+AB184</f>
        <v>0</v>
      </c>
      <c r="AC182" s="16">
        <f>AC183+AC184</f>
        <v>0</v>
      </c>
      <c r="AD182" s="16">
        <f t="shared" si="260"/>
        <v>10005.799999999999</v>
      </c>
      <c r="AE182" s="16">
        <f t="shared" si="261"/>
        <v>10005.799999999999</v>
      </c>
      <c r="AF182" s="16">
        <f t="shared" si="262"/>
        <v>10005.799999999999</v>
      </c>
      <c r="AG182" s="16">
        <f>AG183+AG184</f>
        <v>0</v>
      </c>
      <c r="AH182" s="16">
        <f t="shared" si="263"/>
        <v>10005.799999999999</v>
      </c>
      <c r="AI182" s="16">
        <f t="shared" si="264"/>
        <v>10005.799999999999</v>
      </c>
      <c r="AJ182" s="16">
        <f t="shared" si="265"/>
        <v>10005.799999999999</v>
      </c>
      <c r="AK182" s="16">
        <f>AK183+AK184</f>
        <v>0</v>
      </c>
      <c r="AL182" s="16">
        <f>AL183+AL184</f>
        <v>0</v>
      </c>
      <c r="AM182" s="16">
        <f>AM183+AM184</f>
        <v>0</v>
      </c>
      <c r="AN182" s="16">
        <f t="shared" si="266"/>
        <v>10005.799999999999</v>
      </c>
      <c r="AO182" s="16">
        <f t="shared" si="267"/>
        <v>10005.799999999999</v>
      </c>
      <c r="AP182" s="16">
        <f t="shared" si="268"/>
        <v>10005.799999999999</v>
      </c>
      <c r="AQ182" s="16">
        <f>AQ183+AQ184</f>
        <v>0</v>
      </c>
      <c r="AR182" s="16">
        <f>AR183+AR184</f>
        <v>0</v>
      </c>
      <c r="AS182" s="16">
        <f>AS183+AS184</f>
        <v>0</v>
      </c>
      <c r="AT182" s="16">
        <f t="shared" si="269"/>
        <v>10005.799999999999</v>
      </c>
      <c r="AU182" s="16">
        <f t="shared" si="270"/>
        <v>10005.799999999999</v>
      </c>
      <c r="AV182" s="16">
        <f t="shared" si="271"/>
        <v>10005.799999999999</v>
      </c>
      <c r="AW182" s="16">
        <f>AW183+AW184</f>
        <v>0</v>
      </c>
      <c r="AX182" s="16">
        <f>AX183+AX184</f>
        <v>0</v>
      </c>
      <c r="AY182" s="16">
        <f>AY183+AY184</f>
        <v>0</v>
      </c>
      <c r="AZ182" s="16">
        <f t="shared" si="272"/>
        <v>10005.799999999999</v>
      </c>
      <c r="BA182" s="16">
        <f t="shared" si="273"/>
        <v>10005.799999999999</v>
      </c>
      <c r="BB182" s="16">
        <f t="shared" si="274"/>
        <v>10005.799999999999</v>
      </c>
      <c r="BC182" s="16">
        <f>BC183+BC184</f>
        <v>0</v>
      </c>
      <c r="BD182" s="30"/>
      <c r="BE182" s="30"/>
      <c r="BF182" s="1"/>
      <c r="BG182" s="1"/>
      <c r="BH182" s="1"/>
      <c r="BI182" s="1"/>
      <c r="BJ182" s="1"/>
    </row>
    <row r="183" s="1" customFormat="1">
      <c r="A183" s="13" t="s">
        <v>165</v>
      </c>
      <c r="B183" s="14" t="s">
        <v>58</v>
      </c>
      <c r="C183" s="13" t="s">
        <v>72</v>
      </c>
      <c r="D183" s="13" t="s">
        <v>72</v>
      </c>
      <c r="E183" s="29" t="s">
        <v>73</v>
      </c>
      <c r="F183" s="16">
        <v>5434.3000000000002</v>
      </c>
      <c r="G183" s="16">
        <v>5434.3000000000002</v>
      </c>
      <c r="H183" s="16">
        <v>5434.3000000000002</v>
      </c>
      <c r="I183" s="16"/>
      <c r="J183" s="16"/>
      <c r="K183" s="16"/>
      <c r="L183" s="16">
        <f t="shared" si="199"/>
        <v>5434.3000000000002</v>
      </c>
      <c r="M183" s="16">
        <f t="shared" si="200"/>
        <v>5434.3000000000002</v>
      </c>
      <c r="N183" s="16">
        <f t="shared" si="201"/>
        <v>5434.3000000000002</v>
      </c>
      <c r="O183" s="16"/>
      <c r="P183" s="16"/>
      <c r="Q183" s="16"/>
      <c r="R183" s="16">
        <f t="shared" si="254"/>
        <v>5434.3000000000002</v>
      </c>
      <c r="S183" s="16">
        <f t="shared" si="255"/>
        <v>5434.3000000000002</v>
      </c>
      <c r="T183" s="16">
        <f t="shared" si="256"/>
        <v>5434.3000000000002</v>
      </c>
      <c r="U183" s="16"/>
      <c r="V183" s="16"/>
      <c r="W183" s="16"/>
      <c r="X183" s="16">
        <f t="shared" si="257"/>
        <v>5434.3000000000002</v>
      </c>
      <c r="Y183" s="16">
        <f t="shared" si="258"/>
        <v>5434.3000000000002</v>
      </c>
      <c r="Z183" s="16">
        <f t="shared" si="259"/>
        <v>5434.3000000000002</v>
      </c>
      <c r="AA183" s="16"/>
      <c r="AB183" s="16"/>
      <c r="AC183" s="16"/>
      <c r="AD183" s="16">
        <f t="shared" si="260"/>
        <v>5434.3000000000002</v>
      </c>
      <c r="AE183" s="16">
        <f t="shared" si="261"/>
        <v>5434.3000000000002</v>
      </c>
      <c r="AF183" s="16">
        <f t="shared" si="262"/>
        <v>5434.3000000000002</v>
      </c>
      <c r="AG183" s="16"/>
      <c r="AH183" s="16">
        <f t="shared" si="263"/>
        <v>5434.3000000000002</v>
      </c>
      <c r="AI183" s="16">
        <f t="shared" si="264"/>
        <v>5434.3000000000002</v>
      </c>
      <c r="AJ183" s="16">
        <f t="shared" si="265"/>
        <v>5434.3000000000002</v>
      </c>
      <c r="AK183" s="16"/>
      <c r="AL183" s="16"/>
      <c r="AM183" s="16"/>
      <c r="AN183" s="16">
        <f t="shared" si="266"/>
        <v>5434.3000000000002</v>
      </c>
      <c r="AO183" s="16">
        <f t="shared" si="267"/>
        <v>5434.3000000000002</v>
      </c>
      <c r="AP183" s="16">
        <f t="shared" si="268"/>
        <v>5434.3000000000002</v>
      </c>
      <c r="AQ183" s="16"/>
      <c r="AR183" s="16"/>
      <c r="AS183" s="16"/>
      <c r="AT183" s="16">
        <f t="shared" si="269"/>
        <v>5434.3000000000002</v>
      </c>
      <c r="AU183" s="16">
        <f t="shared" si="270"/>
        <v>5434.3000000000002</v>
      </c>
      <c r="AV183" s="16">
        <f t="shared" si="271"/>
        <v>5434.3000000000002</v>
      </c>
      <c r="AW183" s="16"/>
      <c r="AX183" s="16"/>
      <c r="AY183" s="16"/>
      <c r="AZ183" s="16">
        <f t="shared" si="272"/>
        <v>5434.3000000000002</v>
      </c>
      <c r="BA183" s="16">
        <f t="shared" si="273"/>
        <v>5434.3000000000002</v>
      </c>
      <c r="BB183" s="16">
        <f t="shared" si="274"/>
        <v>5434.3000000000002</v>
      </c>
      <c r="BC183" s="16"/>
      <c r="BD183" s="30"/>
      <c r="BE183" s="30"/>
      <c r="BF183" s="1"/>
      <c r="BG183" s="1"/>
      <c r="BH183" s="1"/>
      <c r="BI183" s="1"/>
      <c r="BJ183" s="1"/>
    </row>
    <row r="184" s="1" customFormat="1">
      <c r="A184" s="13" t="s">
        <v>165</v>
      </c>
      <c r="B184" s="14" t="s">
        <v>58</v>
      </c>
      <c r="C184" s="13" t="s">
        <v>72</v>
      </c>
      <c r="D184" s="13" t="s">
        <v>74</v>
      </c>
      <c r="E184" s="29" t="s">
        <v>75</v>
      </c>
      <c r="F184" s="16">
        <v>4571.5</v>
      </c>
      <c r="G184" s="16">
        <v>4571.5</v>
      </c>
      <c r="H184" s="16">
        <v>4571.5</v>
      </c>
      <c r="I184" s="16"/>
      <c r="J184" s="16"/>
      <c r="K184" s="16"/>
      <c r="L184" s="16">
        <f t="shared" si="199"/>
        <v>4571.5</v>
      </c>
      <c r="M184" s="16">
        <f t="shared" si="200"/>
        <v>4571.5</v>
      </c>
      <c r="N184" s="16">
        <f t="shared" si="201"/>
        <v>4571.5</v>
      </c>
      <c r="O184" s="16"/>
      <c r="P184" s="16"/>
      <c r="Q184" s="16"/>
      <c r="R184" s="16">
        <f t="shared" si="254"/>
        <v>4571.5</v>
      </c>
      <c r="S184" s="16">
        <f t="shared" si="255"/>
        <v>4571.5</v>
      </c>
      <c r="T184" s="16">
        <f t="shared" si="256"/>
        <v>4571.5</v>
      </c>
      <c r="U184" s="16"/>
      <c r="V184" s="16"/>
      <c r="W184" s="16"/>
      <c r="X184" s="16">
        <f t="shared" si="257"/>
        <v>4571.5</v>
      </c>
      <c r="Y184" s="16">
        <f t="shared" si="258"/>
        <v>4571.5</v>
      </c>
      <c r="Z184" s="16">
        <f t="shared" si="259"/>
        <v>4571.5</v>
      </c>
      <c r="AA184" s="16"/>
      <c r="AB184" s="16"/>
      <c r="AC184" s="16"/>
      <c r="AD184" s="16">
        <f t="shared" si="260"/>
        <v>4571.5</v>
      </c>
      <c r="AE184" s="16">
        <f t="shared" si="261"/>
        <v>4571.5</v>
      </c>
      <c r="AF184" s="16">
        <f t="shared" si="262"/>
        <v>4571.5</v>
      </c>
      <c r="AG184" s="16"/>
      <c r="AH184" s="16">
        <f t="shared" si="263"/>
        <v>4571.5</v>
      </c>
      <c r="AI184" s="16">
        <f t="shared" si="264"/>
        <v>4571.5</v>
      </c>
      <c r="AJ184" s="16">
        <f t="shared" si="265"/>
        <v>4571.5</v>
      </c>
      <c r="AK184" s="16"/>
      <c r="AL184" s="16"/>
      <c r="AM184" s="16"/>
      <c r="AN184" s="16">
        <f t="shared" si="266"/>
        <v>4571.5</v>
      </c>
      <c r="AO184" s="16">
        <f t="shared" si="267"/>
        <v>4571.5</v>
      </c>
      <c r="AP184" s="16">
        <f t="shared" si="268"/>
        <v>4571.5</v>
      </c>
      <c r="AQ184" s="16"/>
      <c r="AR184" s="16"/>
      <c r="AS184" s="16"/>
      <c r="AT184" s="16">
        <f t="shared" si="269"/>
        <v>4571.5</v>
      </c>
      <c r="AU184" s="16">
        <f t="shared" si="270"/>
        <v>4571.5</v>
      </c>
      <c r="AV184" s="16">
        <f t="shared" si="271"/>
        <v>4571.5</v>
      </c>
      <c r="AW184" s="16"/>
      <c r="AX184" s="16"/>
      <c r="AY184" s="16"/>
      <c r="AZ184" s="16">
        <f t="shared" si="272"/>
        <v>4571.5</v>
      </c>
      <c r="BA184" s="16">
        <f t="shared" si="273"/>
        <v>4571.5</v>
      </c>
      <c r="BB184" s="16">
        <f t="shared" si="274"/>
        <v>4571.5</v>
      </c>
      <c r="BC184" s="16"/>
      <c r="BD184" s="30"/>
      <c r="BE184" s="30"/>
      <c r="BF184" s="1"/>
      <c r="BG184" s="1"/>
      <c r="BH184" s="1"/>
      <c r="BI184" s="1"/>
      <c r="BJ184" s="1"/>
    </row>
    <row r="185" s="1" customFormat="1">
      <c r="A185" s="13" t="s">
        <v>167</v>
      </c>
      <c r="B185" s="14"/>
      <c r="C185" s="13"/>
      <c r="D185" s="13"/>
      <c r="E185" s="29" t="s">
        <v>168</v>
      </c>
      <c r="F185" s="16">
        <f t="shared" ref="F185:F191" si="301">F186</f>
        <v>105.2</v>
      </c>
      <c r="G185" s="16">
        <f t="shared" ref="G185:G191" si="302">G186</f>
        <v>105.2</v>
      </c>
      <c r="H185" s="16">
        <f t="shared" ref="H185:H191" si="303">H186</f>
        <v>105.2</v>
      </c>
      <c r="I185" s="16">
        <f t="shared" ref="I185:I191" si="304">I186</f>
        <v>0</v>
      </c>
      <c r="J185" s="16">
        <f t="shared" ref="J185:J191" si="305">J186</f>
        <v>0</v>
      </c>
      <c r="K185" s="16">
        <f t="shared" ref="K185:K191" si="306">K186</f>
        <v>0</v>
      </c>
      <c r="L185" s="16">
        <f t="shared" si="199"/>
        <v>105.2</v>
      </c>
      <c r="M185" s="16">
        <f t="shared" si="200"/>
        <v>105.2</v>
      </c>
      <c r="N185" s="16">
        <f t="shared" si="201"/>
        <v>105.2</v>
      </c>
      <c r="O185" s="16">
        <f t="shared" ref="O185:O191" si="307">O186</f>
        <v>0</v>
      </c>
      <c r="P185" s="16">
        <f t="shared" ref="P185:P191" si="308">P186</f>
        <v>0</v>
      </c>
      <c r="Q185" s="16">
        <f t="shared" ref="Q185:Q191" si="309">Q186</f>
        <v>0</v>
      </c>
      <c r="R185" s="16">
        <f t="shared" si="254"/>
        <v>105.2</v>
      </c>
      <c r="S185" s="16">
        <f t="shared" si="255"/>
        <v>105.2</v>
      </c>
      <c r="T185" s="16">
        <f t="shared" si="256"/>
        <v>105.2</v>
      </c>
      <c r="U185" s="16">
        <f t="shared" ref="U185:U191" si="310">U186</f>
        <v>0</v>
      </c>
      <c r="V185" s="16">
        <f t="shared" ref="V185:V191" si="311">V186</f>
        <v>0</v>
      </c>
      <c r="W185" s="16">
        <f t="shared" ref="W185:W191" si="312">W186</f>
        <v>0</v>
      </c>
      <c r="X185" s="16">
        <f t="shared" si="257"/>
        <v>105.2</v>
      </c>
      <c r="Y185" s="16">
        <f t="shared" si="258"/>
        <v>105.2</v>
      </c>
      <c r="Z185" s="16">
        <f t="shared" si="259"/>
        <v>105.2</v>
      </c>
      <c r="AA185" s="16">
        <f t="shared" ref="AA185:AA191" si="313">AA186</f>
        <v>0</v>
      </c>
      <c r="AB185" s="16">
        <f t="shared" ref="AB185:AB191" si="314">AB186</f>
        <v>0</v>
      </c>
      <c r="AC185" s="16">
        <f t="shared" ref="AC185:AC191" si="315">AC186</f>
        <v>0</v>
      </c>
      <c r="AD185" s="16">
        <f t="shared" si="260"/>
        <v>105.2</v>
      </c>
      <c r="AE185" s="16">
        <f t="shared" si="261"/>
        <v>105.2</v>
      </c>
      <c r="AF185" s="16">
        <f t="shared" si="262"/>
        <v>105.2</v>
      </c>
      <c r="AG185" s="16">
        <f t="shared" ref="AG185:AG191" si="316">AG186</f>
        <v>0</v>
      </c>
      <c r="AH185" s="16">
        <f t="shared" si="263"/>
        <v>105.2</v>
      </c>
      <c r="AI185" s="16">
        <f t="shared" si="264"/>
        <v>105.2</v>
      </c>
      <c r="AJ185" s="16">
        <f t="shared" si="265"/>
        <v>105.2</v>
      </c>
      <c r="AK185" s="16">
        <f t="shared" ref="AK185:AK191" si="317">AK186</f>
        <v>0</v>
      </c>
      <c r="AL185" s="16">
        <f t="shared" ref="AL185:AL191" si="318">AL186</f>
        <v>0</v>
      </c>
      <c r="AM185" s="16">
        <f t="shared" ref="AM185:AM191" si="319">AM186</f>
        <v>0</v>
      </c>
      <c r="AN185" s="16">
        <f t="shared" si="266"/>
        <v>105.2</v>
      </c>
      <c r="AO185" s="16">
        <f t="shared" si="267"/>
        <v>105.2</v>
      </c>
      <c r="AP185" s="16">
        <f t="shared" si="268"/>
        <v>105.2</v>
      </c>
      <c r="AQ185" s="16">
        <f t="shared" ref="AQ185:AQ191" si="320">AQ186</f>
        <v>0</v>
      </c>
      <c r="AR185" s="16">
        <f t="shared" ref="AR185:AR191" si="321">AR186</f>
        <v>0</v>
      </c>
      <c r="AS185" s="16">
        <f t="shared" ref="AS185:AS191" si="322">AS186</f>
        <v>0</v>
      </c>
      <c r="AT185" s="16">
        <f t="shared" si="269"/>
        <v>105.2</v>
      </c>
      <c r="AU185" s="16">
        <f t="shared" si="270"/>
        <v>105.2</v>
      </c>
      <c r="AV185" s="16">
        <f t="shared" si="271"/>
        <v>105.2</v>
      </c>
      <c r="AW185" s="16">
        <f t="shared" ref="AW185:AW191" si="323">AW186</f>
        <v>0</v>
      </c>
      <c r="AX185" s="16">
        <f t="shared" ref="AX185:AX191" si="324">AX186</f>
        <v>0</v>
      </c>
      <c r="AY185" s="16">
        <f t="shared" ref="AY185:AY191" si="325">AY186</f>
        <v>0</v>
      </c>
      <c r="AZ185" s="16">
        <f t="shared" si="272"/>
        <v>105.2</v>
      </c>
      <c r="BA185" s="16">
        <f t="shared" si="273"/>
        <v>105.2</v>
      </c>
      <c r="BB185" s="16">
        <f t="shared" si="274"/>
        <v>105.2</v>
      </c>
      <c r="BC185" s="16">
        <f t="shared" ref="BC185:BC191" si="326">BC186</f>
        <v>0</v>
      </c>
      <c r="BD185" s="30"/>
      <c r="BE185" s="30"/>
      <c r="BF185" s="1"/>
      <c r="BG185" s="1"/>
      <c r="BH185" s="1"/>
      <c r="BI185" s="1"/>
      <c r="BJ185" s="1"/>
    </row>
    <row r="186" s="1" customFormat="1">
      <c r="A186" s="13" t="s">
        <v>167</v>
      </c>
      <c r="B186" s="14" t="s">
        <v>66</v>
      </c>
      <c r="C186" s="13"/>
      <c r="D186" s="13"/>
      <c r="E186" s="29" t="s">
        <v>67</v>
      </c>
      <c r="F186" s="16">
        <f t="shared" si="301"/>
        <v>105.2</v>
      </c>
      <c r="G186" s="16">
        <f t="shared" si="302"/>
        <v>105.2</v>
      </c>
      <c r="H186" s="16">
        <f t="shared" si="303"/>
        <v>105.2</v>
      </c>
      <c r="I186" s="16">
        <f t="shared" si="304"/>
        <v>0</v>
      </c>
      <c r="J186" s="16">
        <f t="shared" si="305"/>
        <v>0</v>
      </c>
      <c r="K186" s="16">
        <f t="shared" si="306"/>
        <v>0</v>
      </c>
      <c r="L186" s="16">
        <f t="shared" si="199"/>
        <v>105.2</v>
      </c>
      <c r="M186" s="16">
        <f t="shared" si="200"/>
        <v>105.2</v>
      </c>
      <c r="N186" s="16">
        <f t="shared" si="201"/>
        <v>105.2</v>
      </c>
      <c r="O186" s="16">
        <f t="shared" si="307"/>
        <v>0</v>
      </c>
      <c r="P186" s="16">
        <f t="shared" si="308"/>
        <v>0</v>
      </c>
      <c r="Q186" s="16">
        <f t="shared" si="309"/>
        <v>0</v>
      </c>
      <c r="R186" s="16">
        <f t="shared" si="254"/>
        <v>105.2</v>
      </c>
      <c r="S186" s="16">
        <f t="shared" si="255"/>
        <v>105.2</v>
      </c>
      <c r="T186" s="16">
        <f t="shared" si="256"/>
        <v>105.2</v>
      </c>
      <c r="U186" s="16">
        <f t="shared" si="310"/>
        <v>0</v>
      </c>
      <c r="V186" s="16">
        <f t="shared" si="311"/>
        <v>0</v>
      </c>
      <c r="W186" s="16">
        <f t="shared" si="312"/>
        <v>0</v>
      </c>
      <c r="X186" s="16">
        <f t="shared" si="257"/>
        <v>105.2</v>
      </c>
      <c r="Y186" s="16">
        <f t="shared" si="258"/>
        <v>105.2</v>
      </c>
      <c r="Z186" s="16">
        <f t="shared" si="259"/>
        <v>105.2</v>
      </c>
      <c r="AA186" s="16">
        <f t="shared" si="313"/>
        <v>0</v>
      </c>
      <c r="AB186" s="16">
        <f t="shared" si="314"/>
        <v>0</v>
      </c>
      <c r="AC186" s="16">
        <f t="shared" si="315"/>
        <v>0</v>
      </c>
      <c r="AD186" s="16">
        <f t="shared" si="260"/>
        <v>105.2</v>
      </c>
      <c r="AE186" s="16">
        <f t="shared" si="261"/>
        <v>105.2</v>
      </c>
      <c r="AF186" s="16">
        <f t="shared" si="262"/>
        <v>105.2</v>
      </c>
      <c r="AG186" s="16">
        <f t="shared" si="316"/>
        <v>0</v>
      </c>
      <c r="AH186" s="16">
        <f t="shared" si="263"/>
        <v>105.2</v>
      </c>
      <c r="AI186" s="16">
        <f t="shared" si="264"/>
        <v>105.2</v>
      </c>
      <c r="AJ186" s="16">
        <f t="shared" si="265"/>
        <v>105.2</v>
      </c>
      <c r="AK186" s="16">
        <f t="shared" si="317"/>
        <v>0</v>
      </c>
      <c r="AL186" s="16">
        <f t="shared" si="318"/>
        <v>0</v>
      </c>
      <c r="AM186" s="16">
        <f t="shared" si="319"/>
        <v>0</v>
      </c>
      <c r="AN186" s="16">
        <f t="shared" si="266"/>
        <v>105.2</v>
      </c>
      <c r="AO186" s="16">
        <f t="shared" si="267"/>
        <v>105.2</v>
      </c>
      <c r="AP186" s="16">
        <f t="shared" si="268"/>
        <v>105.2</v>
      </c>
      <c r="AQ186" s="16">
        <f t="shared" si="320"/>
        <v>0</v>
      </c>
      <c r="AR186" s="16">
        <f t="shared" si="321"/>
        <v>0</v>
      </c>
      <c r="AS186" s="16">
        <f t="shared" si="322"/>
        <v>0</v>
      </c>
      <c r="AT186" s="16">
        <f t="shared" si="269"/>
        <v>105.2</v>
      </c>
      <c r="AU186" s="16">
        <f t="shared" si="270"/>
        <v>105.2</v>
      </c>
      <c r="AV186" s="16">
        <f t="shared" si="271"/>
        <v>105.2</v>
      </c>
      <c r="AW186" s="16">
        <f t="shared" si="323"/>
        <v>0</v>
      </c>
      <c r="AX186" s="16">
        <f t="shared" si="324"/>
        <v>0</v>
      </c>
      <c r="AY186" s="16">
        <f t="shared" si="325"/>
        <v>0</v>
      </c>
      <c r="AZ186" s="16">
        <f t="shared" si="272"/>
        <v>105.2</v>
      </c>
      <c r="BA186" s="16">
        <f t="shared" si="273"/>
        <v>105.2</v>
      </c>
      <c r="BB186" s="16">
        <f t="shared" si="274"/>
        <v>105.2</v>
      </c>
      <c r="BC186" s="16">
        <f t="shared" si="326"/>
        <v>0</v>
      </c>
      <c r="BD186" s="30"/>
      <c r="BE186" s="30"/>
      <c r="BF186" s="1"/>
      <c r="BG186" s="1"/>
      <c r="BH186" s="1"/>
      <c r="BI186" s="1"/>
      <c r="BJ186" s="1"/>
    </row>
    <row r="187" s="1" customFormat="1">
      <c r="A187" s="13" t="s">
        <v>167</v>
      </c>
      <c r="B187" s="14" t="s">
        <v>66</v>
      </c>
      <c r="C187" s="13" t="s">
        <v>106</v>
      </c>
      <c r="D187" s="13" t="s">
        <v>169</v>
      </c>
      <c r="E187" s="29" t="s">
        <v>170</v>
      </c>
      <c r="F187" s="16">
        <v>105.2</v>
      </c>
      <c r="G187" s="16">
        <v>105.2</v>
      </c>
      <c r="H187" s="16">
        <v>105.2</v>
      </c>
      <c r="I187" s="16"/>
      <c r="J187" s="16"/>
      <c r="K187" s="16"/>
      <c r="L187" s="16">
        <f t="shared" si="199"/>
        <v>105.2</v>
      </c>
      <c r="M187" s="16">
        <f t="shared" si="200"/>
        <v>105.2</v>
      </c>
      <c r="N187" s="16">
        <f t="shared" si="201"/>
        <v>105.2</v>
      </c>
      <c r="O187" s="16"/>
      <c r="P187" s="16"/>
      <c r="Q187" s="16"/>
      <c r="R187" s="16">
        <f t="shared" si="254"/>
        <v>105.2</v>
      </c>
      <c r="S187" s="16">
        <f t="shared" si="255"/>
        <v>105.2</v>
      </c>
      <c r="T187" s="16">
        <f t="shared" si="256"/>
        <v>105.2</v>
      </c>
      <c r="U187" s="16"/>
      <c r="V187" s="16"/>
      <c r="W187" s="16"/>
      <c r="X187" s="16">
        <f t="shared" si="257"/>
        <v>105.2</v>
      </c>
      <c r="Y187" s="16">
        <f t="shared" si="258"/>
        <v>105.2</v>
      </c>
      <c r="Z187" s="16">
        <f t="shared" si="259"/>
        <v>105.2</v>
      </c>
      <c r="AA187" s="16"/>
      <c r="AB187" s="16"/>
      <c r="AC187" s="16"/>
      <c r="AD187" s="16">
        <f t="shared" si="260"/>
        <v>105.2</v>
      </c>
      <c r="AE187" s="16">
        <f t="shared" si="261"/>
        <v>105.2</v>
      </c>
      <c r="AF187" s="16">
        <f t="shared" si="262"/>
        <v>105.2</v>
      </c>
      <c r="AG187" s="16"/>
      <c r="AH187" s="16">
        <f t="shared" si="263"/>
        <v>105.2</v>
      </c>
      <c r="AI187" s="16">
        <f t="shared" si="264"/>
        <v>105.2</v>
      </c>
      <c r="AJ187" s="16">
        <f t="shared" si="265"/>
        <v>105.2</v>
      </c>
      <c r="AK187" s="16"/>
      <c r="AL187" s="16"/>
      <c r="AM187" s="16"/>
      <c r="AN187" s="16">
        <f t="shared" si="266"/>
        <v>105.2</v>
      </c>
      <c r="AO187" s="16">
        <f t="shared" si="267"/>
        <v>105.2</v>
      </c>
      <c r="AP187" s="16">
        <f t="shared" si="268"/>
        <v>105.2</v>
      </c>
      <c r="AQ187" s="16"/>
      <c r="AR187" s="16"/>
      <c r="AS187" s="16"/>
      <c r="AT187" s="16">
        <f t="shared" si="269"/>
        <v>105.2</v>
      </c>
      <c r="AU187" s="16">
        <f t="shared" si="270"/>
        <v>105.2</v>
      </c>
      <c r="AV187" s="16">
        <f t="shared" si="271"/>
        <v>105.2</v>
      </c>
      <c r="AW187" s="16"/>
      <c r="AX187" s="16"/>
      <c r="AY187" s="16"/>
      <c r="AZ187" s="16">
        <f t="shared" si="272"/>
        <v>105.2</v>
      </c>
      <c r="BA187" s="16">
        <f t="shared" si="273"/>
        <v>105.2</v>
      </c>
      <c r="BB187" s="16">
        <f t="shared" si="274"/>
        <v>105.2</v>
      </c>
      <c r="BC187" s="16"/>
      <c r="BD187" s="30"/>
      <c r="BE187" s="30"/>
      <c r="BF187" s="1"/>
      <c r="BG187" s="1"/>
      <c r="BH187" s="1"/>
      <c r="BI187" s="1"/>
      <c r="BJ187" s="1"/>
    </row>
    <row r="188" s="1" customFormat="1">
      <c r="A188" s="13" t="s">
        <v>171</v>
      </c>
      <c r="B188" s="14"/>
      <c r="C188" s="13"/>
      <c r="D188" s="13"/>
      <c r="E188" s="29" t="s">
        <v>172</v>
      </c>
      <c r="F188" s="16">
        <f t="shared" si="301"/>
        <v>6120.6000000000004</v>
      </c>
      <c r="G188" s="16">
        <f t="shared" si="302"/>
        <v>6120.6000000000004</v>
      </c>
      <c r="H188" s="16">
        <f t="shared" si="303"/>
        <v>6120.6000000000004</v>
      </c>
      <c r="I188" s="16">
        <f t="shared" si="304"/>
        <v>0</v>
      </c>
      <c r="J188" s="16">
        <f t="shared" si="305"/>
        <v>0</v>
      </c>
      <c r="K188" s="16">
        <f t="shared" si="306"/>
        <v>0</v>
      </c>
      <c r="L188" s="16">
        <f t="shared" si="199"/>
        <v>6120.6000000000004</v>
      </c>
      <c r="M188" s="16">
        <f t="shared" si="200"/>
        <v>6120.6000000000004</v>
      </c>
      <c r="N188" s="16">
        <f t="shared" si="201"/>
        <v>6120.6000000000004</v>
      </c>
      <c r="O188" s="16">
        <f t="shared" si="307"/>
        <v>0</v>
      </c>
      <c r="P188" s="16">
        <f t="shared" si="308"/>
        <v>0</v>
      </c>
      <c r="Q188" s="16">
        <f t="shared" si="309"/>
        <v>0</v>
      </c>
      <c r="R188" s="16">
        <f t="shared" si="254"/>
        <v>6120.6000000000004</v>
      </c>
      <c r="S188" s="16">
        <f t="shared" si="255"/>
        <v>6120.6000000000004</v>
      </c>
      <c r="T188" s="16">
        <f t="shared" si="256"/>
        <v>6120.6000000000004</v>
      </c>
      <c r="U188" s="16">
        <f t="shared" si="310"/>
        <v>0</v>
      </c>
      <c r="V188" s="16">
        <f t="shared" si="311"/>
        <v>0</v>
      </c>
      <c r="W188" s="16">
        <f t="shared" si="312"/>
        <v>0</v>
      </c>
      <c r="X188" s="16">
        <f t="shared" si="257"/>
        <v>6120.6000000000004</v>
      </c>
      <c r="Y188" s="16">
        <f t="shared" si="258"/>
        <v>6120.6000000000004</v>
      </c>
      <c r="Z188" s="16">
        <f t="shared" si="259"/>
        <v>6120.6000000000004</v>
      </c>
      <c r="AA188" s="16">
        <f t="shared" si="313"/>
        <v>0</v>
      </c>
      <c r="AB188" s="16">
        <f t="shared" si="314"/>
        <v>0</v>
      </c>
      <c r="AC188" s="16">
        <f t="shared" si="315"/>
        <v>0</v>
      </c>
      <c r="AD188" s="16">
        <f t="shared" si="260"/>
        <v>6120.6000000000004</v>
      </c>
      <c r="AE188" s="16">
        <f t="shared" si="261"/>
        <v>6120.6000000000004</v>
      </c>
      <c r="AF188" s="16">
        <f t="shared" si="262"/>
        <v>6120.6000000000004</v>
      </c>
      <c r="AG188" s="16">
        <f t="shared" si="316"/>
        <v>0</v>
      </c>
      <c r="AH188" s="16">
        <f t="shared" si="263"/>
        <v>6120.6000000000004</v>
      </c>
      <c r="AI188" s="16">
        <f t="shared" si="264"/>
        <v>6120.6000000000004</v>
      </c>
      <c r="AJ188" s="16">
        <f t="shared" si="265"/>
        <v>6120.6000000000004</v>
      </c>
      <c r="AK188" s="16">
        <f t="shared" si="317"/>
        <v>0</v>
      </c>
      <c r="AL188" s="16">
        <f t="shared" si="318"/>
        <v>0</v>
      </c>
      <c r="AM188" s="16">
        <f t="shared" si="319"/>
        <v>0</v>
      </c>
      <c r="AN188" s="16">
        <f t="shared" si="266"/>
        <v>6120.6000000000004</v>
      </c>
      <c r="AO188" s="16">
        <f t="shared" si="267"/>
        <v>6120.6000000000004</v>
      </c>
      <c r="AP188" s="16">
        <f t="shared" si="268"/>
        <v>6120.6000000000004</v>
      </c>
      <c r="AQ188" s="16">
        <f t="shared" si="320"/>
        <v>0</v>
      </c>
      <c r="AR188" s="16">
        <f t="shared" si="321"/>
        <v>0</v>
      </c>
      <c r="AS188" s="16">
        <f t="shared" si="322"/>
        <v>0</v>
      </c>
      <c r="AT188" s="16">
        <f t="shared" si="269"/>
        <v>6120.6000000000004</v>
      </c>
      <c r="AU188" s="16">
        <f t="shared" si="270"/>
        <v>6120.6000000000004</v>
      </c>
      <c r="AV188" s="16">
        <f t="shared" si="271"/>
        <v>6120.6000000000004</v>
      </c>
      <c r="AW188" s="16">
        <f t="shared" si="323"/>
        <v>0</v>
      </c>
      <c r="AX188" s="16">
        <f t="shared" si="324"/>
        <v>0</v>
      </c>
      <c r="AY188" s="16">
        <f t="shared" si="325"/>
        <v>0</v>
      </c>
      <c r="AZ188" s="16">
        <f t="shared" si="272"/>
        <v>6120.6000000000004</v>
      </c>
      <c r="BA188" s="16">
        <f t="shared" si="273"/>
        <v>6120.6000000000004</v>
      </c>
      <c r="BB188" s="16">
        <f t="shared" si="274"/>
        <v>6120.6000000000004</v>
      </c>
      <c r="BC188" s="16">
        <f t="shared" si="326"/>
        <v>0</v>
      </c>
      <c r="BD188" s="30"/>
      <c r="BE188" s="30"/>
      <c r="BF188" s="1"/>
      <c r="BG188" s="1"/>
      <c r="BH188" s="1"/>
      <c r="BI188" s="1"/>
      <c r="BJ188" s="1"/>
    </row>
    <row r="189" s="1" customFormat="1">
      <c r="A189" s="13" t="s">
        <v>171</v>
      </c>
      <c r="B189" s="14" t="s">
        <v>58</v>
      </c>
      <c r="C189" s="13"/>
      <c r="D189" s="13"/>
      <c r="E189" s="29" t="s">
        <v>59</v>
      </c>
      <c r="F189" s="16">
        <f t="shared" si="301"/>
        <v>6120.6000000000004</v>
      </c>
      <c r="G189" s="16">
        <f t="shared" si="302"/>
        <v>6120.6000000000004</v>
      </c>
      <c r="H189" s="16">
        <f t="shared" si="303"/>
        <v>6120.6000000000004</v>
      </c>
      <c r="I189" s="16">
        <f t="shared" si="304"/>
        <v>0</v>
      </c>
      <c r="J189" s="16">
        <f t="shared" si="305"/>
        <v>0</v>
      </c>
      <c r="K189" s="16">
        <f t="shared" si="306"/>
        <v>0</v>
      </c>
      <c r="L189" s="16">
        <f t="shared" si="199"/>
        <v>6120.6000000000004</v>
      </c>
      <c r="M189" s="16">
        <f t="shared" si="200"/>
        <v>6120.6000000000004</v>
      </c>
      <c r="N189" s="16">
        <f t="shared" si="201"/>
        <v>6120.6000000000004</v>
      </c>
      <c r="O189" s="16">
        <f t="shared" si="307"/>
        <v>0</v>
      </c>
      <c r="P189" s="16">
        <f t="shared" si="308"/>
        <v>0</v>
      </c>
      <c r="Q189" s="16">
        <f t="shared" si="309"/>
        <v>0</v>
      </c>
      <c r="R189" s="16">
        <f t="shared" si="254"/>
        <v>6120.6000000000004</v>
      </c>
      <c r="S189" s="16">
        <f t="shared" si="255"/>
        <v>6120.6000000000004</v>
      </c>
      <c r="T189" s="16">
        <f t="shared" si="256"/>
        <v>6120.6000000000004</v>
      </c>
      <c r="U189" s="16">
        <f t="shared" si="310"/>
        <v>0</v>
      </c>
      <c r="V189" s="16">
        <f t="shared" si="311"/>
        <v>0</v>
      </c>
      <c r="W189" s="16">
        <f t="shared" si="312"/>
        <v>0</v>
      </c>
      <c r="X189" s="16">
        <f t="shared" si="257"/>
        <v>6120.6000000000004</v>
      </c>
      <c r="Y189" s="16">
        <f t="shared" si="258"/>
        <v>6120.6000000000004</v>
      </c>
      <c r="Z189" s="16">
        <f t="shared" si="259"/>
        <v>6120.6000000000004</v>
      </c>
      <c r="AA189" s="16">
        <f t="shared" si="313"/>
        <v>0</v>
      </c>
      <c r="AB189" s="16">
        <f t="shared" si="314"/>
        <v>0</v>
      </c>
      <c r="AC189" s="16">
        <f t="shared" si="315"/>
        <v>0</v>
      </c>
      <c r="AD189" s="16">
        <f t="shared" si="260"/>
        <v>6120.6000000000004</v>
      </c>
      <c r="AE189" s="16">
        <f t="shared" si="261"/>
        <v>6120.6000000000004</v>
      </c>
      <c r="AF189" s="16">
        <f t="shared" si="262"/>
        <v>6120.6000000000004</v>
      </c>
      <c r="AG189" s="16">
        <f t="shared" si="316"/>
        <v>0</v>
      </c>
      <c r="AH189" s="16">
        <f t="shared" si="263"/>
        <v>6120.6000000000004</v>
      </c>
      <c r="AI189" s="16">
        <f t="shared" si="264"/>
        <v>6120.6000000000004</v>
      </c>
      <c r="AJ189" s="16">
        <f t="shared" si="265"/>
        <v>6120.6000000000004</v>
      </c>
      <c r="AK189" s="16">
        <f t="shared" si="317"/>
        <v>0</v>
      </c>
      <c r="AL189" s="16">
        <f t="shared" si="318"/>
        <v>0</v>
      </c>
      <c r="AM189" s="16">
        <f t="shared" si="319"/>
        <v>0</v>
      </c>
      <c r="AN189" s="16">
        <f t="shared" si="266"/>
        <v>6120.6000000000004</v>
      </c>
      <c r="AO189" s="16">
        <f t="shared" si="267"/>
        <v>6120.6000000000004</v>
      </c>
      <c r="AP189" s="16">
        <f t="shared" si="268"/>
        <v>6120.6000000000004</v>
      </c>
      <c r="AQ189" s="16">
        <f t="shared" si="320"/>
        <v>0</v>
      </c>
      <c r="AR189" s="16">
        <f t="shared" si="321"/>
        <v>0</v>
      </c>
      <c r="AS189" s="16">
        <f t="shared" si="322"/>
        <v>0</v>
      </c>
      <c r="AT189" s="16">
        <f t="shared" si="269"/>
        <v>6120.6000000000004</v>
      </c>
      <c r="AU189" s="16">
        <f t="shared" si="270"/>
        <v>6120.6000000000004</v>
      </c>
      <c r="AV189" s="16">
        <f t="shared" si="271"/>
        <v>6120.6000000000004</v>
      </c>
      <c r="AW189" s="16">
        <f t="shared" si="323"/>
        <v>0</v>
      </c>
      <c r="AX189" s="16">
        <f t="shared" si="324"/>
        <v>0</v>
      </c>
      <c r="AY189" s="16">
        <f t="shared" si="325"/>
        <v>0</v>
      </c>
      <c r="AZ189" s="16">
        <f t="shared" si="272"/>
        <v>6120.6000000000004</v>
      </c>
      <c r="BA189" s="16">
        <f t="shared" si="273"/>
        <v>6120.6000000000004</v>
      </c>
      <c r="BB189" s="16">
        <f t="shared" si="274"/>
        <v>6120.6000000000004</v>
      </c>
      <c r="BC189" s="16">
        <f t="shared" si="326"/>
        <v>0</v>
      </c>
      <c r="BD189" s="30"/>
      <c r="BE189" s="30"/>
      <c r="BF189" s="1"/>
      <c r="BG189" s="1"/>
      <c r="BH189" s="1"/>
      <c r="BI189" s="1"/>
      <c r="BJ189" s="1"/>
    </row>
    <row r="190" s="1" customFormat="1">
      <c r="A190" s="13" t="s">
        <v>171</v>
      </c>
      <c r="B190" s="14">
        <v>600</v>
      </c>
      <c r="C190" s="13" t="s">
        <v>106</v>
      </c>
      <c r="D190" s="13" t="s">
        <v>169</v>
      </c>
      <c r="E190" s="29" t="s">
        <v>170</v>
      </c>
      <c r="F190" s="16">
        <v>6120.6000000000004</v>
      </c>
      <c r="G190" s="16">
        <v>6120.6000000000004</v>
      </c>
      <c r="H190" s="16">
        <v>6120.6000000000004</v>
      </c>
      <c r="I190" s="16"/>
      <c r="J190" s="16"/>
      <c r="K190" s="16"/>
      <c r="L190" s="16">
        <f t="shared" si="199"/>
        <v>6120.6000000000004</v>
      </c>
      <c r="M190" s="16">
        <f t="shared" si="200"/>
        <v>6120.6000000000004</v>
      </c>
      <c r="N190" s="16">
        <f t="shared" si="201"/>
        <v>6120.6000000000004</v>
      </c>
      <c r="O190" s="16"/>
      <c r="P190" s="16"/>
      <c r="Q190" s="16"/>
      <c r="R190" s="16">
        <f t="shared" si="254"/>
        <v>6120.6000000000004</v>
      </c>
      <c r="S190" s="16">
        <f t="shared" si="255"/>
        <v>6120.6000000000004</v>
      </c>
      <c r="T190" s="16">
        <f t="shared" si="256"/>
        <v>6120.6000000000004</v>
      </c>
      <c r="U190" s="16"/>
      <c r="V190" s="16"/>
      <c r="W190" s="16"/>
      <c r="X190" s="16">
        <f t="shared" si="257"/>
        <v>6120.6000000000004</v>
      </c>
      <c r="Y190" s="16">
        <f t="shared" si="258"/>
        <v>6120.6000000000004</v>
      </c>
      <c r="Z190" s="16">
        <f t="shared" si="259"/>
        <v>6120.6000000000004</v>
      </c>
      <c r="AA190" s="16"/>
      <c r="AB190" s="16"/>
      <c r="AC190" s="16"/>
      <c r="AD190" s="16">
        <f t="shared" si="260"/>
        <v>6120.6000000000004</v>
      </c>
      <c r="AE190" s="16">
        <f t="shared" si="261"/>
        <v>6120.6000000000004</v>
      </c>
      <c r="AF190" s="16">
        <f t="shared" si="262"/>
        <v>6120.6000000000004</v>
      </c>
      <c r="AG190" s="16"/>
      <c r="AH190" s="16">
        <f t="shared" si="263"/>
        <v>6120.6000000000004</v>
      </c>
      <c r="AI190" s="16">
        <f t="shared" si="264"/>
        <v>6120.6000000000004</v>
      </c>
      <c r="AJ190" s="16">
        <f t="shared" si="265"/>
        <v>6120.6000000000004</v>
      </c>
      <c r="AK190" s="16"/>
      <c r="AL190" s="16"/>
      <c r="AM190" s="16"/>
      <c r="AN190" s="16">
        <f t="shared" si="266"/>
        <v>6120.6000000000004</v>
      </c>
      <c r="AO190" s="16">
        <f t="shared" si="267"/>
        <v>6120.6000000000004</v>
      </c>
      <c r="AP190" s="16">
        <f t="shared" si="268"/>
        <v>6120.6000000000004</v>
      </c>
      <c r="AQ190" s="16"/>
      <c r="AR190" s="16"/>
      <c r="AS190" s="16"/>
      <c r="AT190" s="16">
        <f t="shared" si="269"/>
        <v>6120.6000000000004</v>
      </c>
      <c r="AU190" s="16">
        <f t="shared" si="270"/>
        <v>6120.6000000000004</v>
      </c>
      <c r="AV190" s="16">
        <f t="shared" si="271"/>
        <v>6120.6000000000004</v>
      </c>
      <c r="AW190" s="16"/>
      <c r="AX190" s="16"/>
      <c r="AY190" s="16"/>
      <c r="AZ190" s="16">
        <f t="shared" si="272"/>
        <v>6120.6000000000004</v>
      </c>
      <c r="BA190" s="16">
        <f t="shared" si="273"/>
        <v>6120.6000000000004</v>
      </c>
      <c r="BB190" s="16">
        <f t="shared" si="274"/>
        <v>6120.6000000000004</v>
      </c>
      <c r="BC190" s="16"/>
      <c r="BD190" s="30"/>
      <c r="BE190" s="30"/>
      <c r="BF190" s="1"/>
      <c r="BG190" s="1"/>
      <c r="BH190" s="1"/>
      <c r="BI190" s="1"/>
      <c r="BJ190" s="1"/>
    </row>
    <row r="191" s="1" customFormat="1">
      <c r="A191" s="13" t="s">
        <v>173</v>
      </c>
      <c r="B191" s="14"/>
      <c r="C191" s="13"/>
      <c r="D191" s="13"/>
      <c r="E191" s="29" t="s">
        <v>174</v>
      </c>
      <c r="F191" s="16">
        <f t="shared" si="301"/>
        <v>18847.899999999998</v>
      </c>
      <c r="G191" s="16">
        <f t="shared" si="302"/>
        <v>19390.900000000001</v>
      </c>
      <c r="H191" s="16">
        <f t="shared" si="303"/>
        <v>19390.900000000001</v>
      </c>
      <c r="I191" s="16">
        <f t="shared" si="304"/>
        <v>0</v>
      </c>
      <c r="J191" s="16">
        <f t="shared" si="305"/>
        <v>0</v>
      </c>
      <c r="K191" s="16">
        <f t="shared" si="306"/>
        <v>0</v>
      </c>
      <c r="L191" s="16">
        <f t="shared" si="199"/>
        <v>18847.899999999998</v>
      </c>
      <c r="M191" s="16">
        <f t="shared" si="200"/>
        <v>19390.900000000001</v>
      </c>
      <c r="N191" s="16">
        <f t="shared" si="201"/>
        <v>19390.900000000001</v>
      </c>
      <c r="O191" s="16">
        <f t="shared" si="307"/>
        <v>2698.5</v>
      </c>
      <c r="P191" s="16">
        <f t="shared" si="308"/>
        <v>3298</v>
      </c>
      <c r="Q191" s="16">
        <f t="shared" si="309"/>
        <v>3298</v>
      </c>
      <c r="R191" s="16">
        <f t="shared" si="254"/>
        <v>21546.399999999998</v>
      </c>
      <c r="S191" s="16">
        <f t="shared" si="255"/>
        <v>22688.900000000001</v>
      </c>
      <c r="T191" s="16">
        <f t="shared" si="256"/>
        <v>22688.900000000001</v>
      </c>
      <c r="U191" s="16">
        <f t="shared" si="310"/>
        <v>0</v>
      </c>
      <c r="V191" s="16">
        <f t="shared" si="311"/>
        <v>0</v>
      </c>
      <c r="W191" s="16">
        <f t="shared" si="312"/>
        <v>0</v>
      </c>
      <c r="X191" s="16">
        <f t="shared" si="257"/>
        <v>21546.399999999998</v>
      </c>
      <c r="Y191" s="16">
        <f t="shared" si="258"/>
        <v>22688.900000000001</v>
      </c>
      <c r="Z191" s="16">
        <f t="shared" si="259"/>
        <v>22688.900000000001</v>
      </c>
      <c r="AA191" s="16">
        <f t="shared" si="313"/>
        <v>0</v>
      </c>
      <c r="AB191" s="16">
        <f t="shared" si="314"/>
        <v>0</v>
      </c>
      <c r="AC191" s="16">
        <f t="shared" si="315"/>
        <v>0</v>
      </c>
      <c r="AD191" s="16">
        <f t="shared" si="260"/>
        <v>21546.399999999998</v>
      </c>
      <c r="AE191" s="16">
        <f t="shared" si="261"/>
        <v>22688.900000000001</v>
      </c>
      <c r="AF191" s="16">
        <f t="shared" si="262"/>
        <v>22688.900000000001</v>
      </c>
      <c r="AG191" s="16">
        <f t="shared" si="316"/>
        <v>0</v>
      </c>
      <c r="AH191" s="16">
        <f t="shared" si="263"/>
        <v>21546.399999999998</v>
      </c>
      <c r="AI191" s="16">
        <f t="shared" si="264"/>
        <v>22688.900000000001</v>
      </c>
      <c r="AJ191" s="16">
        <f t="shared" si="265"/>
        <v>22688.900000000001</v>
      </c>
      <c r="AK191" s="16">
        <f t="shared" si="317"/>
        <v>0</v>
      </c>
      <c r="AL191" s="16">
        <f t="shared" si="318"/>
        <v>0</v>
      </c>
      <c r="AM191" s="16">
        <f t="shared" si="319"/>
        <v>0</v>
      </c>
      <c r="AN191" s="16">
        <f t="shared" si="266"/>
        <v>21546.399999999998</v>
      </c>
      <c r="AO191" s="16">
        <f t="shared" si="267"/>
        <v>22688.900000000001</v>
      </c>
      <c r="AP191" s="16">
        <f t="shared" si="268"/>
        <v>22688.900000000001</v>
      </c>
      <c r="AQ191" s="16">
        <f t="shared" si="320"/>
        <v>0</v>
      </c>
      <c r="AR191" s="16">
        <f t="shared" si="321"/>
        <v>0</v>
      </c>
      <c r="AS191" s="16">
        <f t="shared" si="322"/>
        <v>0</v>
      </c>
      <c r="AT191" s="16">
        <f t="shared" si="269"/>
        <v>21546.399999999998</v>
      </c>
      <c r="AU191" s="16">
        <f t="shared" si="270"/>
        <v>22688.900000000001</v>
      </c>
      <c r="AV191" s="16">
        <f t="shared" si="271"/>
        <v>22688.900000000001</v>
      </c>
      <c r="AW191" s="16">
        <f t="shared" si="323"/>
        <v>0</v>
      </c>
      <c r="AX191" s="16">
        <f t="shared" si="324"/>
        <v>0</v>
      </c>
      <c r="AY191" s="16">
        <f t="shared" si="325"/>
        <v>0</v>
      </c>
      <c r="AZ191" s="16">
        <f t="shared" si="272"/>
        <v>21546.399999999998</v>
      </c>
      <c r="BA191" s="16">
        <f t="shared" si="273"/>
        <v>22688.900000000001</v>
      </c>
      <c r="BB191" s="16">
        <f t="shared" si="274"/>
        <v>22688.900000000001</v>
      </c>
      <c r="BC191" s="16">
        <f t="shared" si="326"/>
        <v>0</v>
      </c>
      <c r="BD191" s="30"/>
      <c r="BE191" s="30"/>
      <c r="BF191" s="1"/>
      <c r="BG191" s="1"/>
      <c r="BH191" s="1"/>
      <c r="BI191" s="1"/>
      <c r="BJ191" s="1"/>
    </row>
    <row r="192" s="1" customFormat="1">
      <c r="A192" s="13" t="s">
        <v>175</v>
      </c>
      <c r="B192" s="14"/>
      <c r="C192" s="13"/>
      <c r="D192" s="13"/>
      <c r="E192" s="29" t="s">
        <v>176</v>
      </c>
      <c r="F192" s="16">
        <f>F193+F195</f>
        <v>18847.899999999998</v>
      </c>
      <c r="G192" s="16">
        <f>G193+G195</f>
        <v>19390.900000000001</v>
      </c>
      <c r="H192" s="16">
        <f>H193+H195</f>
        <v>19390.900000000001</v>
      </c>
      <c r="I192" s="16">
        <f>I193+I195</f>
        <v>0</v>
      </c>
      <c r="J192" s="16">
        <f>J193+J195</f>
        <v>0</v>
      </c>
      <c r="K192" s="16">
        <f>K193+K195</f>
        <v>0</v>
      </c>
      <c r="L192" s="16">
        <f t="shared" si="199"/>
        <v>18847.899999999998</v>
      </c>
      <c r="M192" s="16">
        <f t="shared" si="200"/>
        <v>19390.900000000001</v>
      </c>
      <c r="N192" s="16">
        <f t="shared" si="201"/>
        <v>19390.900000000001</v>
      </c>
      <c r="O192" s="16">
        <f>O193+O195</f>
        <v>2698.5</v>
      </c>
      <c r="P192" s="16">
        <f>P193+P195</f>
        <v>3298</v>
      </c>
      <c r="Q192" s="16">
        <f>Q193+Q195</f>
        <v>3298</v>
      </c>
      <c r="R192" s="16">
        <f t="shared" si="254"/>
        <v>21546.399999999998</v>
      </c>
      <c r="S192" s="16">
        <f t="shared" si="255"/>
        <v>22688.900000000001</v>
      </c>
      <c r="T192" s="16">
        <f t="shared" si="256"/>
        <v>22688.900000000001</v>
      </c>
      <c r="U192" s="16">
        <f>U193+U195</f>
        <v>0</v>
      </c>
      <c r="V192" s="16">
        <f>V193+V195</f>
        <v>0</v>
      </c>
      <c r="W192" s="16">
        <f>W193+W195</f>
        <v>0</v>
      </c>
      <c r="X192" s="16">
        <f t="shared" si="257"/>
        <v>21546.399999999998</v>
      </c>
      <c r="Y192" s="16">
        <f t="shared" si="258"/>
        <v>22688.900000000001</v>
      </c>
      <c r="Z192" s="16">
        <f t="shared" si="259"/>
        <v>22688.900000000001</v>
      </c>
      <c r="AA192" s="16">
        <f>AA193+AA195</f>
        <v>0</v>
      </c>
      <c r="AB192" s="16">
        <f>AB193+AB195</f>
        <v>0</v>
      </c>
      <c r="AC192" s="16">
        <f>AC193+AC195</f>
        <v>0</v>
      </c>
      <c r="AD192" s="16">
        <f t="shared" si="260"/>
        <v>21546.399999999998</v>
      </c>
      <c r="AE192" s="16">
        <f t="shared" si="261"/>
        <v>22688.900000000001</v>
      </c>
      <c r="AF192" s="16">
        <f t="shared" si="262"/>
        <v>22688.900000000001</v>
      </c>
      <c r="AG192" s="16">
        <f>AG193+AG195</f>
        <v>0</v>
      </c>
      <c r="AH192" s="16">
        <f t="shared" si="263"/>
        <v>21546.399999999998</v>
      </c>
      <c r="AI192" s="16">
        <f t="shared" si="264"/>
        <v>22688.900000000001</v>
      </c>
      <c r="AJ192" s="16">
        <f t="shared" si="265"/>
        <v>22688.900000000001</v>
      </c>
      <c r="AK192" s="16">
        <f>AK193+AK195</f>
        <v>0</v>
      </c>
      <c r="AL192" s="16">
        <f>AL193+AL195</f>
        <v>0</v>
      </c>
      <c r="AM192" s="16">
        <f>AM193+AM195</f>
        <v>0</v>
      </c>
      <c r="AN192" s="16">
        <f t="shared" si="266"/>
        <v>21546.399999999998</v>
      </c>
      <c r="AO192" s="16">
        <f t="shared" si="267"/>
        <v>22688.900000000001</v>
      </c>
      <c r="AP192" s="16">
        <f t="shared" si="268"/>
        <v>22688.900000000001</v>
      </c>
      <c r="AQ192" s="16">
        <f>AQ193+AQ195</f>
        <v>0</v>
      </c>
      <c r="AR192" s="16">
        <f>AR193+AR195</f>
        <v>0</v>
      </c>
      <c r="AS192" s="16">
        <f>AS193+AS195</f>
        <v>0</v>
      </c>
      <c r="AT192" s="16">
        <f t="shared" si="269"/>
        <v>21546.399999999998</v>
      </c>
      <c r="AU192" s="16">
        <f t="shared" si="270"/>
        <v>22688.900000000001</v>
      </c>
      <c r="AV192" s="16">
        <f t="shared" si="271"/>
        <v>22688.900000000001</v>
      </c>
      <c r="AW192" s="16">
        <f>AW193+AW195</f>
        <v>0</v>
      </c>
      <c r="AX192" s="16">
        <f>AX193+AX195</f>
        <v>0</v>
      </c>
      <c r="AY192" s="16">
        <f>AY193+AY195</f>
        <v>0</v>
      </c>
      <c r="AZ192" s="16">
        <f t="shared" si="272"/>
        <v>21546.399999999998</v>
      </c>
      <c r="BA192" s="16">
        <f t="shared" si="273"/>
        <v>22688.900000000001</v>
      </c>
      <c r="BB192" s="16">
        <f t="shared" si="274"/>
        <v>22688.900000000001</v>
      </c>
      <c r="BC192" s="16">
        <f>BC193+BC195</f>
        <v>0</v>
      </c>
      <c r="BD192" s="30"/>
      <c r="BE192" s="30"/>
      <c r="BF192" s="1"/>
      <c r="BG192" s="1"/>
      <c r="BH192" s="1"/>
      <c r="BI192" s="1"/>
      <c r="BJ192" s="1"/>
    </row>
    <row r="193" s="1" customFormat="1">
      <c r="A193" s="13" t="s">
        <v>175</v>
      </c>
      <c r="B193" s="14" t="s">
        <v>148</v>
      </c>
      <c r="C193" s="13"/>
      <c r="D193" s="13"/>
      <c r="E193" s="29" t="s">
        <v>149</v>
      </c>
      <c r="F193" s="16">
        <f>F194</f>
        <v>17652.899999999998</v>
      </c>
      <c r="G193" s="16">
        <f>G194</f>
        <v>18195.900000000001</v>
      </c>
      <c r="H193" s="16">
        <f>H194</f>
        <v>18195.900000000001</v>
      </c>
      <c r="I193" s="16">
        <f>I194</f>
        <v>0</v>
      </c>
      <c r="J193" s="16">
        <f>J194</f>
        <v>0</v>
      </c>
      <c r="K193" s="16">
        <f>K194</f>
        <v>0</v>
      </c>
      <c r="L193" s="16">
        <f t="shared" si="199"/>
        <v>17652.899999999998</v>
      </c>
      <c r="M193" s="16">
        <f t="shared" si="200"/>
        <v>18195.900000000001</v>
      </c>
      <c r="N193" s="16">
        <f t="shared" si="201"/>
        <v>18195.900000000001</v>
      </c>
      <c r="O193" s="16">
        <f>O194</f>
        <v>2698.5</v>
      </c>
      <c r="P193" s="16">
        <f>P194</f>
        <v>3298</v>
      </c>
      <c r="Q193" s="16">
        <f>Q194</f>
        <v>3298</v>
      </c>
      <c r="R193" s="16">
        <f t="shared" si="254"/>
        <v>20351.399999999998</v>
      </c>
      <c r="S193" s="16">
        <f t="shared" si="255"/>
        <v>21493.900000000001</v>
      </c>
      <c r="T193" s="16">
        <f t="shared" si="256"/>
        <v>21493.900000000001</v>
      </c>
      <c r="U193" s="16">
        <f>U194</f>
        <v>0</v>
      </c>
      <c r="V193" s="16">
        <f>V194</f>
        <v>0</v>
      </c>
      <c r="W193" s="16">
        <f>W194</f>
        <v>0</v>
      </c>
      <c r="X193" s="16">
        <f t="shared" si="257"/>
        <v>20351.399999999998</v>
      </c>
      <c r="Y193" s="16">
        <f t="shared" si="258"/>
        <v>21493.900000000001</v>
      </c>
      <c r="Z193" s="16">
        <f t="shared" si="259"/>
        <v>21493.900000000001</v>
      </c>
      <c r="AA193" s="16">
        <f>AA194</f>
        <v>0</v>
      </c>
      <c r="AB193" s="16">
        <f>AB194</f>
        <v>0</v>
      </c>
      <c r="AC193" s="16">
        <f>AC194</f>
        <v>0</v>
      </c>
      <c r="AD193" s="16">
        <f t="shared" si="260"/>
        <v>20351.399999999998</v>
      </c>
      <c r="AE193" s="16">
        <f t="shared" si="261"/>
        <v>21493.900000000001</v>
      </c>
      <c r="AF193" s="16">
        <f t="shared" si="262"/>
        <v>21493.900000000001</v>
      </c>
      <c r="AG193" s="16">
        <f>AG194</f>
        <v>0</v>
      </c>
      <c r="AH193" s="16">
        <f t="shared" si="263"/>
        <v>20351.399999999998</v>
      </c>
      <c r="AI193" s="16">
        <f t="shared" si="264"/>
        <v>21493.900000000001</v>
      </c>
      <c r="AJ193" s="16">
        <f t="shared" si="265"/>
        <v>21493.900000000001</v>
      </c>
      <c r="AK193" s="16">
        <f>AK194</f>
        <v>0</v>
      </c>
      <c r="AL193" s="16">
        <f>AL194</f>
        <v>0</v>
      </c>
      <c r="AM193" s="16">
        <f>AM194</f>
        <v>0</v>
      </c>
      <c r="AN193" s="16">
        <f t="shared" si="266"/>
        <v>20351.399999999998</v>
      </c>
      <c r="AO193" s="16">
        <f t="shared" si="267"/>
        <v>21493.900000000001</v>
      </c>
      <c r="AP193" s="16">
        <f t="shared" si="268"/>
        <v>21493.900000000001</v>
      </c>
      <c r="AQ193" s="16">
        <f>AQ194</f>
        <v>0</v>
      </c>
      <c r="AR193" s="16">
        <f>AR194</f>
        <v>0</v>
      </c>
      <c r="AS193" s="16">
        <f>AS194</f>
        <v>0</v>
      </c>
      <c r="AT193" s="16">
        <f t="shared" si="269"/>
        <v>20351.399999999998</v>
      </c>
      <c r="AU193" s="16">
        <f t="shared" si="270"/>
        <v>21493.900000000001</v>
      </c>
      <c r="AV193" s="16">
        <f t="shared" si="271"/>
        <v>21493.900000000001</v>
      </c>
      <c r="AW193" s="16">
        <f>AW194</f>
        <v>0</v>
      </c>
      <c r="AX193" s="16">
        <f>AX194</f>
        <v>0</v>
      </c>
      <c r="AY193" s="16">
        <f>AY194</f>
        <v>0</v>
      </c>
      <c r="AZ193" s="16">
        <f t="shared" si="272"/>
        <v>20351.399999999998</v>
      </c>
      <c r="BA193" s="16">
        <f t="shared" si="273"/>
        <v>21493.900000000001</v>
      </c>
      <c r="BB193" s="16">
        <f t="shared" si="274"/>
        <v>21493.900000000001</v>
      </c>
      <c r="BC193" s="16">
        <f>BC194</f>
        <v>0</v>
      </c>
      <c r="BD193" s="30"/>
      <c r="BE193" s="30"/>
      <c r="BF193" s="1"/>
      <c r="BG193" s="1"/>
      <c r="BH193" s="1"/>
      <c r="BI193" s="1"/>
      <c r="BJ193" s="1"/>
    </row>
    <row r="194" s="1" customFormat="1">
      <c r="A194" s="13" t="s">
        <v>175</v>
      </c>
      <c r="B194" s="14">
        <v>100</v>
      </c>
      <c r="C194" s="13" t="s">
        <v>106</v>
      </c>
      <c r="D194" s="13" t="s">
        <v>169</v>
      </c>
      <c r="E194" s="29" t="s">
        <v>170</v>
      </c>
      <c r="F194" s="16">
        <v>17652.899999999998</v>
      </c>
      <c r="G194" s="16">
        <v>18195.900000000001</v>
      </c>
      <c r="H194" s="16">
        <v>18195.900000000001</v>
      </c>
      <c r="I194" s="16"/>
      <c r="J194" s="16"/>
      <c r="K194" s="16"/>
      <c r="L194" s="16">
        <f t="shared" si="199"/>
        <v>17652.899999999998</v>
      </c>
      <c r="M194" s="16">
        <f t="shared" si="200"/>
        <v>18195.900000000001</v>
      </c>
      <c r="N194" s="16">
        <f t="shared" si="201"/>
        <v>18195.900000000001</v>
      </c>
      <c r="O194" s="16">
        <v>2698.5</v>
      </c>
      <c r="P194" s="16">
        <v>3298</v>
      </c>
      <c r="Q194" s="16">
        <v>3298</v>
      </c>
      <c r="R194" s="16">
        <f t="shared" si="254"/>
        <v>20351.399999999998</v>
      </c>
      <c r="S194" s="16">
        <f t="shared" si="255"/>
        <v>21493.900000000001</v>
      </c>
      <c r="T194" s="16">
        <f t="shared" si="256"/>
        <v>21493.900000000001</v>
      </c>
      <c r="U194" s="16"/>
      <c r="V194" s="16"/>
      <c r="W194" s="16"/>
      <c r="X194" s="16">
        <f t="shared" si="257"/>
        <v>20351.399999999998</v>
      </c>
      <c r="Y194" s="16">
        <f t="shared" si="258"/>
        <v>21493.900000000001</v>
      </c>
      <c r="Z194" s="16">
        <f t="shared" si="259"/>
        <v>21493.900000000001</v>
      </c>
      <c r="AA194" s="16"/>
      <c r="AB194" s="16"/>
      <c r="AC194" s="16"/>
      <c r="AD194" s="16">
        <f t="shared" si="260"/>
        <v>20351.399999999998</v>
      </c>
      <c r="AE194" s="16">
        <f t="shared" si="261"/>
        <v>21493.900000000001</v>
      </c>
      <c r="AF194" s="16">
        <f t="shared" si="262"/>
        <v>21493.900000000001</v>
      </c>
      <c r="AG194" s="16"/>
      <c r="AH194" s="16">
        <f t="shared" si="263"/>
        <v>20351.399999999998</v>
      </c>
      <c r="AI194" s="16">
        <f t="shared" si="264"/>
        <v>21493.900000000001</v>
      </c>
      <c r="AJ194" s="16">
        <f t="shared" si="265"/>
        <v>21493.900000000001</v>
      </c>
      <c r="AK194" s="16"/>
      <c r="AL194" s="16"/>
      <c r="AM194" s="16"/>
      <c r="AN194" s="16">
        <f t="shared" si="266"/>
        <v>20351.399999999998</v>
      </c>
      <c r="AO194" s="16">
        <f t="shared" si="267"/>
        <v>21493.900000000001</v>
      </c>
      <c r="AP194" s="16">
        <f t="shared" si="268"/>
        <v>21493.900000000001</v>
      </c>
      <c r="AQ194" s="16"/>
      <c r="AR194" s="16"/>
      <c r="AS194" s="16"/>
      <c r="AT194" s="16">
        <f t="shared" si="269"/>
        <v>20351.399999999998</v>
      </c>
      <c r="AU194" s="16">
        <f t="shared" si="270"/>
        <v>21493.900000000001</v>
      </c>
      <c r="AV194" s="16">
        <f t="shared" si="271"/>
        <v>21493.900000000001</v>
      </c>
      <c r="AW194" s="16"/>
      <c r="AX194" s="16"/>
      <c r="AY194" s="16"/>
      <c r="AZ194" s="16">
        <f t="shared" si="272"/>
        <v>20351.399999999998</v>
      </c>
      <c r="BA194" s="16">
        <f t="shared" si="273"/>
        <v>21493.900000000001</v>
      </c>
      <c r="BB194" s="16">
        <f t="shared" si="274"/>
        <v>21493.900000000001</v>
      </c>
      <c r="BC194" s="16"/>
      <c r="BD194" s="30"/>
      <c r="BE194" s="30"/>
      <c r="BF194" s="1"/>
      <c r="BG194" s="1"/>
      <c r="BH194" s="1"/>
      <c r="BI194" s="1"/>
      <c r="BJ194" s="1"/>
    </row>
    <row r="195" s="1" customFormat="1">
      <c r="A195" s="13" t="s">
        <v>175</v>
      </c>
      <c r="B195" s="14" t="s">
        <v>66</v>
      </c>
      <c r="C195" s="13"/>
      <c r="D195" s="13"/>
      <c r="E195" s="29" t="s">
        <v>67</v>
      </c>
      <c r="F195" s="16">
        <f>F196</f>
        <v>1195</v>
      </c>
      <c r="G195" s="16">
        <f>G196</f>
        <v>1195</v>
      </c>
      <c r="H195" s="16">
        <f>H196</f>
        <v>1195</v>
      </c>
      <c r="I195" s="16">
        <f>I196</f>
        <v>0</v>
      </c>
      <c r="J195" s="16">
        <f>J196</f>
        <v>0</v>
      </c>
      <c r="K195" s="16">
        <f>K196</f>
        <v>0</v>
      </c>
      <c r="L195" s="16">
        <f t="shared" si="199"/>
        <v>1195</v>
      </c>
      <c r="M195" s="16">
        <f t="shared" si="200"/>
        <v>1195</v>
      </c>
      <c r="N195" s="16">
        <f t="shared" si="201"/>
        <v>1195</v>
      </c>
      <c r="O195" s="16">
        <f>O196</f>
        <v>0</v>
      </c>
      <c r="P195" s="16">
        <f>P196</f>
        <v>0</v>
      </c>
      <c r="Q195" s="16">
        <f>Q196</f>
        <v>0</v>
      </c>
      <c r="R195" s="16">
        <f t="shared" si="254"/>
        <v>1195</v>
      </c>
      <c r="S195" s="16">
        <f t="shared" si="255"/>
        <v>1195</v>
      </c>
      <c r="T195" s="16">
        <f t="shared" si="256"/>
        <v>1195</v>
      </c>
      <c r="U195" s="16">
        <f>U196</f>
        <v>0</v>
      </c>
      <c r="V195" s="16">
        <f>V196</f>
        <v>0</v>
      </c>
      <c r="W195" s="16">
        <f>W196</f>
        <v>0</v>
      </c>
      <c r="X195" s="16">
        <f t="shared" si="257"/>
        <v>1195</v>
      </c>
      <c r="Y195" s="16">
        <f t="shared" si="258"/>
        <v>1195</v>
      </c>
      <c r="Z195" s="16">
        <f t="shared" si="259"/>
        <v>1195</v>
      </c>
      <c r="AA195" s="16">
        <f>AA196</f>
        <v>0</v>
      </c>
      <c r="AB195" s="16">
        <f>AB196</f>
        <v>0</v>
      </c>
      <c r="AC195" s="16">
        <f>AC196</f>
        <v>0</v>
      </c>
      <c r="AD195" s="16">
        <f t="shared" si="260"/>
        <v>1195</v>
      </c>
      <c r="AE195" s="16">
        <f t="shared" si="261"/>
        <v>1195</v>
      </c>
      <c r="AF195" s="16">
        <f t="shared" si="262"/>
        <v>1195</v>
      </c>
      <c r="AG195" s="16">
        <f>AG196</f>
        <v>0</v>
      </c>
      <c r="AH195" s="16">
        <f t="shared" si="263"/>
        <v>1195</v>
      </c>
      <c r="AI195" s="16">
        <f t="shared" si="264"/>
        <v>1195</v>
      </c>
      <c r="AJ195" s="16">
        <f t="shared" si="265"/>
        <v>1195</v>
      </c>
      <c r="AK195" s="16">
        <f>AK196</f>
        <v>0</v>
      </c>
      <c r="AL195" s="16">
        <f>AL196</f>
        <v>0</v>
      </c>
      <c r="AM195" s="16">
        <f>AM196</f>
        <v>0</v>
      </c>
      <c r="AN195" s="16">
        <f t="shared" si="266"/>
        <v>1195</v>
      </c>
      <c r="AO195" s="16">
        <f t="shared" si="267"/>
        <v>1195</v>
      </c>
      <c r="AP195" s="16">
        <f t="shared" si="268"/>
        <v>1195</v>
      </c>
      <c r="AQ195" s="16">
        <f>AQ196</f>
        <v>0</v>
      </c>
      <c r="AR195" s="16">
        <f>AR196</f>
        <v>0</v>
      </c>
      <c r="AS195" s="16">
        <f>AS196</f>
        <v>0</v>
      </c>
      <c r="AT195" s="16">
        <f t="shared" si="269"/>
        <v>1195</v>
      </c>
      <c r="AU195" s="16">
        <f t="shared" si="270"/>
        <v>1195</v>
      </c>
      <c r="AV195" s="16">
        <f t="shared" si="271"/>
        <v>1195</v>
      </c>
      <c r="AW195" s="16">
        <f>AW196</f>
        <v>0</v>
      </c>
      <c r="AX195" s="16">
        <f>AX196</f>
        <v>0</v>
      </c>
      <c r="AY195" s="16">
        <f>AY196</f>
        <v>0</v>
      </c>
      <c r="AZ195" s="16">
        <f t="shared" si="272"/>
        <v>1195</v>
      </c>
      <c r="BA195" s="16">
        <f t="shared" si="273"/>
        <v>1195</v>
      </c>
      <c r="BB195" s="16">
        <f t="shared" si="274"/>
        <v>1195</v>
      </c>
      <c r="BC195" s="16">
        <f>BC196</f>
        <v>0</v>
      </c>
      <c r="BD195" s="30"/>
      <c r="BE195" s="30"/>
      <c r="BF195" s="1"/>
      <c r="BG195" s="1"/>
      <c r="BH195" s="1"/>
      <c r="BI195" s="1"/>
      <c r="BJ195" s="1"/>
    </row>
    <row r="196" s="1" customFormat="1">
      <c r="A196" s="13" t="s">
        <v>175</v>
      </c>
      <c r="B196" s="14">
        <v>200</v>
      </c>
      <c r="C196" s="13" t="s">
        <v>106</v>
      </c>
      <c r="D196" s="13" t="s">
        <v>169</v>
      </c>
      <c r="E196" s="29" t="s">
        <v>170</v>
      </c>
      <c r="F196" s="16">
        <v>1195</v>
      </c>
      <c r="G196" s="16">
        <v>1195</v>
      </c>
      <c r="H196" s="16">
        <v>1195</v>
      </c>
      <c r="I196" s="16"/>
      <c r="J196" s="16"/>
      <c r="K196" s="16"/>
      <c r="L196" s="16">
        <f t="shared" si="199"/>
        <v>1195</v>
      </c>
      <c r="M196" s="16">
        <f t="shared" si="200"/>
        <v>1195</v>
      </c>
      <c r="N196" s="16">
        <f t="shared" si="201"/>
        <v>1195</v>
      </c>
      <c r="O196" s="16"/>
      <c r="P196" s="16"/>
      <c r="Q196" s="16"/>
      <c r="R196" s="16">
        <f t="shared" si="254"/>
        <v>1195</v>
      </c>
      <c r="S196" s="16">
        <f t="shared" si="255"/>
        <v>1195</v>
      </c>
      <c r="T196" s="16">
        <f t="shared" si="256"/>
        <v>1195</v>
      </c>
      <c r="U196" s="16"/>
      <c r="V196" s="16"/>
      <c r="W196" s="16"/>
      <c r="X196" s="16">
        <f t="shared" si="257"/>
        <v>1195</v>
      </c>
      <c r="Y196" s="16">
        <f t="shared" si="258"/>
        <v>1195</v>
      </c>
      <c r="Z196" s="16">
        <f t="shared" si="259"/>
        <v>1195</v>
      </c>
      <c r="AA196" s="16"/>
      <c r="AB196" s="16"/>
      <c r="AC196" s="16"/>
      <c r="AD196" s="16">
        <f t="shared" si="260"/>
        <v>1195</v>
      </c>
      <c r="AE196" s="16">
        <f t="shared" si="261"/>
        <v>1195</v>
      </c>
      <c r="AF196" s="16">
        <f t="shared" si="262"/>
        <v>1195</v>
      </c>
      <c r="AG196" s="16"/>
      <c r="AH196" s="16">
        <f t="shared" si="263"/>
        <v>1195</v>
      </c>
      <c r="AI196" s="16">
        <f t="shared" si="264"/>
        <v>1195</v>
      </c>
      <c r="AJ196" s="16">
        <f t="shared" si="265"/>
        <v>1195</v>
      </c>
      <c r="AK196" s="16"/>
      <c r="AL196" s="16"/>
      <c r="AM196" s="16"/>
      <c r="AN196" s="16">
        <f t="shared" si="266"/>
        <v>1195</v>
      </c>
      <c r="AO196" s="16">
        <f t="shared" si="267"/>
        <v>1195</v>
      </c>
      <c r="AP196" s="16">
        <f t="shared" si="268"/>
        <v>1195</v>
      </c>
      <c r="AQ196" s="16"/>
      <c r="AR196" s="16"/>
      <c r="AS196" s="16"/>
      <c r="AT196" s="16">
        <f t="shared" si="269"/>
        <v>1195</v>
      </c>
      <c r="AU196" s="16">
        <f t="shared" si="270"/>
        <v>1195</v>
      </c>
      <c r="AV196" s="16">
        <f t="shared" si="271"/>
        <v>1195</v>
      </c>
      <c r="AW196" s="16"/>
      <c r="AX196" s="16"/>
      <c r="AY196" s="16"/>
      <c r="AZ196" s="16">
        <f t="shared" si="272"/>
        <v>1195</v>
      </c>
      <c r="BA196" s="16">
        <f t="shared" si="273"/>
        <v>1195</v>
      </c>
      <c r="BB196" s="16">
        <f t="shared" si="274"/>
        <v>1195</v>
      </c>
      <c r="BC196" s="16"/>
      <c r="BD196" s="30"/>
      <c r="BE196" s="30"/>
      <c r="BF196" s="1"/>
      <c r="BG196" s="1"/>
      <c r="BH196" s="1"/>
      <c r="BI196" s="1"/>
      <c r="BJ196" s="1"/>
    </row>
    <row r="197" s="17" customFormat="1">
      <c r="A197" s="18" t="s">
        <v>177</v>
      </c>
      <c r="B197" s="19"/>
      <c r="C197" s="18"/>
      <c r="D197" s="18"/>
      <c r="E197" s="20" t="s">
        <v>178</v>
      </c>
      <c r="F197" s="21">
        <f>F198+F206</f>
        <v>2861158.7999999998</v>
      </c>
      <c r="G197" s="21">
        <f>G198+G206</f>
        <v>2698739.5</v>
      </c>
      <c r="H197" s="21">
        <f>H198+H206</f>
        <v>2790567</v>
      </c>
      <c r="I197" s="21">
        <f>I198+I206</f>
        <v>31451.599999999999</v>
      </c>
      <c r="J197" s="21">
        <f>J198+J206</f>
        <v>7164.6999999999989</v>
      </c>
      <c r="K197" s="21">
        <f>K198+K206</f>
        <v>15702.299999999999</v>
      </c>
      <c r="L197" s="21">
        <f t="shared" si="199"/>
        <v>2892610.3999999999</v>
      </c>
      <c r="M197" s="21">
        <f t="shared" si="200"/>
        <v>2705904.2000000002</v>
      </c>
      <c r="N197" s="21">
        <f t="shared" si="201"/>
        <v>2806269.2999999998</v>
      </c>
      <c r="O197" s="21">
        <f>O198+O206</f>
        <v>211561.27872</v>
      </c>
      <c r="P197" s="21">
        <f>P198+P206</f>
        <v>30513.5</v>
      </c>
      <c r="Q197" s="21">
        <f>Q198+Q206</f>
        <v>30513.5</v>
      </c>
      <c r="R197" s="21">
        <f t="shared" si="254"/>
        <v>3104171.6787199997</v>
      </c>
      <c r="S197" s="21">
        <f t="shared" si="255"/>
        <v>2736417.7000000002</v>
      </c>
      <c r="T197" s="21">
        <f t="shared" si="256"/>
        <v>2836782.7999999998</v>
      </c>
      <c r="U197" s="21">
        <f>U198+U206</f>
        <v>0</v>
      </c>
      <c r="V197" s="21">
        <f>V198+V206</f>
        <v>0</v>
      </c>
      <c r="W197" s="21">
        <f>W198+W206</f>
        <v>0</v>
      </c>
      <c r="X197" s="21">
        <f t="shared" si="257"/>
        <v>3104171.6787199997</v>
      </c>
      <c r="Y197" s="21">
        <f t="shared" si="258"/>
        <v>2736417.7000000002</v>
      </c>
      <c r="Z197" s="21">
        <f t="shared" si="259"/>
        <v>2836782.7999999998</v>
      </c>
      <c r="AA197" s="21">
        <f>AA198+AA206</f>
        <v>-20996.192719999992</v>
      </c>
      <c r="AB197" s="21">
        <f>AB198+AB206</f>
        <v>1000</v>
      </c>
      <c r="AC197" s="21">
        <f>AC198+AC206</f>
        <v>1000</v>
      </c>
      <c r="AD197" s="21">
        <f t="shared" si="260"/>
        <v>3083175.4859999996</v>
      </c>
      <c r="AE197" s="21">
        <f t="shared" si="261"/>
        <v>2737417.7000000002</v>
      </c>
      <c r="AF197" s="21">
        <f t="shared" si="262"/>
        <v>2837782.7999999998</v>
      </c>
      <c r="AG197" s="21">
        <f>AG198+AG206</f>
        <v>0</v>
      </c>
      <c r="AH197" s="21">
        <f t="shared" si="263"/>
        <v>3083175.4859999996</v>
      </c>
      <c r="AI197" s="21">
        <f t="shared" si="264"/>
        <v>2737417.7000000002</v>
      </c>
      <c r="AJ197" s="21">
        <f t="shared" si="265"/>
        <v>2837782.7999999998</v>
      </c>
      <c r="AK197" s="21">
        <f>AK198+AK206</f>
        <v>13938.809999999999</v>
      </c>
      <c r="AL197" s="21">
        <f>AL198+AL206</f>
        <v>0</v>
      </c>
      <c r="AM197" s="21">
        <f>AM198+AM206</f>
        <v>0</v>
      </c>
      <c r="AN197" s="21">
        <f t="shared" si="266"/>
        <v>3097114.2959999996</v>
      </c>
      <c r="AO197" s="21">
        <f t="shared" si="267"/>
        <v>2737417.7000000002</v>
      </c>
      <c r="AP197" s="21">
        <f t="shared" si="268"/>
        <v>2837782.7999999998</v>
      </c>
      <c r="AQ197" s="21">
        <f>AQ198+AQ206</f>
        <v>0</v>
      </c>
      <c r="AR197" s="21">
        <f>AR198+AR206</f>
        <v>0</v>
      </c>
      <c r="AS197" s="21">
        <f>AS198+AS206</f>
        <v>0</v>
      </c>
      <c r="AT197" s="21">
        <f t="shared" si="269"/>
        <v>3097114.2959999996</v>
      </c>
      <c r="AU197" s="21">
        <f t="shared" si="270"/>
        <v>2737417.7000000002</v>
      </c>
      <c r="AV197" s="21">
        <f t="shared" si="271"/>
        <v>2837782.7999999998</v>
      </c>
      <c r="AW197" s="21">
        <f>AW198+AW206</f>
        <v>127963.12299999999</v>
      </c>
      <c r="AX197" s="21">
        <f>AX198+AX206</f>
        <v>42171.542999999998</v>
      </c>
      <c r="AY197" s="21">
        <f>AY198+AY206</f>
        <v>42171.542999999998</v>
      </c>
      <c r="AZ197" s="21">
        <f t="shared" si="272"/>
        <v>3225077.4189999998</v>
      </c>
      <c r="BA197" s="21">
        <f t="shared" si="273"/>
        <v>2779589.2430000002</v>
      </c>
      <c r="BB197" s="21">
        <f t="shared" si="274"/>
        <v>2879954.3429999999</v>
      </c>
      <c r="BC197" s="21">
        <f>BC198+BC206</f>
        <v>0</v>
      </c>
      <c r="BD197" s="22"/>
      <c r="BE197" s="22"/>
      <c r="BF197" s="17"/>
      <c r="BG197" s="17"/>
      <c r="BH197" s="17"/>
      <c r="BI197" s="17"/>
      <c r="BJ197" s="17"/>
    </row>
    <row r="198" s="23" customFormat="1">
      <c r="A198" s="24" t="s">
        <v>179</v>
      </c>
      <c r="B198" s="25"/>
      <c r="C198" s="24"/>
      <c r="D198" s="24"/>
      <c r="E198" s="26" t="s">
        <v>30</v>
      </c>
      <c r="F198" s="27">
        <f t="shared" ref="F198:F204" si="327">F199</f>
        <v>260000</v>
      </c>
      <c r="G198" s="27">
        <f t="shared" ref="G198:G204" si="328">G199</f>
        <v>0</v>
      </c>
      <c r="H198" s="27">
        <f t="shared" ref="H198:H204" si="329">H199</f>
        <v>0</v>
      </c>
      <c r="I198" s="27">
        <f t="shared" ref="I198:I204" si="330">I199</f>
        <v>0</v>
      </c>
      <c r="J198" s="27">
        <f t="shared" ref="J198:J204" si="331">J199</f>
        <v>0</v>
      </c>
      <c r="K198" s="27">
        <f t="shared" ref="K198:K204" si="332">K199</f>
        <v>0</v>
      </c>
      <c r="L198" s="27">
        <f t="shared" si="199"/>
        <v>260000</v>
      </c>
      <c r="M198" s="27">
        <f t="shared" si="200"/>
        <v>0</v>
      </c>
      <c r="N198" s="27">
        <f t="shared" si="201"/>
        <v>0</v>
      </c>
      <c r="O198" s="27">
        <f t="shared" ref="O198:O204" si="333">O199</f>
        <v>76952.030719999995</v>
      </c>
      <c r="P198" s="27">
        <f t="shared" ref="P198:P204" si="334">P199</f>
        <v>0</v>
      </c>
      <c r="Q198" s="27">
        <f t="shared" ref="Q198:Q204" si="335">Q199</f>
        <v>0</v>
      </c>
      <c r="R198" s="27">
        <f t="shared" si="254"/>
        <v>336952.03071999998</v>
      </c>
      <c r="S198" s="27">
        <f t="shared" si="255"/>
        <v>0</v>
      </c>
      <c r="T198" s="27">
        <f t="shared" si="256"/>
        <v>0</v>
      </c>
      <c r="U198" s="27">
        <f>U199</f>
        <v>0</v>
      </c>
      <c r="V198" s="27">
        <f>V199</f>
        <v>0</v>
      </c>
      <c r="W198" s="27">
        <f>W199</f>
        <v>0</v>
      </c>
      <c r="X198" s="27">
        <f t="shared" si="257"/>
        <v>336952.03071999998</v>
      </c>
      <c r="Y198" s="27">
        <f t="shared" si="258"/>
        <v>0</v>
      </c>
      <c r="Z198" s="27">
        <f t="shared" si="259"/>
        <v>0</v>
      </c>
      <c r="AA198" s="27">
        <f>AA199</f>
        <v>-76952.030719999995</v>
      </c>
      <c r="AB198" s="27">
        <f>AB199</f>
        <v>0</v>
      </c>
      <c r="AC198" s="27">
        <f>AC199</f>
        <v>0</v>
      </c>
      <c r="AD198" s="27">
        <f t="shared" si="260"/>
        <v>260000</v>
      </c>
      <c r="AE198" s="27">
        <f t="shared" si="261"/>
        <v>0</v>
      </c>
      <c r="AF198" s="27">
        <f t="shared" si="262"/>
        <v>0</v>
      </c>
      <c r="AG198" s="27">
        <f>AG199</f>
        <v>0</v>
      </c>
      <c r="AH198" s="27">
        <f t="shared" si="263"/>
        <v>260000</v>
      </c>
      <c r="AI198" s="27">
        <f t="shared" si="264"/>
        <v>0</v>
      </c>
      <c r="AJ198" s="27">
        <f t="shared" si="265"/>
        <v>0</v>
      </c>
      <c r="AK198" s="27">
        <f>AK199</f>
        <v>0</v>
      </c>
      <c r="AL198" s="27">
        <f>AL199</f>
        <v>0</v>
      </c>
      <c r="AM198" s="27">
        <f>AM199</f>
        <v>0</v>
      </c>
      <c r="AN198" s="27">
        <f t="shared" si="266"/>
        <v>260000</v>
      </c>
      <c r="AO198" s="27">
        <f t="shared" si="267"/>
        <v>0</v>
      </c>
      <c r="AP198" s="27">
        <f t="shared" si="268"/>
        <v>0</v>
      </c>
      <c r="AQ198" s="27">
        <f>AQ199</f>
        <v>0</v>
      </c>
      <c r="AR198" s="27">
        <f>AR199</f>
        <v>0</v>
      </c>
      <c r="AS198" s="27">
        <f>AS199</f>
        <v>0</v>
      </c>
      <c r="AT198" s="27">
        <f t="shared" si="269"/>
        <v>260000</v>
      </c>
      <c r="AU198" s="27">
        <f t="shared" si="270"/>
        <v>0</v>
      </c>
      <c r="AV198" s="27">
        <f t="shared" si="271"/>
        <v>0</v>
      </c>
      <c r="AW198" s="27">
        <f>AW199</f>
        <v>0</v>
      </c>
      <c r="AX198" s="27">
        <f>AX199</f>
        <v>0</v>
      </c>
      <c r="AY198" s="27">
        <f>AY199</f>
        <v>0</v>
      </c>
      <c r="AZ198" s="27">
        <f t="shared" si="272"/>
        <v>260000</v>
      </c>
      <c r="BA198" s="27">
        <f t="shared" si="273"/>
        <v>0</v>
      </c>
      <c r="BB198" s="27">
        <f t="shared" si="274"/>
        <v>0</v>
      </c>
      <c r="BC198" s="27">
        <f>BC199</f>
        <v>0</v>
      </c>
      <c r="BD198" s="28"/>
      <c r="BE198" s="28"/>
      <c r="BF198" s="23"/>
      <c r="BG198" s="23"/>
      <c r="BH198" s="23"/>
      <c r="BI198" s="23"/>
      <c r="BJ198" s="23"/>
    </row>
    <row r="199" s="1" customFormat="1">
      <c r="A199" s="13" t="s">
        <v>180</v>
      </c>
      <c r="B199" s="14"/>
      <c r="C199" s="13"/>
      <c r="D199" s="13"/>
      <c r="E199" s="29" t="s">
        <v>181</v>
      </c>
      <c r="F199" s="16">
        <f>F203</f>
        <v>260000</v>
      </c>
      <c r="G199" s="16">
        <f>G203</f>
        <v>0</v>
      </c>
      <c r="H199" s="16">
        <f>H203</f>
        <v>0</v>
      </c>
      <c r="I199" s="16">
        <f>I203</f>
        <v>0</v>
      </c>
      <c r="J199" s="16">
        <f>J203</f>
        <v>0</v>
      </c>
      <c r="K199" s="16">
        <f>K203</f>
        <v>0</v>
      </c>
      <c r="L199" s="16">
        <f t="shared" si="199"/>
        <v>260000</v>
      </c>
      <c r="M199" s="16">
        <f t="shared" si="200"/>
        <v>0</v>
      </c>
      <c r="N199" s="16">
        <f t="shared" si="201"/>
        <v>0</v>
      </c>
      <c r="O199" s="16">
        <f>O203+O200</f>
        <v>76952.030719999995</v>
      </c>
      <c r="P199" s="16">
        <f>P203+P200</f>
        <v>0</v>
      </c>
      <c r="Q199" s="16">
        <f>Q203+Q200</f>
        <v>0</v>
      </c>
      <c r="R199" s="16">
        <f t="shared" si="254"/>
        <v>336952.03071999998</v>
      </c>
      <c r="S199" s="16">
        <f t="shared" si="255"/>
        <v>0</v>
      </c>
      <c r="T199" s="16">
        <f t="shared" si="256"/>
        <v>0</v>
      </c>
      <c r="U199" s="16">
        <f>U203</f>
        <v>0</v>
      </c>
      <c r="V199" s="16">
        <f>V203</f>
        <v>0</v>
      </c>
      <c r="W199" s="16">
        <f>W203</f>
        <v>0</v>
      </c>
      <c r="X199" s="16">
        <f t="shared" si="257"/>
        <v>336952.03071999998</v>
      </c>
      <c r="Y199" s="16">
        <f t="shared" si="258"/>
        <v>0</v>
      </c>
      <c r="Z199" s="16">
        <f t="shared" si="259"/>
        <v>0</v>
      </c>
      <c r="AA199" s="16">
        <f>AA203+AA200</f>
        <v>-76952.030719999995</v>
      </c>
      <c r="AB199" s="16">
        <f>AB203+AB200</f>
        <v>0</v>
      </c>
      <c r="AC199" s="16">
        <f>AC203+AC200</f>
        <v>0</v>
      </c>
      <c r="AD199" s="16">
        <f t="shared" si="260"/>
        <v>260000</v>
      </c>
      <c r="AE199" s="16">
        <f t="shared" si="261"/>
        <v>0</v>
      </c>
      <c r="AF199" s="16">
        <f t="shared" si="262"/>
        <v>0</v>
      </c>
      <c r="AG199" s="16">
        <f>AG203+AG200</f>
        <v>0</v>
      </c>
      <c r="AH199" s="16">
        <f t="shared" si="263"/>
        <v>260000</v>
      </c>
      <c r="AI199" s="16">
        <f t="shared" si="264"/>
        <v>0</v>
      </c>
      <c r="AJ199" s="16">
        <f t="shared" si="265"/>
        <v>0</v>
      </c>
      <c r="AK199" s="16">
        <f>AK203+AK200</f>
        <v>0</v>
      </c>
      <c r="AL199" s="16">
        <f>AL203+AL200</f>
        <v>0</v>
      </c>
      <c r="AM199" s="16">
        <f>AM203+AM200</f>
        <v>0</v>
      </c>
      <c r="AN199" s="16">
        <f t="shared" si="266"/>
        <v>260000</v>
      </c>
      <c r="AO199" s="16">
        <f t="shared" si="267"/>
        <v>0</v>
      </c>
      <c r="AP199" s="16">
        <f t="shared" si="268"/>
        <v>0</v>
      </c>
      <c r="AQ199" s="16">
        <f>AQ203+AQ200</f>
        <v>0</v>
      </c>
      <c r="AR199" s="16">
        <f>AR203+AR200</f>
        <v>0</v>
      </c>
      <c r="AS199" s="16">
        <f>AS203+AS200</f>
        <v>0</v>
      </c>
      <c r="AT199" s="16">
        <f t="shared" si="269"/>
        <v>260000</v>
      </c>
      <c r="AU199" s="16">
        <f t="shared" si="270"/>
        <v>0</v>
      </c>
      <c r="AV199" s="16">
        <f t="shared" si="271"/>
        <v>0</v>
      </c>
      <c r="AW199" s="16">
        <f>AW203+AW200</f>
        <v>0</v>
      </c>
      <c r="AX199" s="16">
        <f>AX203+AX200</f>
        <v>0</v>
      </c>
      <c r="AY199" s="16">
        <f>AY203+AY200</f>
        <v>0</v>
      </c>
      <c r="AZ199" s="16">
        <f t="shared" si="272"/>
        <v>260000</v>
      </c>
      <c r="BA199" s="16">
        <f t="shared" si="273"/>
        <v>0</v>
      </c>
      <c r="BB199" s="16">
        <f t="shared" si="274"/>
        <v>0</v>
      </c>
      <c r="BC199" s="16">
        <f>BC203+BC200</f>
        <v>0</v>
      </c>
      <c r="BD199" s="30"/>
      <c r="BE199" s="30"/>
      <c r="BF199" s="1"/>
      <c r="BG199" s="1"/>
      <c r="BH199" s="1"/>
      <c r="BI199" s="1"/>
      <c r="BJ199" s="1"/>
    </row>
    <row r="200" s="1" customFormat="1" hidden="1">
      <c r="A200" s="13" t="s">
        <v>182</v>
      </c>
      <c r="B200" s="14"/>
      <c r="C200" s="13"/>
      <c r="D200" s="13"/>
      <c r="E200" s="31" t="s">
        <v>183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>
        <f t="shared" ref="O200:O201" si="336">O201</f>
        <v>76952.030719999995</v>
      </c>
      <c r="P200" s="16">
        <f t="shared" ref="P200:P201" si="337">P201</f>
        <v>0</v>
      </c>
      <c r="Q200" s="16">
        <f t="shared" ref="Q200:Q201" si="338">Q201</f>
        <v>0</v>
      </c>
      <c r="R200" s="16">
        <f t="shared" si="254"/>
        <v>76952.030719999995</v>
      </c>
      <c r="S200" s="16">
        <f t="shared" si="255"/>
        <v>0</v>
      </c>
      <c r="T200" s="16">
        <f t="shared" si="256"/>
        <v>0</v>
      </c>
      <c r="U200" s="16"/>
      <c r="V200" s="16"/>
      <c r="W200" s="16"/>
      <c r="X200" s="16">
        <f t="shared" si="257"/>
        <v>76952.030719999995</v>
      </c>
      <c r="Y200" s="16">
        <f t="shared" si="258"/>
        <v>0</v>
      </c>
      <c r="Z200" s="16">
        <f t="shared" si="259"/>
        <v>0</v>
      </c>
      <c r="AA200" s="16">
        <f t="shared" ref="AA200:AA204" si="339">AA201</f>
        <v>-76952.030719999995</v>
      </c>
      <c r="AB200" s="16">
        <f t="shared" ref="AB200:AB204" si="340">AB201</f>
        <v>0</v>
      </c>
      <c r="AC200" s="16">
        <f t="shared" ref="AC200:AC204" si="341">AC201</f>
        <v>0</v>
      </c>
      <c r="AD200" s="16">
        <f t="shared" si="260"/>
        <v>0</v>
      </c>
      <c r="AE200" s="16">
        <f t="shared" si="261"/>
        <v>0</v>
      </c>
      <c r="AF200" s="16">
        <f t="shared" si="262"/>
        <v>0</v>
      </c>
      <c r="AG200" s="16">
        <f t="shared" ref="AG200:AG204" si="342">AG201</f>
        <v>0</v>
      </c>
      <c r="AH200" s="16">
        <f t="shared" si="263"/>
        <v>0</v>
      </c>
      <c r="AI200" s="16">
        <f t="shared" si="264"/>
        <v>0</v>
      </c>
      <c r="AJ200" s="16">
        <f t="shared" si="265"/>
        <v>0</v>
      </c>
      <c r="AK200" s="16">
        <f t="shared" ref="AK200:AK204" si="343">AK201</f>
        <v>0</v>
      </c>
      <c r="AL200" s="16">
        <f t="shared" ref="AL200:AL204" si="344">AL201</f>
        <v>0</v>
      </c>
      <c r="AM200" s="16">
        <f t="shared" ref="AM200:AM204" si="345">AM201</f>
        <v>0</v>
      </c>
      <c r="AN200" s="16">
        <f t="shared" si="266"/>
        <v>0</v>
      </c>
      <c r="AO200" s="16">
        <f t="shared" si="267"/>
        <v>0</v>
      </c>
      <c r="AP200" s="16">
        <f t="shared" si="268"/>
        <v>0</v>
      </c>
      <c r="AQ200" s="16">
        <f t="shared" ref="AQ200:AQ204" si="346">AQ201</f>
        <v>0</v>
      </c>
      <c r="AR200" s="16">
        <f t="shared" ref="AR200:AR204" si="347">AR201</f>
        <v>0</v>
      </c>
      <c r="AS200" s="16">
        <f t="shared" ref="AS200:AS204" si="348">AS201</f>
        <v>0</v>
      </c>
      <c r="AT200" s="16">
        <f t="shared" si="269"/>
        <v>0</v>
      </c>
      <c r="AU200" s="16">
        <f t="shared" si="270"/>
        <v>0</v>
      </c>
      <c r="AV200" s="16">
        <f t="shared" si="271"/>
        <v>0</v>
      </c>
      <c r="AW200" s="16">
        <f t="shared" ref="AW200:AW204" si="349">AW201</f>
        <v>0</v>
      </c>
      <c r="AX200" s="16">
        <f t="shared" ref="AX200:AX204" si="350">AX201</f>
        <v>0</v>
      </c>
      <c r="AY200" s="16">
        <f t="shared" ref="AY200:AY204" si="351">AY201</f>
        <v>0</v>
      </c>
      <c r="AZ200" s="16">
        <f t="shared" si="272"/>
        <v>0</v>
      </c>
      <c r="BA200" s="16">
        <f t="shared" si="273"/>
        <v>0</v>
      </c>
      <c r="BB200" s="16">
        <f t="shared" si="274"/>
        <v>0</v>
      </c>
      <c r="BC200" s="16">
        <f t="shared" ref="BC200:BC204" si="352">BC201</f>
        <v>0</v>
      </c>
      <c r="BD200" s="30">
        <v>0</v>
      </c>
      <c r="BE200" s="30"/>
      <c r="BF200" s="1"/>
      <c r="BG200" s="1"/>
      <c r="BH200" s="1"/>
      <c r="BI200" s="1"/>
      <c r="BJ200" s="1"/>
    </row>
    <row r="201" s="1" customFormat="1" hidden="1">
      <c r="A201" s="13" t="s">
        <v>182</v>
      </c>
      <c r="B201" s="14" t="s">
        <v>35</v>
      </c>
      <c r="C201" s="13"/>
      <c r="D201" s="13"/>
      <c r="E201" s="29" t="s">
        <v>36</v>
      </c>
      <c r="F201" s="16"/>
      <c r="G201" s="16"/>
      <c r="H201" s="16"/>
      <c r="I201" s="16"/>
      <c r="J201" s="16"/>
      <c r="K201" s="16"/>
      <c r="L201" s="16"/>
      <c r="M201" s="16"/>
      <c r="N201" s="16"/>
      <c r="O201" s="16">
        <f t="shared" si="336"/>
        <v>76952.030719999995</v>
      </c>
      <c r="P201" s="16">
        <f t="shared" si="337"/>
        <v>0</v>
      </c>
      <c r="Q201" s="16">
        <f t="shared" si="338"/>
        <v>0</v>
      </c>
      <c r="R201" s="16">
        <f t="shared" si="254"/>
        <v>76952.030719999995</v>
      </c>
      <c r="S201" s="16">
        <f t="shared" si="255"/>
        <v>0</v>
      </c>
      <c r="T201" s="16">
        <f t="shared" si="256"/>
        <v>0</v>
      </c>
      <c r="U201" s="16"/>
      <c r="V201" s="16"/>
      <c r="W201" s="16"/>
      <c r="X201" s="16">
        <f t="shared" si="257"/>
        <v>76952.030719999995</v>
      </c>
      <c r="Y201" s="16">
        <f t="shared" si="258"/>
        <v>0</v>
      </c>
      <c r="Z201" s="16">
        <f t="shared" si="259"/>
        <v>0</v>
      </c>
      <c r="AA201" s="16">
        <f t="shared" si="339"/>
        <v>-76952.030719999995</v>
      </c>
      <c r="AB201" s="16">
        <f t="shared" si="340"/>
        <v>0</v>
      </c>
      <c r="AC201" s="16">
        <f t="shared" si="341"/>
        <v>0</v>
      </c>
      <c r="AD201" s="16">
        <f t="shared" si="260"/>
        <v>0</v>
      </c>
      <c r="AE201" s="16">
        <f t="shared" si="261"/>
        <v>0</v>
      </c>
      <c r="AF201" s="16">
        <f t="shared" si="262"/>
        <v>0</v>
      </c>
      <c r="AG201" s="16">
        <f t="shared" si="342"/>
        <v>0</v>
      </c>
      <c r="AH201" s="16">
        <f t="shared" si="263"/>
        <v>0</v>
      </c>
      <c r="AI201" s="16">
        <f t="shared" si="264"/>
        <v>0</v>
      </c>
      <c r="AJ201" s="16">
        <f t="shared" si="265"/>
        <v>0</v>
      </c>
      <c r="AK201" s="16">
        <f t="shared" si="343"/>
        <v>0</v>
      </c>
      <c r="AL201" s="16">
        <f t="shared" si="344"/>
        <v>0</v>
      </c>
      <c r="AM201" s="16">
        <f t="shared" si="345"/>
        <v>0</v>
      </c>
      <c r="AN201" s="16">
        <f t="shared" si="266"/>
        <v>0</v>
      </c>
      <c r="AO201" s="16">
        <f t="shared" si="267"/>
        <v>0</v>
      </c>
      <c r="AP201" s="16">
        <f t="shared" si="268"/>
        <v>0</v>
      </c>
      <c r="AQ201" s="16">
        <f t="shared" si="346"/>
        <v>0</v>
      </c>
      <c r="AR201" s="16">
        <f t="shared" si="347"/>
        <v>0</v>
      </c>
      <c r="AS201" s="16">
        <f t="shared" si="348"/>
        <v>0</v>
      </c>
      <c r="AT201" s="16">
        <f t="shared" si="269"/>
        <v>0</v>
      </c>
      <c r="AU201" s="16">
        <f t="shared" si="270"/>
        <v>0</v>
      </c>
      <c r="AV201" s="16">
        <f t="shared" si="271"/>
        <v>0</v>
      </c>
      <c r="AW201" s="16">
        <f t="shared" si="349"/>
        <v>0</v>
      </c>
      <c r="AX201" s="16">
        <f t="shared" si="350"/>
        <v>0</v>
      </c>
      <c r="AY201" s="16">
        <f t="shared" si="351"/>
        <v>0</v>
      </c>
      <c r="AZ201" s="16">
        <f t="shared" si="272"/>
        <v>0</v>
      </c>
      <c r="BA201" s="16">
        <f t="shared" si="273"/>
        <v>0</v>
      </c>
      <c r="BB201" s="16">
        <f t="shared" si="274"/>
        <v>0</v>
      </c>
      <c r="BC201" s="16">
        <f t="shared" si="352"/>
        <v>0</v>
      </c>
      <c r="BD201" s="30">
        <v>0</v>
      </c>
      <c r="BE201" s="30"/>
      <c r="BF201" s="1"/>
      <c r="BG201" s="1"/>
      <c r="BH201" s="1"/>
      <c r="BI201" s="1"/>
      <c r="BJ201" s="1"/>
    </row>
    <row r="202" s="1" customFormat="1" hidden="1">
      <c r="A202" s="13" t="s">
        <v>182</v>
      </c>
      <c r="B202" s="14" t="s">
        <v>35</v>
      </c>
      <c r="C202" s="13" t="s">
        <v>72</v>
      </c>
      <c r="D202" s="13" t="s">
        <v>72</v>
      </c>
      <c r="E202" s="29" t="s">
        <v>73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6">
        <v>76952.030719999995</v>
      </c>
      <c r="P202" s="16"/>
      <c r="Q202" s="16"/>
      <c r="R202" s="16">
        <f t="shared" si="254"/>
        <v>76952.030719999995</v>
      </c>
      <c r="S202" s="16">
        <f t="shared" si="255"/>
        <v>0</v>
      </c>
      <c r="T202" s="16">
        <f t="shared" si="256"/>
        <v>0</v>
      </c>
      <c r="U202" s="16"/>
      <c r="V202" s="16"/>
      <c r="W202" s="16"/>
      <c r="X202" s="16">
        <f t="shared" si="257"/>
        <v>76952.030719999995</v>
      </c>
      <c r="Y202" s="16">
        <f t="shared" si="258"/>
        <v>0</v>
      </c>
      <c r="Z202" s="16">
        <f t="shared" si="259"/>
        <v>0</v>
      </c>
      <c r="AA202" s="16">
        <v>-76952.030719999995</v>
      </c>
      <c r="AB202" s="16"/>
      <c r="AC202" s="16"/>
      <c r="AD202" s="16">
        <f t="shared" si="260"/>
        <v>0</v>
      </c>
      <c r="AE202" s="16">
        <f t="shared" si="261"/>
        <v>0</v>
      </c>
      <c r="AF202" s="16">
        <f t="shared" si="262"/>
        <v>0</v>
      </c>
      <c r="AG202" s="16"/>
      <c r="AH202" s="16">
        <f t="shared" si="263"/>
        <v>0</v>
      </c>
      <c r="AI202" s="16">
        <f t="shared" si="264"/>
        <v>0</v>
      </c>
      <c r="AJ202" s="16">
        <f t="shared" si="265"/>
        <v>0</v>
      </c>
      <c r="AK202" s="16"/>
      <c r="AL202" s="16"/>
      <c r="AM202" s="16"/>
      <c r="AN202" s="16">
        <f t="shared" si="266"/>
        <v>0</v>
      </c>
      <c r="AO202" s="16">
        <f t="shared" si="267"/>
        <v>0</v>
      </c>
      <c r="AP202" s="16">
        <f t="shared" si="268"/>
        <v>0</v>
      </c>
      <c r="AQ202" s="16"/>
      <c r="AR202" s="16"/>
      <c r="AS202" s="16"/>
      <c r="AT202" s="16">
        <f t="shared" si="269"/>
        <v>0</v>
      </c>
      <c r="AU202" s="16">
        <f t="shared" si="270"/>
        <v>0</v>
      </c>
      <c r="AV202" s="16">
        <f t="shared" si="271"/>
        <v>0</v>
      </c>
      <c r="AW202" s="16"/>
      <c r="AX202" s="16"/>
      <c r="AY202" s="16"/>
      <c r="AZ202" s="16">
        <f t="shared" si="272"/>
        <v>0</v>
      </c>
      <c r="BA202" s="16">
        <f t="shared" si="273"/>
        <v>0</v>
      </c>
      <c r="BB202" s="16">
        <f t="shared" si="274"/>
        <v>0</v>
      </c>
      <c r="BC202" s="16"/>
      <c r="BD202" s="30">
        <v>0</v>
      </c>
      <c r="BE202" s="30"/>
      <c r="BF202" s="1"/>
      <c r="BG202" s="1"/>
      <c r="BH202" s="1"/>
      <c r="BI202" s="1"/>
      <c r="BJ202" s="1"/>
    </row>
    <row r="203" s="1" customFormat="1">
      <c r="A203" s="13" t="s">
        <v>184</v>
      </c>
      <c r="B203" s="14"/>
      <c r="C203" s="13"/>
      <c r="D203" s="13"/>
      <c r="E203" s="29" t="s">
        <v>185</v>
      </c>
      <c r="F203" s="16">
        <f t="shared" si="327"/>
        <v>260000</v>
      </c>
      <c r="G203" s="16">
        <f t="shared" si="328"/>
        <v>0</v>
      </c>
      <c r="H203" s="16">
        <f t="shared" si="329"/>
        <v>0</v>
      </c>
      <c r="I203" s="16">
        <f t="shared" si="330"/>
        <v>0</v>
      </c>
      <c r="J203" s="16">
        <f t="shared" si="331"/>
        <v>0</v>
      </c>
      <c r="K203" s="16">
        <f t="shared" si="332"/>
        <v>0</v>
      </c>
      <c r="L203" s="16">
        <f t="shared" si="199"/>
        <v>260000</v>
      </c>
      <c r="M203" s="16">
        <f t="shared" si="200"/>
        <v>0</v>
      </c>
      <c r="N203" s="16">
        <f t="shared" si="201"/>
        <v>0</v>
      </c>
      <c r="O203" s="16">
        <f t="shared" si="333"/>
        <v>0</v>
      </c>
      <c r="P203" s="16">
        <f t="shared" si="334"/>
        <v>0</v>
      </c>
      <c r="Q203" s="16">
        <f t="shared" si="335"/>
        <v>0</v>
      </c>
      <c r="R203" s="16">
        <f t="shared" si="254"/>
        <v>260000</v>
      </c>
      <c r="S203" s="16">
        <f t="shared" si="255"/>
        <v>0</v>
      </c>
      <c r="T203" s="16">
        <f t="shared" si="256"/>
        <v>0</v>
      </c>
      <c r="U203" s="16">
        <f t="shared" ref="U203:U204" si="353">U204</f>
        <v>0</v>
      </c>
      <c r="V203" s="16">
        <f t="shared" ref="V203:V204" si="354">V204</f>
        <v>0</v>
      </c>
      <c r="W203" s="16">
        <f t="shared" ref="W203:W204" si="355">W204</f>
        <v>0</v>
      </c>
      <c r="X203" s="16">
        <f t="shared" si="257"/>
        <v>260000</v>
      </c>
      <c r="Y203" s="16">
        <f t="shared" si="258"/>
        <v>0</v>
      </c>
      <c r="Z203" s="16">
        <f t="shared" si="259"/>
        <v>0</v>
      </c>
      <c r="AA203" s="16">
        <f t="shared" si="339"/>
        <v>0</v>
      </c>
      <c r="AB203" s="16">
        <f t="shared" si="340"/>
        <v>0</v>
      </c>
      <c r="AC203" s="16">
        <f t="shared" si="341"/>
        <v>0</v>
      </c>
      <c r="AD203" s="16">
        <f t="shared" si="260"/>
        <v>260000</v>
      </c>
      <c r="AE203" s="16">
        <f t="shared" si="261"/>
        <v>0</v>
      </c>
      <c r="AF203" s="16">
        <f t="shared" si="262"/>
        <v>0</v>
      </c>
      <c r="AG203" s="16">
        <f t="shared" si="342"/>
        <v>0</v>
      </c>
      <c r="AH203" s="16">
        <f t="shared" si="263"/>
        <v>260000</v>
      </c>
      <c r="AI203" s="16">
        <f t="shared" si="264"/>
        <v>0</v>
      </c>
      <c r="AJ203" s="16">
        <f t="shared" si="265"/>
        <v>0</v>
      </c>
      <c r="AK203" s="16">
        <f t="shared" si="343"/>
        <v>0</v>
      </c>
      <c r="AL203" s="16">
        <f t="shared" si="344"/>
        <v>0</v>
      </c>
      <c r="AM203" s="16">
        <f t="shared" si="345"/>
        <v>0</v>
      </c>
      <c r="AN203" s="16">
        <f t="shared" si="266"/>
        <v>260000</v>
      </c>
      <c r="AO203" s="16">
        <f t="shared" si="267"/>
        <v>0</v>
      </c>
      <c r="AP203" s="16">
        <f t="shared" si="268"/>
        <v>0</v>
      </c>
      <c r="AQ203" s="16">
        <f t="shared" si="346"/>
        <v>0</v>
      </c>
      <c r="AR203" s="16">
        <f t="shared" si="347"/>
        <v>0</v>
      </c>
      <c r="AS203" s="16">
        <f t="shared" si="348"/>
        <v>0</v>
      </c>
      <c r="AT203" s="16">
        <f t="shared" si="269"/>
        <v>260000</v>
      </c>
      <c r="AU203" s="16">
        <f t="shared" si="270"/>
        <v>0</v>
      </c>
      <c r="AV203" s="16">
        <f t="shared" si="271"/>
        <v>0</v>
      </c>
      <c r="AW203" s="16">
        <f t="shared" si="349"/>
        <v>0</v>
      </c>
      <c r="AX203" s="16">
        <f t="shared" si="350"/>
        <v>0</v>
      </c>
      <c r="AY203" s="16">
        <f t="shared" si="351"/>
        <v>0</v>
      </c>
      <c r="AZ203" s="16">
        <f t="shared" si="272"/>
        <v>260000</v>
      </c>
      <c r="BA203" s="16">
        <f t="shared" si="273"/>
        <v>0</v>
      </c>
      <c r="BB203" s="16">
        <f t="shared" si="274"/>
        <v>0</v>
      </c>
      <c r="BC203" s="16">
        <f t="shared" si="352"/>
        <v>0</v>
      </c>
      <c r="BD203" s="30"/>
      <c r="BE203" s="30"/>
      <c r="BF203" s="1"/>
      <c r="BG203" s="1"/>
      <c r="BH203" s="1"/>
      <c r="BI203" s="1"/>
      <c r="BJ203" s="1"/>
    </row>
    <row r="204" s="1" customFormat="1">
      <c r="A204" s="13" t="s">
        <v>184</v>
      </c>
      <c r="B204" s="14" t="s">
        <v>35</v>
      </c>
      <c r="C204" s="13"/>
      <c r="D204" s="13"/>
      <c r="E204" s="29" t="s">
        <v>36</v>
      </c>
      <c r="F204" s="16">
        <f t="shared" si="327"/>
        <v>260000</v>
      </c>
      <c r="G204" s="16">
        <f t="shared" si="328"/>
        <v>0</v>
      </c>
      <c r="H204" s="16">
        <f t="shared" si="329"/>
        <v>0</v>
      </c>
      <c r="I204" s="16">
        <f t="shared" si="330"/>
        <v>0</v>
      </c>
      <c r="J204" s="16">
        <f t="shared" si="331"/>
        <v>0</v>
      </c>
      <c r="K204" s="16">
        <f t="shared" si="332"/>
        <v>0</v>
      </c>
      <c r="L204" s="16">
        <f t="shared" si="199"/>
        <v>260000</v>
      </c>
      <c r="M204" s="16">
        <f t="shared" si="200"/>
        <v>0</v>
      </c>
      <c r="N204" s="16">
        <f t="shared" si="201"/>
        <v>0</v>
      </c>
      <c r="O204" s="16">
        <f t="shared" si="333"/>
        <v>0</v>
      </c>
      <c r="P204" s="16">
        <f t="shared" si="334"/>
        <v>0</v>
      </c>
      <c r="Q204" s="16">
        <f t="shared" si="335"/>
        <v>0</v>
      </c>
      <c r="R204" s="16">
        <f t="shared" si="254"/>
        <v>260000</v>
      </c>
      <c r="S204" s="16">
        <f t="shared" si="255"/>
        <v>0</v>
      </c>
      <c r="T204" s="16">
        <f t="shared" si="256"/>
        <v>0</v>
      </c>
      <c r="U204" s="16">
        <f t="shared" si="353"/>
        <v>0</v>
      </c>
      <c r="V204" s="16">
        <f t="shared" si="354"/>
        <v>0</v>
      </c>
      <c r="W204" s="16">
        <f t="shared" si="355"/>
        <v>0</v>
      </c>
      <c r="X204" s="16">
        <f t="shared" si="257"/>
        <v>260000</v>
      </c>
      <c r="Y204" s="16">
        <f t="shared" si="258"/>
        <v>0</v>
      </c>
      <c r="Z204" s="16">
        <f t="shared" si="259"/>
        <v>0</v>
      </c>
      <c r="AA204" s="16">
        <f t="shared" si="339"/>
        <v>0</v>
      </c>
      <c r="AB204" s="16">
        <f t="shared" si="340"/>
        <v>0</v>
      </c>
      <c r="AC204" s="16">
        <f t="shared" si="341"/>
        <v>0</v>
      </c>
      <c r="AD204" s="16">
        <f t="shared" si="260"/>
        <v>260000</v>
      </c>
      <c r="AE204" s="16">
        <f t="shared" si="261"/>
        <v>0</v>
      </c>
      <c r="AF204" s="16">
        <f t="shared" si="262"/>
        <v>0</v>
      </c>
      <c r="AG204" s="16">
        <f t="shared" si="342"/>
        <v>0</v>
      </c>
      <c r="AH204" s="16">
        <f t="shared" si="263"/>
        <v>260000</v>
      </c>
      <c r="AI204" s="16">
        <f t="shared" si="264"/>
        <v>0</v>
      </c>
      <c r="AJ204" s="16">
        <f t="shared" si="265"/>
        <v>0</v>
      </c>
      <c r="AK204" s="16">
        <f t="shared" si="343"/>
        <v>0</v>
      </c>
      <c r="AL204" s="16">
        <f t="shared" si="344"/>
        <v>0</v>
      </c>
      <c r="AM204" s="16">
        <f t="shared" si="345"/>
        <v>0</v>
      </c>
      <c r="AN204" s="16">
        <f t="shared" si="266"/>
        <v>260000</v>
      </c>
      <c r="AO204" s="16">
        <f t="shared" si="267"/>
        <v>0</v>
      </c>
      <c r="AP204" s="16">
        <f t="shared" si="268"/>
        <v>0</v>
      </c>
      <c r="AQ204" s="16">
        <f t="shared" si="346"/>
        <v>0</v>
      </c>
      <c r="AR204" s="16">
        <f t="shared" si="347"/>
        <v>0</v>
      </c>
      <c r="AS204" s="16">
        <f t="shared" si="348"/>
        <v>0</v>
      </c>
      <c r="AT204" s="16">
        <f t="shared" si="269"/>
        <v>260000</v>
      </c>
      <c r="AU204" s="16">
        <f t="shared" si="270"/>
        <v>0</v>
      </c>
      <c r="AV204" s="16">
        <f t="shared" si="271"/>
        <v>0</v>
      </c>
      <c r="AW204" s="16">
        <f t="shared" si="349"/>
        <v>0</v>
      </c>
      <c r="AX204" s="16">
        <f t="shared" si="350"/>
        <v>0</v>
      </c>
      <c r="AY204" s="16">
        <f t="shared" si="351"/>
        <v>0</v>
      </c>
      <c r="AZ204" s="16">
        <f t="shared" si="272"/>
        <v>260000</v>
      </c>
      <c r="BA204" s="16">
        <f t="shared" si="273"/>
        <v>0</v>
      </c>
      <c r="BB204" s="16">
        <f t="shared" si="274"/>
        <v>0</v>
      </c>
      <c r="BC204" s="16">
        <f t="shared" si="352"/>
        <v>0</v>
      </c>
      <c r="BD204" s="30"/>
      <c r="BE204" s="30"/>
      <c r="BF204" s="1"/>
      <c r="BG204" s="1"/>
      <c r="BH204" s="1"/>
      <c r="BI204" s="1"/>
      <c r="BJ204" s="1"/>
    </row>
    <row r="205" s="1" customFormat="1">
      <c r="A205" s="13" t="s">
        <v>184</v>
      </c>
      <c r="B205" s="14">
        <v>400</v>
      </c>
      <c r="C205" s="13" t="s">
        <v>70</v>
      </c>
      <c r="D205" s="13" t="s">
        <v>37</v>
      </c>
      <c r="E205" s="29" t="s">
        <v>71</v>
      </c>
      <c r="F205" s="16">
        <v>260000</v>
      </c>
      <c r="G205" s="16">
        <v>0</v>
      </c>
      <c r="H205" s="16">
        <v>0</v>
      </c>
      <c r="I205" s="16"/>
      <c r="J205" s="16"/>
      <c r="K205" s="16"/>
      <c r="L205" s="16">
        <f t="shared" ref="L205:L268" si="356">F205+I205</f>
        <v>260000</v>
      </c>
      <c r="M205" s="16">
        <f t="shared" ref="M205:M268" si="357">G205+J205</f>
        <v>0</v>
      </c>
      <c r="N205" s="16">
        <f t="shared" ref="N205:N268" si="358">H205+K205</f>
        <v>0</v>
      </c>
      <c r="O205" s="16"/>
      <c r="P205" s="16"/>
      <c r="Q205" s="16"/>
      <c r="R205" s="16">
        <f t="shared" si="254"/>
        <v>260000</v>
      </c>
      <c r="S205" s="16">
        <f t="shared" si="255"/>
        <v>0</v>
      </c>
      <c r="T205" s="16">
        <f t="shared" si="256"/>
        <v>0</v>
      </c>
      <c r="U205" s="16"/>
      <c r="V205" s="16"/>
      <c r="W205" s="16"/>
      <c r="X205" s="16">
        <f t="shared" si="257"/>
        <v>260000</v>
      </c>
      <c r="Y205" s="16">
        <f t="shared" si="258"/>
        <v>0</v>
      </c>
      <c r="Z205" s="16">
        <f t="shared" si="259"/>
        <v>0</v>
      </c>
      <c r="AA205" s="16"/>
      <c r="AB205" s="16"/>
      <c r="AC205" s="16"/>
      <c r="AD205" s="16">
        <f t="shared" si="260"/>
        <v>260000</v>
      </c>
      <c r="AE205" s="16">
        <f t="shared" si="261"/>
        <v>0</v>
      </c>
      <c r="AF205" s="16">
        <f t="shared" si="262"/>
        <v>0</v>
      </c>
      <c r="AG205" s="16"/>
      <c r="AH205" s="16">
        <f t="shared" si="263"/>
        <v>260000</v>
      </c>
      <c r="AI205" s="16">
        <f t="shared" si="264"/>
        <v>0</v>
      </c>
      <c r="AJ205" s="16">
        <f t="shared" si="265"/>
        <v>0</v>
      </c>
      <c r="AK205" s="16"/>
      <c r="AL205" s="16"/>
      <c r="AM205" s="16"/>
      <c r="AN205" s="16">
        <f t="shared" si="266"/>
        <v>260000</v>
      </c>
      <c r="AO205" s="16">
        <f t="shared" si="267"/>
        <v>0</v>
      </c>
      <c r="AP205" s="16">
        <f t="shared" si="268"/>
        <v>0</v>
      </c>
      <c r="AQ205" s="16"/>
      <c r="AR205" s="16"/>
      <c r="AS205" s="16"/>
      <c r="AT205" s="16">
        <f t="shared" si="269"/>
        <v>260000</v>
      </c>
      <c r="AU205" s="16">
        <f t="shared" si="270"/>
        <v>0</v>
      </c>
      <c r="AV205" s="16">
        <f t="shared" si="271"/>
        <v>0</v>
      </c>
      <c r="AW205" s="16"/>
      <c r="AX205" s="16"/>
      <c r="AY205" s="16"/>
      <c r="AZ205" s="16">
        <f t="shared" si="272"/>
        <v>260000</v>
      </c>
      <c r="BA205" s="16">
        <f t="shared" si="273"/>
        <v>0</v>
      </c>
      <c r="BB205" s="16">
        <f t="shared" si="274"/>
        <v>0</v>
      </c>
      <c r="BC205" s="16"/>
      <c r="BD205" s="30"/>
      <c r="BE205" s="30"/>
      <c r="BF205" s="1"/>
      <c r="BG205" s="1"/>
      <c r="BH205" s="1"/>
      <c r="BI205" s="1"/>
      <c r="BJ205" s="1"/>
    </row>
    <row r="206" s="23" customFormat="1">
      <c r="A206" s="24" t="s">
        <v>186</v>
      </c>
      <c r="B206" s="25"/>
      <c r="C206" s="24"/>
      <c r="D206" s="24"/>
      <c r="E206" s="26" t="s">
        <v>61</v>
      </c>
      <c r="F206" s="27">
        <f>F207+F221+F237+F251+F273+F296</f>
        <v>2601158.7999999998</v>
      </c>
      <c r="G206" s="27">
        <f>G207+G221+G237+G251+G273+G296</f>
        <v>2698739.5</v>
      </c>
      <c r="H206" s="27">
        <f>H207+H221+H237+H251+H273+H296</f>
        <v>2790567</v>
      </c>
      <c r="I206" s="27">
        <f>I207+I221+I237+I251+I273+I296</f>
        <v>31451.599999999999</v>
      </c>
      <c r="J206" s="27">
        <f>J207+J221+J237+J251+J273+J296</f>
        <v>7164.6999999999989</v>
      </c>
      <c r="K206" s="27">
        <f>K207+K221+K237+K251+K273+K296</f>
        <v>15702.299999999999</v>
      </c>
      <c r="L206" s="27">
        <f t="shared" si="356"/>
        <v>2632610.3999999999</v>
      </c>
      <c r="M206" s="27">
        <f t="shared" si="357"/>
        <v>2705904.2000000002</v>
      </c>
      <c r="N206" s="27">
        <f t="shared" si="358"/>
        <v>2806269.2999999998</v>
      </c>
      <c r="O206" s="27">
        <f>O207+O221+O237+O251+O273+O296</f>
        <v>134609.24799999999</v>
      </c>
      <c r="P206" s="27">
        <f>P207+P221+P237+P251+P273+P296</f>
        <v>30513.5</v>
      </c>
      <c r="Q206" s="27">
        <f>Q207+Q221+Q237+Q251+Q273+Q296</f>
        <v>30513.5</v>
      </c>
      <c r="R206" s="27">
        <f t="shared" si="254"/>
        <v>2767219.648</v>
      </c>
      <c r="S206" s="27">
        <f t="shared" si="255"/>
        <v>2736417.7000000002</v>
      </c>
      <c r="T206" s="27">
        <f t="shared" si="256"/>
        <v>2836782.7999999998</v>
      </c>
      <c r="U206" s="27">
        <f>U207+U221+U237+U251+U273+U296</f>
        <v>0</v>
      </c>
      <c r="V206" s="27">
        <f>V207+V221+V237+V251+V273+V296</f>
        <v>0</v>
      </c>
      <c r="W206" s="27">
        <f>W207+W221+W237+W251+W273+W296</f>
        <v>0</v>
      </c>
      <c r="X206" s="27">
        <f t="shared" si="257"/>
        <v>2767219.648</v>
      </c>
      <c r="Y206" s="27">
        <f t="shared" si="258"/>
        <v>2736417.7000000002</v>
      </c>
      <c r="Z206" s="27">
        <f t="shared" si="259"/>
        <v>2836782.7999999998</v>
      </c>
      <c r="AA206" s="27">
        <f>AA207+AA221+AA237+AA251+AA273+AA296</f>
        <v>55955.838000000003</v>
      </c>
      <c r="AB206" s="27">
        <f>AB207+AB221+AB237+AB251+AB273+AB296</f>
        <v>1000</v>
      </c>
      <c r="AC206" s="27">
        <f>AC207+AC221+AC237+AC251+AC273+AC296</f>
        <v>1000</v>
      </c>
      <c r="AD206" s="27">
        <f t="shared" si="260"/>
        <v>2823175.486</v>
      </c>
      <c r="AE206" s="27">
        <f t="shared" si="261"/>
        <v>2737417.7000000002</v>
      </c>
      <c r="AF206" s="27">
        <f t="shared" si="262"/>
        <v>2837782.7999999998</v>
      </c>
      <c r="AG206" s="27">
        <f>AG207+AG221+AG237+AG251+AG273+AG296</f>
        <v>0</v>
      </c>
      <c r="AH206" s="27">
        <f t="shared" si="263"/>
        <v>2823175.486</v>
      </c>
      <c r="AI206" s="27">
        <f t="shared" si="264"/>
        <v>2737417.7000000002</v>
      </c>
      <c r="AJ206" s="27">
        <f t="shared" si="265"/>
        <v>2837782.7999999998</v>
      </c>
      <c r="AK206" s="27">
        <f>AK207+AK221+AK237+AK251+AK273+AK296</f>
        <v>13938.809999999999</v>
      </c>
      <c r="AL206" s="27">
        <f>AL207+AL221+AL237+AL251+AL273+AL296</f>
        <v>0</v>
      </c>
      <c r="AM206" s="27">
        <f>AM207+AM221+AM237+AM251+AM273+AM296</f>
        <v>0</v>
      </c>
      <c r="AN206" s="27">
        <f t="shared" si="266"/>
        <v>2837114.2960000001</v>
      </c>
      <c r="AO206" s="27">
        <f t="shared" si="267"/>
        <v>2737417.7000000002</v>
      </c>
      <c r="AP206" s="27">
        <f t="shared" si="268"/>
        <v>2837782.7999999998</v>
      </c>
      <c r="AQ206" s="27">
        <f>AQ207+AQ221+AQ237+AQ251+AQ273+AQ296</f>
        <v>0</v>
      </c>
      <c r="AR206" s="27">
        <f>AR207+AR221+AR237+AR251+AR273+AR296</f>
        <v>0</v>
      </c>
      <c r="AS206" s="27">
        <f>AS207+AS221+AS237+AS251+AS273+AS296</f>
        <v>0</v>
      </c>
      <c r="AT206" s="27">
        <f t="shared" si="269"/>
        <v>2837114.2960000001</v>
      </c>
      <c r="AU206" s="27">
        <f t="shared" si="270"/>
        <v>2737417.7000000002</v>
      </c>
      <c r="AV206" s="27">
        <f t="shared" si="271"/>
        <v>2837782.7999999998</v>
      </c>
      <c r="AW206" s="27">
        <f>AW207+AW221+AW237+AW251+AW273+AW296</f>
        <v>127963.12299999999</v>
      </c>
      <c r="AX206" s="27">
        <f>AX207+AX221+AX237+AX251+AX273+AX296</f>
        <v>42171.542999999998</v>
      </c>
      <c r="AY206" s="27">
        <f>AY207+AY221+AY237+AY251+AY273+AY296</f>
        <v>42171.542999999998</v>
      </c>
      <c r="AZ206" s="27">
        <f t="shared" si="272"/>
        <v>2965077.4190000002</v>
      </c>
      <c r="BA206" s="27">
        <f t="shared" si="273"/>
        <v>2779589.2430000002</v>
      </c>
      <c r="BB206" s="27">
        <f t="shared" si="274"/>
        <v>2879954.3429999999</v>
      </c>
      <c r="BC206" s="27">
        <f>BC207+BC221+BC237+BC251+BC273+BC296</f>
        <v>0</v>
      </c>
      <c r="BD206" s="28"/>
      <c r="BE206" s="28"/>
      <c r="BF206" s="23"/>
      <c r="BG206" s="23"/>
      <c r="BH206" s="23"/>
      <c r="BI206" s="23"/>
      <c r="BJ206" s="23"/>
    </row>
    <row r="207" s="1" customFormat="1">
      <c r="A207" s="13" t="s">
        <v>187</v>
      </c>
      <c r="B207" s="14"/>
      <c r="C207" s="13"/>
      <c r="D207" s="13"/>
      <c r="E207" s="29" t="s">
        <v>188</v>
      </c>
      <c r="F207" s="16">
        <f>F208+F211+F218</f>
        <v>391137.79999999999</v>
      </c>
      <c r="G207" s="16">
        <f>G208+G211+G218</f>
        <v>320562.50000000006</v>
      </c>
      <c r="H207" s="16">
        <f>H208+H211+H218</f>
        <v>346134.10000000003</v>
      </c>
      <c r="I207" s="16">
        <f>I208+I211+I218</f>
        <v>0</v>
      </c>
      <c r="J207" s="16">
        <f>J208+J211+J218</f>
        <v>0</v>
      </c>
      <c r="K207" s="16">
        <f>K208+K211+K218</f>
        <v>0</v>
      </c>
      <c r="L207" s="16">
        <f t="shared" si="356"/>
        <v>391137.79999999999</v>
      </c>
      <c r="M207" s="16">
        <f t="shared" si="357"/>
        <v>320562.50000000006</v>
      </c>
      <c r="N207" s="16">
        <f t="shared" si="358"/>
        <v>346134.10000000003</v>
      </c>
      <c r="O207" s="16">
        <f>O208+O211+O218</f>
        <v>14196</v>
      </c>
      <c r="P207" s="16">
        <f>P208+P211+P218</f>
        <v>7396</v>
      </c>
      <c r="Q207" s="16">
        <f>Q208+Q211+Q218</f>
        <v>7396</v>
      </c>
      <c r="R207" s="16">
        <f t="shared" si="254"/>
        <v>405333.79999999999</v>
      </c>
      <c r="S207" s="16">
        <f t="shared" si="255"/>
        <v>327958.50000000006</v>
      </c>
      <c r="T207" s="16">
        <f t="shared" si="256"/>
        <v>353530.10000000003</v>
      </c>
      <c r="U207" s="16">
        <f>U208+U211+U218</f>
        <v>0</v>
      </c>
      <c r="V207" s="16">
        <f>V208+V211+V218</f>
        <v>0</v>
      </c>
      <c r="W207" s="16">
        <f>W208+W211+W218</f>
        <v>0</v>
      </c>
      <c r="X207" s="16">
        <f t="shared" si="257"/>
        <v>405333.79999999999</v>
      </c>
      <c r="Y207" s="16">
        <f t="shared" si="258"/>
        <v>327958.50000000006</v>
      </c>
      <c r="Z207" s="16">
        <f t="shared" si="259"/>
        <v>353530.10000000003</v>
      </c>
      <c r="AA207" s="16">
        <f>AA208+AA211+AA218</f>
        <v>10327.108</v>
      </c>
      <c r="AB207" s="16">
        <f>AB208+AB211+AB218</f>
        <v>0</v>
      </c>
      <c r="AC207" s="16">
        <f>AC208+AC211+AC218</f>
        <v>0</v>
      </c>
      <c r="AD207" s="16">
        <f t="shared" si="260"/>
        <v>415660.908</v>
      </c>
      <c r="AE207" s="16">
        <f t="shared" si="261"/>
        <v>327958.50000000006</v>
      </c>
      <c r="AF207" s="16">
        <f t="shared" si="262"/>
        <v>353530.10000000003</v>
      </c>
      <c r="AG207" s="16">
        <f>AG208+AG211+AG218</f>
        <v>0</v>
      </c>
      <c r="AH207" s="16">
        <f t="shared" si="263"/>
        <v>415660.908</v>
      </c>
      <c r="AI207" s="16">
        <f t="shared" si="264"/>
        <v>327958.50000000006</v>
      </c>
      <c r="AJ207" s="16">
        <f t="shared" si="265"/>
        <v>353530.10000000003</v>
      </c>
      <c r="AK207" s="16">
        <f>AK208+AK211+AK218</f>
        <v>5546.5569999999998</v>
      </c>
      <c r="AL207" s="16">
        <f>AL208+AL211+AL218</f>
        <v>0</v>
      </c>
      <c r="AM207" s="16">
        <f>AM208+AM211+AM218</f>
        <v>0</v>
      </c>
      <c r="AN207" s="16">
        <f t="shared" si="266"/>
        <v>421207.46499999997</v>
      </c>
      <c r="AO207" s="16">
        <f t="shared" si="267"/>
        <v>327958.50000000006</v>
      </c>
      <c r="AP207" s="16">
        <f t="shared" si="268"/>
        <v>353530.10000000003</v>
      </c>
      <c r="AQ207" s="16">
        <f>AQ208+AQ211+AQ218</f>
        <v>0</v>
      </c>
      <c r="AR207" s="16">
        <f>AR208+AR211+AR218</f>
        <v>0</v>
      </c>
      <c r="AS207" s="16">
        <f>AS208+AS211+AS218</f>
        <v>0</v>
      </c>
      <c r="AT207" s="16">
        <f t="shared" si="269"/>
        <v>421207.46499999997</v>
      </c>
      <c r="AU207" s="16">
        <f t="shared" si="270"/>
        <v>327958.50000000006</v>
      </c>
      <c r="AV207" s="16">
        <f t="shared" si="271"/>
        <v>353530.10000000003</v>
      </c>
      <c r="AW207" s="16">
        <f>AW208+AW211+AW218</f>
        <v>40815.849999999999</v>
      </c>
      <c r="AX207" s="16">
        <f>AX208+AX211+AX218</f>
        <v>-20000</v>
      </c>
      <c r="AY207" s="16">
        <f>AY208+AY211+AY218</f>
        <v>-20000</v>
      </c>
      <c r="AZ207" s="16">
        <f t="shared" si="272"/>
        <v>462023.31499999994</v>
      </c>
      <c r="BA207" s="16">
        <f t="shared" si="273"/>
        <v>307958.50000000006</v>
      </c>
      <c r="BB207" s="16">
        <f t="shared" si="274"/>
        <v>333530.10000000003</v>
      </c>
      <c r="BC207" s="16">
        <f>BC208+BC211+BC218</f>
        <v>0</v>
      </c>
      <c r="BD207" s="30"/>
      <c r="BE207" s="30"/>
      <c r="BF207" s="1"/>
      <c r="BG207" s="1"/>
      <c r="BH207" s="1"/>
      <c r="BI207" s="1"/>
      <c r="BJ207" s="1"/>
    </row>
    <row r="208" s="1" customFormat="1">
      <c r="A208" s="13" t="s">
        <v>189</v>
      </c>
      <c r="B208" s="14"/>
      <c r="C208" s="13"/>
      <c r="D208" s="13"/>
      <c r="E208" s="29" t="s">
        <v>147</v>
      </c>
      <c r="F208" s="16">
        <f t="shared" ref="F208:F209" si="359">F209</f>
        <v>126440</v>
      </c>
      <c r="G208" s="16">
        <f t="shared" ref="G208:G209" si="360">G209</f>
        <v>126440</v>
      </c>
      <c r="H208" s="16">
        <f t="shared" ref="H208:H209" si="361">H209</f>
        <v>126440</v>
      </c>
      <c r="I208" s="16">
        <f t="shared" ref="I208:I209" si="362">I209</f>
        <v>0</v>
      </c>
      <c r="J208" s="16">
        <f t="shared" ref="J208:J209" si="363">J209</f>
        <v>0</v>
      </c>
      <c r="K208" s="16">
        <f t="shared" ref="K208:K209" si="364">K209</f>
        <v>0</v>
      </c>
      <c r="L208" s="16">
        <f t="shared" si="356"/>
        <v>126440</v>
      </c>
      <c r="M208" s="16">
        <f t="shared" si="357"/>
        <v>126440</v>
      </c>
      <c r="N208" s="16">
        <f t="shared" si="358"/>
        <v>126440</v>
      </c>
      <c r="O208" s="16">
        <f t="shared" ref="O208:O209" si="365">O209</f>
        <v>0</v>
      </c>
      <c r="P208" s="16">
        <f t="shared" ref="P208:P209" si="366">P209</f>
        <v>0</v>
      </c>
      <c r="Q208" s="16">
        <f t="shared" ref="Q208:Q209" si="367">Q209</f>
        <v>0</v>
      </c>
      <c r="R208" s="16">
        <f t="shared" si="254"/>
        <v>126440</v>
      </c>
      <c r="S208" s="16">
        <f t="shared" si="255"/>
        <v>126440</v>
      </c>
      <c r="T208" s="16">
        <f t="shared" si="256"/>
        <v>126440</v>
      </c>
      <c r="U208" s="16">
        <f t="shared" ref="U208:U209" si="368">U209</f>
        <v>0</v>
      </c>
      <c r="V208" s="16">
        <f t="shared" ref="V208:V209" si="369">V209</f>
        <v>0</v>
      </c>
      <c r="W208" s="16">
        <f t="shared" ref="W208:W209" si="370">W209</f>
        <v>0</v>
      </c>
      <c r="X208" s="16">
        <f t="shared" si="257"/>
        <v>126440</v>
      </c>
      <c r="Y208" s="16">
        <f t="shared" si="258"/>
        <v>126440</v>
      </c>
      <c r="Z208" s="16">
        <f t="shared" si="259"/>
        <v>126440</v>
      </c>
      <c r="AA208" s="16">
        <f t="shared" ref="AA208:AA209" si="371">AA209</f>
        <v>0</v>
      </c>
      <c r="AB208" s="16">
        <f t="shared" ref="AB208:AB209" si="372">AB209</f>
        <v>0</v>
      </c>
      <c r="AC208" s="16">
        <f t="shared" ref="AC208:AC209" si="373">AC209</f>
        <v>0</v>
      </c>
      <c r="AD208" s="16">
        <f t="shared" si="260"/>
        <v>126440</v>
      </c>
      <c r="AE208" s="16">
        <f t="shared" si="261"/>
        <v>126440</v>
      </c>
      <c r="AF208" s="16">
        <f t="shared" si="262"/>
        <v>126440</v>
      </c>
      <c r="AG208" s="16">
        <f t="shared" ref="AG208:AG209" si="374">AG209</f>
        <v>0</v>
      </c>
      <c r="AH208" s="16">
        <f t="shared" si="263"/>
        <v>126440</v>
      </c>
      <c r="AI208" s="16">
        <f t="shared" si="264"/>
        <v>126440</v>
      </c>
      <c r="AJ208" s="16">
        <f t="shared" si="265"/>
        <v>126440</v>
      </c>
      <c r="AK208" s="16">
        <f t="shared" ref="AK208:AK209" si="375">AK209</f>
        <v>0</v>
      </c>
      <c r="AL208" s="16">
        <f t="shared" ref="AL208:AL209" si="376">AL209</f>
        <v>0</v>
      </c>
      <c r="AM208" s="16">
        <f t="shared" ref="AM208:AM209" si="377">AM209</f>
        <v>0</v>
      </c>
      <c r="AN208" s="16">
        <f t="shared" si="266"/>
        <v>126440</v>
      </c>
      <c r="AO208" s="16">
        <f t="shared" si="267"/>
        <v>126440</v>
      </c>
      <c r="AP208" s="16">
        <f t="shared" si="268"/>
        <v>126440</v>
      </c>
      <c r="AQ208" s="16">
        <f t="shared" ref="AQ208:AQ209" si="378">AQ209</f>
        <v>0</v>
      </c>
      <c r="AR208" s="16">
        <f t="shared" ref="AR208:AR209" si="379">AR209</f>
        <v>0</v>
      </c>
      <c r="AS208" s="16">
        <f t="shared" ref="AS208:AS209" si="380">AS209</f>
        <v>0</v>
      </c>
      <c r="AT208" s="16">
        <f t="shared" si="269"/>
        <v>126440</v>
      </c>
      <c r="AU208" s="16">
        <f t="shared" si="270"/>
        <v>126440</v>
      </c>
      <c r="AV208" s="16">
        <f t="shared" si="271"/>
        <v>126440</v>
      </c>
      <c r="AW208" s="16">
        <f t="shared" ref="AW208:AW209" si="381">AW209</f>
        <v>0</v>
      </c>
      <c r="AX208" s="16">
        <f t="shared" ref="AX208:AX209" si="382">AX209</f>
        <v>0</v>
      </c>
      <c r="AY208" s="16">
        <f t="shared" ref="AY208:AY209" si="383">AY209</f>
        <v>0</v>
      </c>
      <c r="AZ208" s="16">
        <f t="shared" si="272"/>
        <v>126440</v>
      </c>
      <c r="BA208" s="16">
        <f t="shared" si="273"/>
        <v>126440</v>
      </c>
      <c r="BB208" s="16">
        <f t="shared" si="274"/>
        <v>126440</v>
      </c>
      <c r="BC208" s="16">
        <f t="shared" ref="BC208:BC209" si="384">BC209</f>
        <v>0</v>
      </c>
      <c r="BD208" s="30"/>
      <c r="BE208" s="30"/>
      <c r="BF208" s="1"/>
      <c r="BG208" s="1"/>
      <c r="BH208" s="1"/>
      <c r="BI208" s="1"/>
      <c r="BJ208" s="1"/>
    </row>
    <row r="209" s="1" customFormat="1">
      <c r="A209" s="13" t="s">
        <v>189</v>
      </c>
      <c r="B209" s="14" t="s">
        <v>58</v>
      </c>
      <c r="C209" s="13"/>
      <c r="D209" s="13"/>
      <c r="E209" s="29" t="s">
        <v>59</v>
      </c>
      <c r="F209" s="16">
        <f t="shared" si="359"/>
        <v>126440</v>
      </c>
      <c r="G209" s="16">
        <f t="shared" si="360"/>
        <v>126440</v>
      </c>
      <c r="H209" s="16">
        <f t="shared" si="361"/>
        <v>126440</v>
      </c>
      <c r="I209" s="16">
        <f t="shared" si="362"/>
        <v>0</v>
      </c>
      <c r="J209" s="16">
        <f t="shared" si="363"/>
        <v>0</v>
      </c>
      <c r="K209" s="16">
        <f t="shared" si="364"/>
        <v>0</v>
      </c>
      <c r="L209" s="16">
        <f t="shared" si="356"/>
        <v>126440</v>
      </c>
      <c r="M209" s="16">
        <f t="shared" si="357"/>
        <v>126440</v>
      </c>
      <c r="N209" s="16">
        <f t="shared" si="358"/>
        <v>126440</v>
      </c>
      <c r="O209" s="16">
        <f t="shared" si="365"/>
        <v>0</v>
      </c>
      <c r="P209" s="16">
        <f t="shared" si="366"/>
        <v>0</v>
      </c>
      <c r="Q209" s="16">
        <f t="shared" si="367"/>
        <v>0</v>
      </c>
      <c r="R209" s="16">
        <f t="shared" si="254"/>
        <v>126440</v>
      </c>
      <c r="S209" s="16">
        <f t="shared" si="255"/>
        <v>126440</v>
      </c>
      <c r="T209" s="16">
        <f t="shared" si="256"/>
        <v>126440</v>
      </c>
      <c r="U209" s="16">
        <f t="shared" si="368"/>
        <v>0</v>
      </c>
      <c r="V209" s="16">
        <f t="shared" si="369"/>
        <v>0</v>
      </c>
      <c r="W209" s="16">
        <f t="shared" si="370"/>
        <v>0</v>
      </c>
      <c r="X209" s="16">
        <f t="shared" si="257"/>
        <v>126440</v>
      </c>
      <c r="Y209" s="16">
        <f t="shared" si="258"/>
        <v>126440</v>
      </c>
      <c r="Z209" s="16">
        <f t="shared" si="259"/>
        <v>126440</v>
      </c>
      <c r="AA209" s="16">
        <f t="shared" si="371"/>
        <v>0</v>
      </c>
      <c r="AB209" s="16">
        <f t="shared" si="372"/>
        <v>0</v>
      </c>
      <c r="AC209" s="16">
        <f t="shared" si="373"/>
        <v>0</v>
      </c>
      <c r="AD209" s="16">
        <f t="shared" si="260"/>
        <v>126440</v>
      </c>
      <c r="AE209" s="16">
        <f t="shared" si="261"/>
        <v>126440</v>
      </c>
      <c r="AF209" s="16">
        <f t="shared" si="262"/>
        <v>126440</v>
      </c>
      <c r="AG209" s="16">
        <f t="shared" si="374"/>
        <v>0</v>
      </c>
      <c r="AH209" s="16">
        <f t="shared" si="263"/>
        <v>126440</v>
      </c>
      <c r="AI209" s="16">
        <f t="shared" si="264"/>
        <v>126440</v>
      </c>
      <c r="AJ209" s="16">
        <f t="shared" si="265"/>
        <v>126440</v>
      </c>
      <c r="AK209" s="16">
        <f t="shared" si="375"/>
        <v>0</v>
      </c>
      <c r="AL209" s="16">
        <f t="shared" si="376"/>
        <v>0</v>
      </c>
      <c r="AM209" s="16">
        <f t="shared" si="377"/>
        <v>0</v>
      </c>
      <c r="AN209" s="16">
        <f t="shared" si="266"/>
        <v>126440</v>
      </c>
      <c r="AO209" s="16">
        <f t="shared" si="267"/>
        <v>126440</v>
      </c>
      <c r="AP209" s="16">
        <f t="shared" si="268"/>
        <v>126440</v>
      </c>
      <c r="AQ209" s="16">
        <f t="shared" si="378"/>
        <v>0</v>
      </c>
      <c r="AR209" s="16">
        <f t="shared" si="379"/>
        <v>0</v>
      </c>
      <c r="AS209" s="16">
        <f t="shared" si="380"/>
        <v>0</v>
      </c>
      <c r="AT209" s="16">
        <f t="shared" si="269"/>
        <v>126440</v>
      </c>
      <c r="AU209" s="16">
        <f t="shared" si="270"/>
        <v>126440</v>
      </c>
      <c r="AV209" s="16">
        <f t="shared" si="271"/>
        <v>126440</v>
      </c>
      <c r="AW209" s="16">
        <f t="shared" si="381"/>
        <v>0</v>
      </c>
      <c r="AX209" s="16">
        <f t="shared" si="382"/>
        <v>0</v>
      </c>
      <c r="AY209" s="16">
        <f t="shared" si="383"/>
        <v>0</v>
      </c>
      <c r="AZ209" s="16">
        <f t="shared" si="272"/>
        <v>126440</v>
      </c>
      <c r="BA209" s="16">
        <f t="shared" si="273"/>
        <v>126440</v>
      </c>
      <c r="BB209" s="16">
        <f t="shared" si="274"/>
        <v>126440</v>
      </c>
      <c r="BC209" s="16">
        <f t="shared" si="384"/>
        <v>0</v>
      </c>
      <c r="BD209" s="30"/>
      <c r="BE209" s="30"/>
      <c r="BF209" s="1"/>
      <c r="BG209" s="1"/>
      <c r="BH209" s="1"/>
      <c r="BI209" s="1"/>
      <c r="BJ209" s="1"/>
    </row>
    <row r="210" s="1" customFormat="1">
      <c r="A210" s="13" t="s">
        <v>189</v>
      </c>
      <c r="B210" s="14">
        <v>600</v>
      </c>
      <c r="C210" s="13" t="s">
        <v>70</v>
      </c>
      <c r="D210" s="13" t="s">
        <v>37</v>
      </c>
      <c r="E210" s="29" t="s">
        <v>71</v>
      </c>
      <c r="F210" s="16">
        <v>126440</v>
      </c>
      <c r="G210" s="16">
        <v>126440</v>
      </c>
      <c r="H210" s="16">
        <v>126440</v>
      </c>
      <c r="I210" s="16"/>
      <c r="J210" s="16"/>
      <c r="K210" s="16"/>
      <c r="L210" s="16">
        <f t="shared" si="356"/>
        <v>126440</v>
      </c>
      <c r="M210" s="16">
        <f t="shared" si="357"/>
        <v>126440</v>
      </c>
      <c r="N210" s="16">
        <f t="shared" si="358"/>
        <v>126440</v>
      </c>
      <c r="O210" s="16"/>
      <c r="P210" s="16"/>
      <c r="Q210" s="16"/>
      <c r="R210" s="16">
        <f t="shared" si="254"/>
        <v>126440</v>
      </c>
      <c r="S210" s="16">
        <f t="shared" si="255"/>
        <v>126440</v>
      </c>
      <c r="T210" s="16">
        <f t="shared" si="256"/>
        <v>126440</v>
      </c>
      <c r="U210" s="16"/>
      <c r="V210" s="16"/>
      <c r="W210" s="16"/>
      <c r="X210" s="16">
        <f t="shared" si="257"/>
        <v>126440</v>
      </c>
      <c r="Y210" s="16">
        <f t="shared" si="258"/>
        <v>126440</v>
      </c>
      <c r="Z210" s="16">
        <f t="shared" si="259"/>
        <v>126440</v>
      </c>
      <c r="AA210" s="16"/>
      <c r="AB210" s="16"/>
      <c r="AC210" s="16"/>
      <c r="AD210" s="16">
        <f t="shared" si="260"/>
        <v>126440</v>
      </c>
      <c r="AE210" s="16">
        <f t="shared" si="261"/>
        <v>126440</v>
      </c>
      <c r="AF210" s="16">
        <f t="shared" si="262"/>
        <v>126440</v>
      </c>
      <c r="AG210" s="16"/>
      <c r="AH210" s="16">
        <f t="shared" si="263"/>
        <v>126440</v>
      </c>
      <c r="AI210" s="16">
        <f t="shared" si="264"/>
        <v>126440</v>
      </c>
      <c r="AJ210" s="16">
        <f t="shared" si="265"/>
        <v>126440</v>
      </c>
      <c r="AK210" s="16"/>
      <c r="AL210" s="16"/>
      <c r="AM210" s="16"/>
      <c r="AN210" s="16">
        <f t="shared" si="266"/>
        <v>126440</v>
      </c>
      <c r="AO210" s="16">
        <f t="shared" si="267"/>
        <v>126440</v>
      </c>
      <c r="AP210" s="16">
        <f t="shared" si="268"/>
        <v>126440</v>
      </c>
      <c r="AQ210" s="16"/>
      <c r="AR210" s="16"/>
      <c r="AS210" s="16"/>
      <c r="AT210" s="16">
        <f t="shared" si="269"/>
        <v>126440</v>
      </c>
      <c r="AU210" s="16">
        <f t="shared" si="270"/>
        <v>126440</v>
      </c>
      <c r="AV210" s="16">
        <f t="shared" si="271"/>
        <v>126440</v>
      </c>
      <c r="AW210" s="16"/>
      <c r="AX210" s="16"/>
      <c r="AY210" s="16"/>
      <c r="AZ210" s="16">
        <f t="shared" si="272"/>
        <v>126440</v>
      </c>
      <c r="BA210" s="16">
        <f t="shared" si="273"/>
        <v>126440</v>
      </c>
      <c r="BB210" s="16">
        <f t="shared" si="274"/>
        <v>126440</v>
      </c>
      <c r="BC210" s="16"/>
      <c r="BD210" s="30"/>
      <c r="BE210" s="30"/>
      <c r="BF210" s="1"/>
      <c r="BG210" s="1"/>
      <c r="BH210" s="1"/>
      <c r="BI210" s="1"/>
      <c r="BJ210" s="1"/>
    </row>
    <row r="211" s="1" customFormat="1">
      <c r="A211" s="13" t="s">
        <v>190</v>
      </c>
      <c r="B211" s="14"/>
      <c r="C211" s="13"/>
      <c r="D211" s="13"/>
      <c r="E211" s="31" t="s">
        <v>191</v>
      </c>
      <c r="F211" s="16">
        <f>F212+F214+F216</f>
        <v>248040.60000000001</v>
      </c>
      <c r="G211" s="16">
        <f>G212+G214+G216</f>
        <v>170958.80000000002</v>
      </c>
      <c r="H211" s="16">
        <f>H212+H214+H216</f>
        <v>203036.90000000002</v>
      </c>
      <c r="I211" s="16">
        <f>I212+I214+I216</f>
        <v>0</v>
      </c>
      <c r="J211" s="16">
        <f>J212+J214+J216</f>
        <v>0</v>
      </c>
      <c r="K211" s="16">
        <f>K212+K214+K216</f>
        <v>0</v>
      </c>
      <c r="L211" s="16">
        <f t="shared" si="356"/>
        <v>248040.60000000001</v>
      </c>
      <c r="M211" s="16">
        <f t="shared" si="357"/>
        <v>170958.80000000002</v>
      </c>
      <c r="N211" s="16">
        <f t="shared" si="358"/>
        <v>203036.90000000002</v>
      </c>
      <c r="O211" s="16">
        <f>O212+O214+O216</f>
        <v>14196</v>
      </c>
      <c r="P211" s="16">
        <f>P212+P214+P216</f>
        <v>7396</v>
      </c>
      <c r="Q211" s="16">
        <f>Q212+Q214+Q216</f>
        <v>7396</v>
      </c>
      <c r="R211" s="16">
        <f t="shared" si="254"/>
        <v>262236.59999999998</v>
      </c>
      <c r="S211" s="16">
        <f t="shared" si="255"/>
        <v>178354.80000000002</v>
      </c>
      <c r="T211" s="16">
        <f t="shared" si="256"/>
        <v>210432.90000000002</v>
      </c>
      <c r="U211" s="16">
        <f>U212+U214+U216</f>
        <v>0</v>
      </c>
      <c r="V211" s="16">
        <f>V212+V214+V216</f>
        <v>0</v>
      </c>
      <c r="W211" s="16">
        <f>W212+W214+W216</f>
        <v>0</v>
      </c>
      <c r="X211" s="16">
        <f t="shared" si="257"/>
        <v>262236.59999999998</v>
      </c>
      <c r="Y211" s="16">
        <f t="shared" si="258"/>
        <v>178354.80000000002</v>
      </c>
      <c r="Z211" s="16">
        <f t="shared" si="259"/>
        <v>210432.90000000002</v>
      </c>
      <c r="AA211" s="16">
        <f>AA212+AA214+AA216</f>
        <v>10327.108</v>
      </c>
      <c r="AB211" s="16">
        <f>AB212+AB214+AB216</f>
        <v>0</v>
      </c>
      <c r="AC211" s="16">
        <f>AC212+AC214+AC216</f>
        <v>0</v>
      </c>
      <c r="AD211" s="16">
        <f t="shared" si="260"/>
        <v>272563.70799999998</v>
      </c>
      <c r="AE211" s="16">
        <f t="shared" si="261"/>
        <v>178354.80000000002</v>
      </c>
      <c r="AF211" s="16">
        <f t="shared" si="262"/>
        <v>210432.90000000002</v>
      </c>
      <c r="AG211" s="16">
        <f>AG212+AG214+AG216</f>
        <v>0</v>
      </c>
      <c r="AH211" s="16">
        <f t="shared" si="263"/>
        <v>272563.70799999998</v>
      </c>
      <c r="AI211" s="16">
        <f t="shared" si="264"/>
        <v>178354.80000000002</v>
      </c>
      <c r="AJ211" s="16">
        <f t="shared" si="265"/>
        <v>210432.90000000002</v>
      </c>
      <c r="AK211" s="16">
        <f>AK212+AK214+AK216</f>
        <v>5546.5569999999998</v>
      </c>
      <c r="AL211" s="16">
        <f>AL212+AL214+AL216</f>
        <v>0</v>
      </c>
      <c r="AM211" s="16">
        <f>AM212+AM214+AM216</f>
        <v>0</v>
      </c>
      <c r="AN211" s="16">
        <f t="shared" si="266"/>
        <v>278110.26499999996</v>
      </c>
      <c r="AO211" s="16">
        <f t="shared" si="267"/>
        <v>178354.80000000002</v>
      </c>
      <c r="AP211" s="16">
        <f t="shared" si="268"/>
        <v>210432.90000000002</v>
      </c>
      <c r="AQ211" s="16">
        <f>AQ212+AQ214+AQ216</f>
        <v>0</v>
      </c>
      <c r="AR211" s="16">
        <f>AR212+AR214+AR216</f>
        <v>0</v>
      </c>
      <c r="AS211" s="16">
        <f>AS212+AS214+AS216</f>
        <v>0</v>
      </c>
      <c r="AT211" s="16">
        <f t="shared" si="269"/>
        <v>278110.26499999996</v>
      </c>
      <c r="AU211" s="16">
        <f t="shared" si="270"/>
        <v>178354.80000000002</v>
      </c>
      <c r="AV211" s="16">
        <f t="shared" si="271"/>
        <v>210432.90000000002</v>
      </c>
      <c r="AW211" s="16">
        <f>AW212+AW214+AW216</f>
        <v>40815.849999999999</v>
      </c>
      <c r="AX211" s="16">
        <f>AX212+AX214+AX216</f>
        <v>-20000</v>
      </c>
      <c r="AY211" s="16">
        <f>AY212+AY214+AY216</f>
        <v>-20000</v>
      </c>
      <c r="AZ211" s="16">
        <f t="shared" si="272"/>
        <v>318926.11499999993</v>
      </c>
      <c r="BA211" s="16">
        <f t="shared" si="273"/>
        <v>158354.80000000002</v>
      </c>
      <c r="BB211" s="16">
        <f t="shared" si="274"/>
        <v>190432.90000000002</v>
      </c>
      <c r="BC211" s="16">
        <f>BC212+BC214+BC216</f>
        <v>0</v>
      </c>
      <c r="BD211" s="30"/>
      <c r="BE211" s="30"/>
      <c r="BF211" s="1"/>
      <c r="BG211" s="1"/>
      <c r="BH211" s="1"/>
      <c r="BI211" s="1"/>
      <c r="BJ211" s="1"/>
    </row>
    <row r="212" s="1" customFormat="1">
      <c r="A212" s="13" t="s">
        <v>190</v>
      </c>
      <c r="B212" s="14" t="s">
        <v>66</v>
      </c>
      <c r="C212" s="13"/>
      <c r="D212" s="13"/>
      <c r="E212" s="29" t="s">
        <v>67</v>
      </c>
      <c r="F212" s="16">
        <f>F213</f>
        <v>14216.900000000001</v>
      </c>
      <c r="G212" s="16">
        <f>G213</f>
        <v>17135.100000000002</v>
      </c>
      <c r="H212" s="16">
        <f>H213</f>
        <v>14213.200000000001</v>
      </c>
      <c r="I212" s="16">
        <f>I213</f>
        <v>0</v>
      </c>
      <c r="J212" s="16">
        <f>J213</f>
        <v>0</v>
      </c>
      <c r="K212" s="16">
        <f>K213</f>
        <v>0</v>
      </c>
      <c r="L212" s="16">
        <f t="shared" si="356"/>
        <v>14216.900000000001</v>
      </c>
      <c r="M212" s="16">
        <f t="shared" si="357"/>
        <v>17135.100000000002</v>
      </c>
      <c r="N212" s="16">
        <f t="shared" si="358"/>
        <v>14213.200000000001</v>
      </c>
      <c r="O212" s="16">
        <f>O213</f>
        <v>3300</v>
      </c>
      <c r="P212" s="16">
        <f>P213</f>
        <v>3000</v>
      </c>
      <c r="Q212" s="16">
        <f>Q213</f>
        <v>3000</v>
      </c>
      <c r="R212" s="16">
        <f t="shared" si="254"/>
        <v>17516.900000000001</v>
      </c>
      <c r="S212" s="16">
        <f t="shared" si="255"/>
        <v>20135.100000000002</v>
      </c>
      <c r="T212" s="16">
        <f t="shared" si="256"/>
        <v>17213.200000000001</v>
      </c>
      <c r="U212" s="16">
        <f>U213</f>
        <v>-3000</v>
      </c>
      <c r="V212" s="16">
        <f>V213</f>
        <v>-3000</v>
      </c>
      <c r="W212" s="16">
        <f>W213</f>
        <v>-3000</v>
      </c>
      <c r="X212" s="16">
        <f t="shared" si="257"/>
        <v>14516.900000000001</v>
      </c>
      <c r="Y212" s="16">
        <f t="shared" si="258"/>
        <v>17135.100000000002</v>
      </c>
      <c r="Z212" s="16">
        <f t="shared" si="259"/>
        <v>14213.200000000001</v>
      </c>
      <c r="AA212" s="16">
        <f>AA213</f>
        <v>0</v>
      </c>
      <c r="AB212" s="16">
        <f>AB213</f>
        <v>0</v>
      </c>
      <c r="AC212" s="16">
        <f>AC213</f>
        <v>0</v>
      </c>
      <c r="AD212" s="16">
        <f t="shared" si="260"/>
        <v>14516.900000000001</v>
      </c>
      <c r="AE212" s="16">
        <f t="shared" si="261"/>
        <v>17135.100000000002</v>
      </c>
      <c r="AF212" s="16">
        <f t="shared" si="262"/>
        <v>14213.200000000001</v>
      </c>
      <c r="AG212" s="16">
        <f>AG213</f>
        <v>0</v>
      </c>
      <c r="AH212" s="16">
        <f t="shared" si="263"/>
        <v>14516.900000000001</v>
      </c>
      <c r="AI212" s="16">
        <f t="shared" si="264"/>
        <v>17135.100000000002</v>
      </c>
      <c r="AJ212" s="16">
        <f t="shared" si="265"/>
        <v>14213.200000000001</v>
      </c>
      <c r="AK212" s="16">
        <f>AK213</f>
        <v>0</v>
      </c>
      <c r="AL212" s="16">
        <f>AL213</f>
        <v>0</v>
      </c>
      <c r="AM212" s="16">
        <f>AM213</f>
        <v>0</v>
      </c>
      <c r="AN212" s="16">
        <f t="shared" si="266"/>
        <v>14516.900000000001</v>
      </c>
      <c r="AO212" s="16">
        <f t="shared" si="267"/>
        <v>17135.100000000002</v>
      </c>
      <c r="AP212" s="16">
        <f t="shared" si="268"/>
        <v>14213.200000000001</v>
      </c>
      <c r="AQ212" s="16">
        <f>AQ213</f>
        <v>0</v>
      </c>
      <c r="AR212" s="16">
        <f>AR213</f>
        <v>0</v>
      </c>
      <c r="AS212" s="16">
        <f>AS213</f>
        <v>0</v>
      </c>
      <c r="AT212" s="16">
        <f t="shared" si="269"/>
        <v>14516.900000000001</v>
      </c>
      <c r="AU212" s="16">
        <f t="shared" si="270"/>
        <v>17135.100000000002</v>
      </c>
      <c r="AV212" s="16">
        <f t="shared" si="271"/>
        <v>14213.200000000001</v>
      </c>
      <c r="AW212" s="16">
        <f>AW213</f>
        <v>3904</v>
      </c>
      <c r="AX212" s="16">
        <f>AX213</f>
        <v>0</v>
      </c>
      <c r="AY212" s="16">
        <f>AY213</f>
        <v>0</v>
      </c>
      <c r="AZ212" s="16">
        <f t="shared" si="272"/>
        <v>18420.900000000001</v>
      </c>
      <c r="BA212" s="16">
        <f t="shared" si="273"/>
        <v>17135.100000000002</v>
      </c>
      <c r="BB212" s="16">
        <f t="shared" si="274"/>
        <v>14213.200000000001</v>
      </c>
      <c r="BC212" s="16">
        <f>BC213</f>
        <v>0</v>
      </c>
      <c r="BD212" s="30"/>
      <c r="BE212" s="30"/>
      <c r="BF212" s="1"/>
      <c r="BG212" s="1"/>
      <c r="BH212" s="1"/>
      <c r="BI212" s="1"/>
      <c r="BJ212" s="1"/>
    </row>
    <row r="213" s="1" customFormat="1">
      <c r="A213" s="13" t="s">
        <v>190</v>
      </c>
      <c r="B213" s="14">
        <v>200</v>
      </c>
      <c r="C213" s="13" t="s">
        <v>70</v>
      </c>
      <c r="D213" s="13" t="s">
        <v>37</v>
      </c>
      <c r="E213" s="29" t="s">
        <v>71</v>
      </c>
      <c r="F213" s="16">
        <v>14216.900000000001</v>
      </c>
      <c r="G213" s="16">
        <v>17135.100000000002</v>
      </c>
      <c r="H213" s="16">
        <v>14213.200000000001</v>
      </c>
      <c r="I213" s="16"/>
      <c r="J213" s="16"/>
      <c r="K213" s="16"/>
      <c r="L213" s="16">
        <f t="shared" si="356"/>
        <v>14216.900000000001</v>
      </c>
      <c r="M213" s="16">
        <f t="shared" si="357"/>
        <v>17135.100000000002</v>
      </c>
      <c r="N213" s="16">
        <f t="shared" si="358"/>
        <v>14213.200000000001</v>
      </c>
      <c r="O213" s="16">
        <f>3000+300</f>
        <v>3300</v>
      </c>
      <c r="P213" s="16">
        <v>3000</v>
      </c>
      <c r="Q213" s="16">
        <v>3000</v>
      </c>
      <c r="R213" s="16">
        <f t="shared" si="254"/>
        <v>17516.900000000001</v>
      </c>
      <c r="S213" s="16">
        <f t="shared" si="255"/>
        <v>20135.100000000002</v>
      </c>
      <c r="T213" s="16">
        <f t="shared" si="256"/>
        <v>17213.200000000001</v>
      </c>
      <c r="U213" s="16">
        <v>-3000</v>
      </c>
      <c r="V213" s="16">
        <v>-3000</v>
      </c>
      <c r="W213" s="16">
        <v>-3000</v>
      </c>
      <c r="X213" s="16">
        <f t="shared" si="257"/>
        <v>14516.900000000001</v>
      </c>
      <c r="Y213" s="16">
        <f t="shared" si="258"/>
        <v>17135.100000000002</v>
      </c>
      <c r="Z213" s="16">
        <f t="shared" si="259"/>
        <v>14213.200000000001</v>
      </c>
      <c r="AA213" s="16"/>
      <c r="AB213" s="16"/>
      <c r="AC213" s="16"/>
      <c r="AD213" s="16">
        <f t="shared" si="260"/>
        <v>14516.900000000001</v>
      </c>
      <c r="AE213" s="16">
        <f t="shared" si="261"/>
        <v>17135.100000000002</v>
      </c>
      <c r="AF213" s="16">
        <f t="shared" si="262"/>
        <v>14213.200000000001</v>
      </c>
      <c r="AG213" s="16"/>
      <c r="AH213" s="16">
        <f t="shared" si="263"/>
        <v>14516.900000000001</v>
      </c>
      <c r="AI213" s="16">
        <f t="shared" si="264"/>
        <v>17135.100000000002</v>
      </c>
      <c r="AJ213" s="16">
        <f t="shared" si="265"/>
        <v>14213.200000000001</v>
      </c>
      <c r="AK213" s="16"/>
      <c r="AL213" s="16"/>
      <c r="AM213" s="16"/>
      <c r="AN213" s="16">
        <f t="shared" si="266"/>
        <v>14516.900000000001</v>
      </c>
      <c r="AO213" s="16">
        <f t="shared" si="267"/>
        <v>17135.100000000002</v>
      </c>
      <c r="AP213" s="16">
        <f t="shared" si="268"/>
        <v>14213.200000000001</v>
      </c>
      <c r="AQ213" s="16"/>
      <c r="AR213" s="16"/>
      <c r="AS213" s="16"/>
      <c r="AT213" s="16">
        <f t="shared" si="269"/>
        <v>14516.900000000001</v>
      </c>
      <c r="AU213" s="16">
        <f t="shared" si="270"/>
        <v>17135.100000000002</v>
      </c>
      <c r="AV213" s="16">
        <f t="shared" si="271"/>
        <v>14213.200000000001</v>
      </c>
      <c r="AW213" s="16">
        <v>3904</v>
      </c>
      <c r="AX213" s="16"/>
      <c r="AY213" s="16"/>
      <c r="AZ213" s="16">
        <f t="shared" si="272"/>
        <v>18420.900000000001</v>
      </c>
      <c r="BA213" s="16">
        <f t="shared" si="273"/>
        <v>17135.100000000002</v>
      </c>
      <c r="BB213" s="16">
        <f t="shared" si="274"/>
        <v>14213.200000000001</v>
      </c>
      <c r="BC213" s="16"/>
      <c r="BD213" s="30"/>
      <c r="BE213" s="30"/>
      <c r="BF213" s="1"/>
      <c r="BG213" s="1"/>
      <c r="BH213" s="1"/>
      <c r="BI213" s="1"/>
      <c r="BJ213" s="1"/>
    </row>
    <row r="214" s="1" customFormat="1">
      <c r="A214" s="13" t="s">
        <v>190</v>
      </c>
      <c r="B214" s="14" t="s">
        <v>192</v>
      </c>
      <c r="C214" s="13"/>
      <c r="D214" s="13"/>
      <c r="E214" s="29" t="s">
        <v>193</v>
      </c>
      <c r="F214" s="16">
        <f>F215</f>
        <v>1034.5</v>
      </c>
      <c r="G214" s="16">
        <f>G215</f>
        <v>1034.5</v>
      </c>
      <c r="H214" s="16">
        <f>H215</f>
        <v>1034.5</v>
      </c>
      <c r="I214" s="16">
        <f>I215</f>
        <v>0</v>
      </c>
      <c r="J214" s="16">
        <f>J215</f>
        <v>0</v>
      </c>
      <c r="K214" s="16">
        <f>K215</f>
        <v>0</v>
      </c>
      <c r="L214" s="16">
        <f t="shared" si="356"/>
        <v>1034.5</v>
      </c>
      <c r="M214" s="16">
        <f t="shared" si="357"/>
        <v>1034.5</v>
      </c>
      <c r="N214" s="16">
        <f t="shared" si="358"/>
        <v>1034.5</v>
      </c>
      <c r="O214" s="16">
        <f>O215</f>
        <v>0</v>
      </c>
      <c r="P214" s="16">
        <f>P215</f>
        <v>0</v>
      </c>
      <c r="Q214" s="16">
        <f>Q215</f>
        <v>0</v>
      </c>
      <c r="R214" s="16">
        <f t="shared" si="254"/>
        <v>1034.5</v>
      </c>
      <c r="S214" s="16">
        <f t="shared" si="255"/>
        <v>1034.5</v>
      </c>
      <c r="T214" s="16">
        <f t="shared" si="256"/>
        <v>1034.5</v>
      </c>
      <c r="U214" s="16">
        <f>U215</f>
        <v>0</v>
      </c>
      <c r="V214" s="16">
        <f>V215</f>
        <v>0</v>
      </c>
      <c r="W214" s="16">
        <f>W215</f>
        <v>0</v>
      </c>
      <c r="X214" s="16">
        <f t="shared" si="257"/>
        <v>1034.5</v>
      </c>
      <c r="Y214" s="16">
        <f t="shared" si="258"/>
        <v>1034.5</v>
      </c>
      <c r="Z214" s="16">
        <f t="shared" si="259"/>
        <v>1034.5</v>
      </c>
      <c r="AA214" s="16">
        <f>AA215</f>
        <v>0</v>
      </c>
      <c r="AB214" s="16">
        <f>AB215</f>
        <v>0</v>
      </c>
      <c r="AC214" s="16">
        <f>AC215</f>
        <v>0</v>
      </c>
      <c r="AD214" s="16">
        <f t="shared" si="260"/>
        <v>1034.5</v>
      </c>
      <c r="AE214" s="16">
        <f t="shared" si="261"/>
        <v>1034.5</v>
      </c>
      <c r="AF214" s="16">
        <f t="shared" si="262"/>
        <v>1034.5</v>
      </c>
      <c r="AG214" s="16">
        <f>AG215</f>
        <v>0</v>
      </c>
      <c r="AH214" s="16">
        <f t="shared" si="263"/>
        <v>1034.5</v>
      </c>
      <c r="AI214" s="16">
        <f t="shared" si="264"/>
        <v>1034.5</v>
      </c>
      <c r="AJ214" s="16">
        <f t="shared" si="265"/>
        <v>1034.5</v>
      </c>
      <c r="AK214" s="16">
        <f>AK215</f>
        <v>0</v>
      </c>
      <c r="AL214" s="16">
        <f>AL215</f>
        <v>0</v>
      </c>
      <c r="AM214" s="16">
        <f>AM215</f>
        <v>0</v>
      </c>
      <c r="AN214" s="16">
        <f t="shared" si="266"/>
        <v>1034.5</v>
      </c>
      <c r="AO214" s="16">
        <f t="shared" si="267"/>
        <v>1034.5</v>
      </c>
      <c r="AP214" s="16">
        <f t="shared" si="268"/>
        <v>1034.5</v>
      </c>
      <c r="AQ214" s="16">
        <f>AQ215</f>
        <v>0</v>
      </c>
      <c r="AR214" s="16">
        <f>AR215</f>
        <v>0</v>
      </c>
      <c r="AS214" s="16">
        <f>AS215</f>
        <v>0</v>
      </c>
      <c r="AT214" s="16">
        <f t="shared" si="269"/>
        <v>1034.5</v>
      </c>
      <c r="AU214" s="16">
        <f t="shared" si="270"/>
        <v>1034.5</v>
      </c>
      <c r="AV214" s="16">
        <f t="shared" si="271"/>
        <v>1034.5</v>
      </c>
      <c r="AW214" s="16">
        <f>AW215</f>
        <v>0</v>
      </c>
      <c r="AX214" s="16">
        <f>AX215</f>
        <v>0</v>
      </c>
      <c r="AY214" s="16">
        <f>AY215</f>
        <v>0</v>
      </c>
      <c r="AZ214" s="16">
        <f t="shared" si="272"/>
        <v>1034.5</v>
      </c>
      <c r="BA214" s="16">
        <f t="shared" si="273"/>
        <v>1034.5</v>
      </c>
      <c r="BB214" s="16">
        <f t="shared" si="274"/>
        <v>1034.5</v>
      </c>
      <c r="BC214" s="16">
        <f>BC215</f>
        <v>0</v>
      </c>
      <c r="BD214" s="30"/>
      <c r="BE214" s="30"/>
      <c r="BF214" s="1"/>
      <c r="BG214" s="1"/>
      <c r="BH214" s="1"/>
      <c r="BI214" s="1"/>
      <c r="BJ214" s="1"/>
    </row>
    <row r="215" s="1" customFormat="1">
      <c r="A215" s="13" t="s">
        <v>190</v>
      </c>
      <c r="B215" s="14">
        <v>300</v>
      </c>
      <c r="C215" s="13" t="s">
        <v>70</v>
      </c>
      <c r="D215" s="13" t="s">
        <v>37</v>
      </c>
      <c r="E215" s="29" t="s">
        <v>71</v>
      </c>
      <c r="F215" s="16">
        <v>1034.5</v>
      </c>
      <c r="G215" s="16">
        <v>1034.5</v>
      </c>
      <c r="H215" s="16">
        <v>1034.5</v>
      </c>
      <c r="I215" s="16"/>
      <c r="J215" s="16"/>
      <c r="K215" s="16"/>
      <c r="L215" s="16">
        <f t="shared" si="356"/>
        <v>1034.5</v>
      </c>
      <c r="M215" s="16">
        <f t="shared" si="357"/>
        <v>1034.5</v>
      </c>
      <c r="N215" s="16">
        <f t="shared" si="358"/>
        <v>1034.5</v>
      </c>
      <c r="O215" s="16"/>
      <c r="P215" s="16"/>
      <c r="Q215" s="16"/>
      <c r="R215" s="16">
        <f t="shared" si="254"/>
        <v>1034.5</v>
      </c>
      <c r="S215" s="16">
        <f t="shared" si="255"/>
        <v>1034.5</v>
      </c>
      <c r="T215" s="16">
        <f t="shared" si="256"/>
        <v>1034.5</v>
      </c>
      <c r="U215" s="16"/>
      <c r="V215" s="16"/>
      <c r="W215" s="16"/>
      <c r="X215" s="16">
        <f t="shared" si="257"/>
        <v>1034.5</v>
      </c>
      <c r="Y215" s="16">
        <f t="shared" si="258"/>
        <v>1034.5</v>
      </c>
      <c r="Z215" s="16">
        <f t="shared" si="259"/>
        <v>1034.5</v>
      </c>
      <c r="AA215" s="16"/>
      <c r="AB215" s="16"/>
      <c r="AC215" s="16"/>
      <c r="AD215" s="16">
        <f t="shared" si="260"/>
        <v>1034.5</v>
      </c>
      <c r="AE215" s="16">
        <f t="shared" si="261"/>
        <v>1034.5</v>
      </c>
      <c r="AF215" s="16">
        <f t="shared" si="262"/>
        <v>1034.5</v>
      </c>
      <c r="AG215" s="16"/>
      <c r="AH215" s="16">
        <f t="shared" si="263"/>
        <v>1034.5</v>
      </c>
      <c r="AI215" s="16">
        <f t="shared" si="264"/>
        <v>1034.5</v>
      </c>
      <c r="AJ215" s="16">
        <f t="shared" si="265"/>
        <v>1034.5</v>
      </c>
      <c r="AK215" s="16"/>
      <c r="AL215" s="16"/>
      <c r="AM215" s="16"/>
      <c r="AN215" s="16">
        <f t="shared" si="266"/>
        <v>1034.5</v>
      </c>
      <c r="AO215" s="16">
        <f t="shared" si="267"/>
        <v>1034.5</v>
      </c>
      <c r="AP215" s="16">
        <f t="shared" si="268"/>
        <v>1034.5</v>
      </c>
      <c r="AQ215" s="16"/>
      <c r="AR215" s="16"/>
      <c r="AS215" s="16"/>
      <c r="AT215" s="16">
        <f t="shared" si="269"/>
        <v>1034.5</v>
      </c>
      <c r="AU215" s="16">
        <f t="shared" si="270"/>
        <v>1034.5</v>
      </c>
      <c r="AV215" s="16">
        <f t="shared" si="271"/>
        <v>1034.5</v>
      </c>
      <c r="AW215" s="16"/>
      <c r="AX215" s="16"/>
      <c r="AY215" s="16"/>
      <c r="AZ215" s="16">
        <f t="shared" si="272"/>
        <v>1034.5</v>
      </c>
      <c r="BA215" s="16">
        <f t="shared" si="273"/>
        <v>1034.5</v>
      </c>
      <c r="BB215" s="16">
        <f t="shared" si="274"/>
        <v>1034.5</v>
      </c>
      <c r="BC215" s="16"/>
      <c r="BD215" s="30"/>
      <c r="BE215" s="30"/>
      <c r="BF215" s="1"/>
      <c r="BG215" s="1"/>
      <c r="BH215" s="1"/>
      <c r="BI215" s="1"/>
      <c r="BJ215" s="1"/>
    </row>
    <row r="216" s="1" customFormat="1">
      <c r="A216" s="13" t="s">
        <v>190</v>
      </c>
      <c r="B216" s="14" t="s">
        <v>58</v>
      </c>
      <c r="C216" s="13"/>
      <c r="D216" s="13"/>
      <c r="E216" s="29" t="s">
        <v>59</v>
      </c>
      <c r="F216" s="16">
        <f>F217</f>
        <v>232789.20000000001</v>
      </c>
      <c r="G216" s="16">
        <f>G217</f>
        <v>152789.20000000001</v>
      </c>
      <c r="H216" s="16">
        <f>H217</f>
        <v>187789.20000000001</v>
      </c>
      <c r="I216" s="16">
        <f>I217</f>
        <v>0</v>
      </c>
      <c r="J216" s="16">
        <f>J217</f>
        <v>0</v>
      </c>
      <c r="K216" s="16">
        <f>K217</f>
        <v>0</v>
      </c>
      <c r="L216" s="16">
        <f t="shared" si="356"/>
        <v>232789.20000000001</v>
      </c>
      <c r="M216" s="16">
        <f t="shared" si="357"/>
        <v>152789.20000000001</v>
      </c>
      <c r="N216" s="16">
        <f t="shared" si="358"/>
        <v>187789.20000000001</v>
      </c>
      <c r="O216" s="16">
        <f>O217</f>
        <v>10896</v>
      </c>
      <c r="P216" s="16">
        <f>P217</f>
        <v>4396</v>
      </c>
      <c r="Q216" s="16">
        <f>Q217</f>
        <v>4396</v>
      </c>
      <c r="R216" s="16">
        <f t="shared" si="254"/>
        <v>243685.20000000001</v>
      </c>
      <c r="S216" s="16">
        <f t="shared" si="255"/>
        <v>157185.20000000001</v>
      </c>
      <c r="T216" s="16">
        <f t="shared" si="256"/>
        <v>192185.20000000001</v>
      </c>
      <c r="U216" s="16">
        <f>U217</f>
        <v>3000</v>
      </c>
      <c r="V216" s="16">
        <f>V217</f>
        <v>3000</v>
      </c>
      <c r="W216" s="16">
        <f>W217</f>
        <v>3000</v>
      </c>
      <c r="X216" s="16">
        <f t="shared" si="257"/>
        <v>246685.20000000001</v>
      </c>
      <c r="Y216" s="16">
        <f t="shared" si="258"/>
        <v>160185.20000000001</v>
      </c>
      <c r="Z216" s="16">
        <f t="shared" si="259"/>
        <v>195185.20000000001</v>
      </c>
      <c r="AA216" s="16">
        <f>AA217</f>
        <v>10327.108</v>
      </c>
      <c r="AB216" s="16">
        <f>AB217</f>
        <v>0</v>
      </c>
      <c r="AC216" s="16">
        <f>AC217</f>
        <v>0</v>
      </c>
      <c r="AD216" s="16">
        <f t="shared" si="260"/>
        <v>257012.30800000002</v>
      </c>
      <c r="AE216" s="16">
        <f t="shared" si="261"/>
        <v>160185.20000000001</v>
      </c>
      <c r="AF216" s="16">
        <f t="shared" si="262"/>
        <v>195185.20000000001</v>
      </c>
      <c r="AG216" s="16">
        <f>AG217</f>
        <v>0</v>
      </c>
      <c r="AH216" s="16">
        <f t="shared" si="263"/>
        <v>257012.30800000002</v>
      </c>
      <c r="AI216" s="16">
        <f t="shared" si="264"/>
        <v>160185.20000000001</v>
      </c>
      <c r="AJ216" s="16">
        <f t="shared" si="265"/>
        <v>195185.20000000001</v>
      </c>
      <c r="AK216" s="16">
        <f>AK217</f>
        <v>5546.5569999999998</v>
      </c>
      <c r="AL216" s="16">
        <f>AL217</f>
        <v>0</v>
      </c>
      <c r="AM216" s="16">
        <f>AM217</f>
        <v>0</v>
      </c>
      <c r="AN216" s="16">
        <f t="shared" si="266"/>
        <v>262558.86499999999</v>
      </c>
      <c r="AO216" s="16">
        <f t="shared" si="267"/>
        <v>160185.20000000001</v>
      </c>
      <c r="AP216" s="16">
        <f t="shared" si="268"/>
        <v>195185.20000000001</v>
      </c>
      <c r="AQ216" s="16">
        <f>AQ217</f>
        <v>0</v>
      </c>
      <c r="AR216" s="16">
        <f>AR217</f>
        <v>0</v>
      </c>
      <c r="AS216" s="16">
        <f>AS217</f>
        <v>0</v>
      </c>
      <c r="AT216" s="16">
        <f t="shared" si="269"/>
        <v>262558.86499999999</v>
      </c>
      <c r="AU216" s="16">
        <f t="shared" si="270"/>
        <v>160185.20000000001</v>
      </c>
      <c r="AV216" s="16">
        <f t="shared" si="271"/>
        <v>195185.20000000001</v>
      </c>
      <c r="AW216" s="16">
        <f>AW217</f>
        <v>36911.849999999999</v>
      </c>
      <c r="AX216" s="16">
        <f>AX217</f>
        <v>-20000</v>
      </c>
      <c r="AY216" s="16">
        <f>AY217</f>
        <v>-20000</v>
      </c>
      <c r="AZ216" s="16">
        <f t="shared" si="272"/>
        <v>299470.71499999997</v>
      </c>
      <c r="BA216" s="16">
        <f t="shared" si="273"/>
        <v>140185.20000000001</v>
      </c>
      <c r="BB216" s="16">
        <f t="shared" si="274"/>
        <v>175185.20000000001</v>
      </c>
      <c r="BC216" s="16">
        <f>BC217</f>
        <v>0</v>
      </c>
      <c r="BD216" s="30"/>
      <c r="BE216" s="30"/>
      <c r="BF216" s="1"/>
      <c r="BG216" s="1"/>
      <c r="BH216" s="1"/>
      <c r="BI216" s="1"/>
      <c r="BJ216" s="1"/>
    </row>
    <row r="217" s="1" customFormat="1">
      <c r="A217" s="13" t="s">
        <v>190</v>
      </c>
      <c r="B217" s="14">
        <v>600</v>
      </c>
      <c r="C217" s="13" t="s">
        <v>70</v>
      </c>
      <c r="D217" s="13" t="s">
        <v>37</v>
      </c>
      <c r="E217" s="29" t="s">
        <v>71</v>
      </c>
      <c r="F217" s="16">
        <v>232789.20000000001</v>
      </c>
      <c r="G217" s="16">
        <v>152789.20000000001</v>
      </c>
      <c r="H217" s="16">
        <v>187789.20000000001</v>
      </c>
      <c r="I217" s="16"/>
      <c r="J217" s="16"/>
      <c r="K217" s="16"/>
      <c r="L217" s="16">
        <f t="shared" si="356"/>
        <v>232789.20000000001</v>
      </c>
      <c r="M217" s="16">
        <f t="shared" si="357"/>
        <v>152789.20000000001</v>
      </c>
      <c r="N217" s="16">
        <f t="shared" si="358"/>
        <v>187789.20000000001</v>
      </c>
      <c r="O217" s="16">
        <v>10896</v>
      </c>
      <c r="P217" s="16">
        <v>4396</v>
      </c>
      <c r="Q217" s="16">
        <v>4396</v>
      </c>
      <c r="R217" s="16">
        <f t="shared" si="254"/>
        <v>243685.20000000001</v>
      </c>
      <c r="S217" s="16">
        <f t="shared" si="255"/>
        <v>157185.20000000001</v>
      </c>
      <c r="T217" s="16">
        <f t="shared" si="256"/>
        <v>192185.20000000001</v>
      </c>
      <c r="U217" s="16">
        <v>3000</v>
      </c>
      <c r="V217" s="16">
        <v>3000</v>
      </c>
      <c r="W217" s="16">
        <v>3000</v>
      </c>
      <c r="X217" s="16">
        <f t="shared" si="257"/>
        <v>246685.20000000001</v>
      </c>
      <c r="Y217" s="16">
        <f t="shared" si="258"/>
        <v>160185.20000000001</v>
      </c>
      <c r="Z217" s="16">
        <f t="shared" si="259"/>
        <v>195185.20000000001</v>
      </c>
      <c r="AA217" s="16">
        <f>5329.108+4998</f>
        <v>10327.108</v>
      </c>
      <c r="AB217" s="16"/>
      <c r="AC217" s="16"/>
      <c r="AD217" s="16">
        <f t="shared" si="260"/>
        <v>257012.30800000002</v>
      </c>
      <c r="AE217" s="16">
        <f t="shared" si="261"/>
        <v>160185.20000000001</v>
      </c>
      <c r="AF217" s="16">
        <f t="shared" si="262"/>
        <v>195185.20000000001</v>
      </c>
      <c r="AG217" s="16"/>
      <c r="AH217" s="16">
        <f t="shared" si="263"/>
        <v>257012.30800000002</v>
      </c>
      <c r="AI217" s="16">
        <f t="shared" si="264"/>
        <v>160185.20000000001</v>
      </c>
      <c r="AJ217" s="16">
        <f t="shared" si="265"/>
        <v>195185.20000000001</v>
      </c>
      <c r="AK217" s="16">
        <f>4746.557+800</f>
        <v>5546.5569999999998</v>
      </c>
      <c r="AL217" s="16"/>
      <c r="AM217" s="16"/>
      <c r="AN217" s="16">
        <f t="shared" si="266"/>
        <v>262558.86499999999</v>
      </c>
      <c r="AO217" s="16">
        <f t="shared" si="267"/>
        <v>160185.20000000001</v>
      </c>
      <c r="AP217" s="16">
        <f t="shared" si="268"/>
        <v>195185.20000000001</v>
      </c>
      <c r="AQ217" s="16"/>
      <c r="AR217" s="16"/>
      <c r="AS217" s="16"/>
      <c r="AT217" s="16">
        <f t="shared" si="269"/>
        <v>262558.86499999999</v>
      </c>
      <c r="AU217" s="16">
        <f t="shared" si="270"/>
        <v>160185.20000000001</v>
      </c>
      <c r="AV217" s="16">
        <f t="shared" si="271"/>
        <v>195185.20000000001</v>
      </c>
      <c r="AW217" s="16">
        <f>-588.15+37500</f>
        <v>36911.849999999999</v>
      </c>
      <c r="AX217" s="16">
        <v>-20000</v>
      </c>
      <c r="AY217" s="16">
        <v>-20000</v>
      </c>
      <c r="AZ217" s="16">
        <f t="shared" si="272"/>
        <v>299470.71499999997</v>
      </c>
      <c r="BA217" s="16">
        <f t="shared" si="273"/>
        <v>140185.20000000001</v>
      </c>
      <c r="BB217" s="16">
        <f t="shared" si="274"/>
        <v>175185.20000000001</v>
      </c>
      <c r="BC217" s="16"/>
      <c r="BD217" s="30"/>
      <c r="BE217" s="30"/>
      <c r="BF217" s="1"/>
      <c r="BG217" s="1"/>
      <c r="BH217" s="1"/>
      <c r="BI217" s="1"/>
      <c r="BJ217" s="1"/>
    </row>
    <row r="218" s="1" customFormat="1">
      <c r="A218" s="13" t="s">
        <v>194</v>
      </c>
      <c r="B218" s="14"/>
      <c r="C218" s="13"/>
      <c r="D218" s="13"/>
      <c r="E218" s="29" t="s">
        <v>195</v>
      </c>
      <c r="F218" s="16">
        <f t="shared" ref="F218:F219" si="385">F219</f>
        <v>16657.200000000001</v>
      </c>
      <c r="G218" s="16">
        <f t="shared" ref="G218:G219" si="386">G219</f>
        <v>23163.700000000001</v>
      </c>
      <c r="H218" s="16">
        <f t="shared" ref="H218:H219" si="387">H219</f>
        <v>16657.200000000001</v>
      </c>
      <c r="I218" s="16">
        <f t="shared" ref="I218:I219" si="388">I219</f>
        <v>0</v>
      </c>
      <c r="J218" s="16">
        <f t="shared" ref="J218:J219" si="389">J219</f>
        <v>0</v>
      </c>
      <c r="K218" s="16">
        <f t="shared" ref="K218:K219" si="390">K219</f>
        <v>0</v>
      </c>
      <c r="L218" s="16">
        <f t="shared" si="356"/>
        <v>16657.200000000001</v>
      </c>
      <c r="M218" s="16">
        <f t="shared" si="357"/>
        <v>23163.700000000001</v>
      </c>
      <c r="N218" s="16">
        <f t="shared" si="358"/>
        <v>16657.200000000001</v>
      </c>
      <c r="O218" s="16">
        <f t="shared" ref="O218:O219" si="391">O219</f>
        <v>0</v>
      </c>
      <c r="P218" s="16">
        <f t="shared" ref="P218:P219" si="392">P219</f>
        <v>0</v>
      </c>
      <c r="Q218" s="16">
        <f t="shared" ref="Q218:Q219" si="393">Q219</f>
        <v>0</v>
      </c>
      <c r="R218" s="16">
        <f t="shared" si="254"/>
        <v>16657.200000000001</v>
      </c>
      <c r="S218" s="16">
        <f t="shared" si="255"/>
        <v>23163.700000000001</v>
      </c>
      <c r="T218" s="16">
        <f t="shared" si="256"/>
        <v>16657.200000000001</v>
      </c>
      <c r="U218" s="16">
        <f t="shared" ref="U218:U219" si="394">U219</f>
        <v>0</v>
      </c>
      <c r="V218" s="16">
        <f t="shared" ref="V218:V219" si="395">V219</f>
        <v>0</v>
      </c>
      <c r="W218" s="16">
        <f t="shared" ref="W218:W219" si="396">W219</f>
        <v>0</v>
      </c>
      <c r="X218" s="16">
        <f t="shared" si="257"/>
        <v>16657.200000000001</v>
      </c>
      <c r="Y218" s="16">
        <f t="shared" si="258"/>
        <v>23163.700000000001</v>
      </c>
      <c r="Z218" s="16">
        <f t="shared" si="259"/>
        <v>16657.200000000001</v>
      </c>
      <c r="AA218" s="16">
        <f t="shared" ref="AA218:AA219" si="397">AA219</f>
        <v>0</v>
      </c>
      <c r="AB218" s="16">
        <f t="shared" ref="AB218:AB219" si="398">AB219</f>
        <v>0</v>
      </c>
      <c r="AC218" s="16">
        <f t="shared" ref="AC218:AC219" si="399">AC219</f>
        <v>0</v>
      </c>
      <c r="AD218" s="16">
        <f t="shared" si="260"/>
        <v>16657.200000000001</v>
      </c>
      <c r="AE218" s="16">
        <f t="shared" si="261"/>
        <v>23163.700000000001</v>
      </c>
      <c r="AF218" s="16">
        <f t="shared" si="262"/>
        <v>16657.200000000001</v>
      </c>
      <c r="AG218" s="16">
        <f t="shared" ref="AG218:AG219" si="400">AG219</f>
        <v>0</v>
      </c>
      <c r="AH218" s="16">
        <f t="shared" si="263"/>
        <v>16657.200000000001</v>
      </c>
      <c r="AI218" s="16">
        <f t="shared" si="264"/>
        <v>23163.700000000001</v>
      </c>
      <c r="AJ218" s="16">
        <f t="shared" si="265"/>
        <v>16657.200000000001</v>
      </c>
      <c r="AK218" s="16">
        <f t="shared" ref="AK218:AK219" si="401">AK219</f>
        <v>0</v>
      </c>
      <c r="AL218" s="16">
        <f t="shared" ref="AL218:AL219" si="402">AL219</f>
        <v>0</v>
      </c>
      <c r="AM218" s="16">
        <f t="shared" ref="AM218:AM219" si="403">AM219</f>
        <v>0</v>
      </c>
      <c r="AN218" s="16">
        <f t="shared" si="266"/>
        <v>16657.200000000001</v>
      </c>
      <c r="AO218" s="16">
        <f t="shared" si="267"/>
        <v>23163.700000000001</v>
      </c>
      <c r="AP218" s="16">
        <f t="shared" si="268"/>
        <v>16657.200000000001</v>
      </c>
      <c r="AQ218" s="16">
        <f t="shared" ref="AQ218:AQ219" si="404">AQ219</f>
        <v>0</v>
      </c>
      <c r="AR218" s="16">
        <f t="shared" ref="AR218:AR219" si="405">AR219</f>
        <v>0</v>
      </c>
      <c r="AS218" s="16">
        <f t="shared" ref="AS218:AS219" si="406">AS219</f>
        <v>0</v>
      </c>
      <c r="AT218" s="16">
        <f t="shared" si="269"/>
        <v>16657.200000000001</v>
      </c>
      <c r="AU218" s="16">
        <f t="shared" si="270"/>
        <v>23163.700000000001</v>
      </c>
      <c r="AV218" s="16">
        <f t="shared" si="271"/>
        <v>16657.200000000001</v>
      </c>
      <c r="AW218" s="16">
        <f t="shared" ref="AW218:AW219" si="407">AW219</f>
        <v>0</v>
      </c>
      <c r="AX218" s="16">
        <f t="shared" ref="AX218:AX219" si="408">AX219</f>
        <v>0</v>
      </c>
      <c r="AY218" s="16">
        <f t="shared" ref="AY218:AY219" si="409">AY219</f>
        <v>0</v>
      </c>
      <c r="AZ218" s="16">
        <f t="shared" si="272"/>
        <v>16657.200000000001</v>
      </c>
      <c r="BA218" s="16">
        <f t="shared" si="273"/>
        <v>23163.700000000001</v>
      </c>
      <c r="BB218" s="16">
        <f t="shared" si="274"/>
        <v>16657.200000000001</v>
      </c>
      <c r="BC218" s="16">
        <f t="shared" ref="BC218:BC219" si="410">BC219</f>
        <v>0</v>
      </c>
      <c r="BD218" s="30"/>
      <c r="BE218" s="30"/>
      <c r="BF218" s="1"/>
      <c r="BG218" s="1"/>
      <c r="BH218" s="1"/>
      <c r="BI218" s="1"/>
      <c r="BJ218" s="1"/>
    </row>
    <row r="219" s="1" customFormat="1">
      <c r="A219" s="13" t="s">
        <v>194</v>
      </c>
      <c r="B219" s="14" t="s">
        <v>58</v>
      </c>
      <c r="C219" s="13"/>
      <c r="D219" s="13"/>
      <c r="E219" s="29" t="s">
        <v>59</v>
      </c>
      <c r="F219" s="16">
        <f t="shared" si="385"/>
        <v>16657.200000000001</v>
      </c>
      <c r="G219" s="16">
        <f t="shared" si="386"/>
        <v>23163.700000000001</v>
      </c>
      <c r="H219" s="16">
        <f t="shared" si="387"/>
        <v>16657.200000000001</v>
      </c>
      <c r="I219" s="16">
        <f t="shared" si="388"/>
        <v>0</v>
      </c>
      <c r="J219" s="16">
        <f t="shared" si="389"/>
        <v>0</v>
      </c>
      <c r="K219" s="16">
        <f t="shared" si="390"/>
        <v>0</v>
      </c>
      <c r="L219" s="16">
        <f t="shared" si="356"/>
        <v>16657.200000000001</v>
      </c>
      <c r="M219" s="16">
        <f t="shared" si="357"/>
        <v>23163.700000000001</v>
      </c>
      <c r="N219" s="16">
        <f t="shared" si="358"/>
        <v>16657.200000000001</v>
      </c>
      <c r="O219" s="16">
        <f t="shared" si="391"/>
        <v>0</v>
      </c>
      <c r="P219" s="16">
        <f t="shared" si="392"/>
        <v>0</v>
      </c>
      <c r="Q219" s="16">
        <f t="shared" si="393"/>
        <v>0</v>
      </c>
      <c r="R219" s="16">
        <f t="shared" si="254"/>
        <v>16657.200000000001</v>
      </c>
      <c r="S219" s="16">
        <f t="shared" si="255"/>
        <v>23163.700000000001</v>
      </c>
      <c r="T219" s="16">
        <f t="shared" si="256"/>
        <v>16657.200000000001</v>
      </c>
      <c r="U219" s="16">
        <f t="shared" si="394"/>
        <v>0</v>
      </c>
      <c r="V219" s="16">
        <f t="shared" si="395"/>
        <v>0</v>
      </c>
      <c r="W219" s="16">
        <f t="shared" si="396"/>
        <v>0</v>
      </c>
      <c r="X219" s="16">
        <f t="shared" si="257"/>
        <v>16657.200000000001</v>
      </c>
      <c r="Y219" s="16">
        <f t="shared" si="258"/>
        <v>23163.700000000001</v>
      </c>
      <c r="Z219" s="16">
        <f t="shared" si="259"/>
        <v>16657.200000000001</v>
      </c>
      <c r="AA219" s="16">
        <f t="shared" si="397"/>
        <v>0</v>
      </c>
      <c r="AB219" s="16">
        <f t="shared" si="398"/>
        <v>0</v>
      </c>
      <c r="AC219" s="16">
        <f t="shared" si="399"/>
        <v>0</v>
      </c>
      <c r="AD219" s="16">
        <f t="shared" si="260"/>
        <v>16657.200000000001</v>
      </c>
      <c r="AE219" s="16">
        <f t="shared" si="261"/>
        <v>23163.700000000001</v>
      </c>
      <c r="AF219" s="16">
        <f t="shared" si="262"/>
        <v>16657.200000000001</v>
      </c>
      <c r="AG219" s="16">
        <f t="shared" si="400"/>
        <v>0</v>
      </c>
      <c r="AH219" s="16">
        <f t="shared" si="263"/>
        <v>16657.200000000001</v>
      </c>
      <c r="AI219" s="16">
        <f t="shared" si="264"/>
        <v>23163.700000000001</v>
      </c>
      <c r="AJ219" s="16">
        <f t="shared" si="265"/>
        <v>16657.200000000001</v>
      </c>
      <c r="AK219" s="16">
        <f t="shared" si="401"/>
        <v>0</v>
      </c>
      <c r="AL219" s="16">
        <f t="shared" si="402"/>
        <v>0</v>
      </c>
      <c r="AM219" s="16">
        <f t="shared" si="403"/>
        <v>0</v>
      </c>
      <c r="AN219" s="16">
        <f t="shared" si="266"/>
        <v>16657.200000000001</v>
      </c>
      <c r="AO219" s="16">
        <f t="shared" si="267"/>
        <v>23163.700000000001</v>
      </c>
      <c r="AP219" s="16">
        <f t="shared" si="268"/>
        <v>16657.200000000001</v>
      </c>
      <c r="AQ219" s="16">
        <f t="shared" si="404"/>
        <v>0</v>
      </c>
      <c r="AR219" s="16">
        <f t="shared" si="405"/>
        <v>0</v>
      </c>
      <c r="AS219" s="16">
        <f t="shared" si="406"/>
        <v>0</v>
      </c>
      <c r="AT219" s="16">
        <f t="shared" si="269"/>
        <v>16657.200000000001</v>
      </c>
      <c r="AU219" s="16">
        <f t="shared" si="270"/>
        <v>23163.700000000001</v>
      </c>
      <c r="AV219" s="16">
        <f t="shared" si="271"/>
        <v>16657.200000000001</v>
      </c>
      <c r="AW219" s="16">
        <f t="shared" si="407"/>
        <v>0</v>
      </c>
      <c r="AX219" s="16">
        <f t="shared" si="408"/>
        <v>0</v>
      </c>
      <c r="AY219" s="16">
        <f t="shared" si="409"/>
        <v>0</v>
      </c>
      <c r="AZ219" s="16">
        <f t="shared" si="272"/>
        <v>16657.200000000001</v>
      </c>
      <c r="BA219" s="16">
        <f t="shared" si="273"/>
        <v>23163.700000000001</v>
      </c>
      <c r="BB219" s="16">
        <f t="shared" si="274"/>
        <v>16657.200000000001</v>
      </c>
      <c r="BC219" s="16">
        <f t="shared" si="410"/>
        <v>0</v>
      </c>
      <c r="BD219" s="30"/>
      <c r="BE219" s="30"/>
      <c r="BF219" s="1"/>
      <c r="BG219" s="1"/>
      <c r="BH219" s="1"/>
      <c r="BI219" s="1"/>
      <c r="BJ219" s="1"/>
    </row>
    <row r="220" s="1" customFormat="1">
      <c r="A220" s="13" t="s">
        <v>194</v>
      </c>
      <c r="B220" s="14">
        <v>600</v>
      </c>
      <c r="C220" s="13" t="s">
        <v>70</v>
      </c>
      <c r="D220" s="13" t="s">
        <v>37</v>
      </c>
      <c r="E220" s="29" t="s">
        <v>71</v>
      </c>
      <c r="F220" s="16">
        <v>16657.200000000001</v>
      </c>
      <c r="G220" s="16">
        <v>23163.700000000001</v>
      </c>
      <c r="H220" s="16">
        <v>16657.200000000001</v>
      </c>
      <c r="I220" s="16"/>
      <c r="J220" s="16"/>
      <c r="K220" s="16"/>
      <c r="L220" s="16">
        <f t="shared" si="356"/>
        <v>16657.200000000001</v>
      </c>
      <c r="M220" s="16">
        <f t="shared" si="357"/>
        <v>23163.700000000001</v>
      </c>
      <c r="N220" s="16">
        <f t="shared" si="358"/>
        <v>16657.200000000001</v>
      </c>
      <c r="O220" s="16"/>
      <c r="P220" s="16"/>
      <c r="Q220" s="16"/>
      <c r="R220" s="16">
        <f t="shared" si="254"/>
        <v>16657.200000000001</v>
      </c>
      <c r="S220" s="16">
        <f t="shared" si="255"/>
        <v>23163.700000000001</v>
      </c>
      <c r="T220" s="16">
        <f t="shared" si="256"/>
        <v>16657.200000000001</v>
      </c>
      <c r="U220" s="16"/>
      <c r="V220" s="16"/>
      <c r="W220" s="16"/>
      <c r="X220" s="16">
        <f t="shared" si="257"/>
        <v>16657.200000000001</v>
      </c>
      <c r="Y220" s="16">
        <f t="shared" si="258"/>
        <v>23163.700000000001</v>
      </c>
      <c r="Z220" s="16">
        <f t="shared" si="259"/>
        <v>16657.200000000001</v>
      </c>
      <c r="AA220" s="16"/>
      <c r="AB220" s="16"/>
      <c r="AC220" s="16"/>
      <c r="AD220" s="16">
        <f t="shared" si="260"/>
        <v>16657.200000000001</v>
      </c>
      <c r="AE220" s="16">
        <f t="shared" si="261"/>
        <v>23163.700000000001</v>
      </c>
      <c r="AF220" s="16">
        <f t="shared" si="262"/>
        <v>16657.200000000001</v>
      </c>
      <c r="AG220" s="16"/>
      <c r="AH220" s="16">
        <f t="shared" si="263"/>
        <v>16657.200000000001</v>
      </c>
      <c r="AI220" s="16">
        <f t="shared" si="264"/>
        <v>23163.700000000001</v>
      </c>
      <c r="AJ220" s="16">
        <f t="shared" si="265"/>
        <v>16657.200000000001</v>
      </c>
      <c r="AK220" s="16"/>
      <c r="AL220" s="16"/>
      <c r="AM220" s="16"/>
      <c r="AN220" s="16">
        <f t="shared" si="266"/>
        <v>16657.200000000001</v>
      </c>
      <c r="AO220" s="16">
        <f t="shared" si="267"/>
        <v>23163.700000000001</v>
      </c>
      <c r="AP220" s="16">
        <f t="shared" si="268"/>
        <v>16657.200000000001</v>
      </c>
      <c r="AQ220" s="16"/>
      <c r="AR220" s="16"/>
      <c r="AS220" s="16"/>
      <c r="AT220" s="16">
        <f t="shared" si="269"/>
        <v>16657.200000000001</v>
      </c>
      <c r="AU220" s="16">
        <f t="shared" si="270"/>
        <v>23163.700000000001</v>
      </c>
      <c r="AV220" s="16">
        <f t="shared" si="271"/>
        <v>16657.200000000001</v>
      </c>
      <c r="AW220" s="16"/>
      <c r="AX220" s="16"/>
      <c r="AY220" s="16"/>
      <c r="AZ220" s="16">
        <f t="shared" si="272"/>
        <v>16657.200000000001</v>
      </c>
      <c r="BA220" s="16">
        <f t="shared" si="273"/>
        <v>23163.700000000001</v>
      </c>
      <c r="BB220" s="16">
        <f t="shared" si="274"/>
        <v>16657.200000000001</v>
      </c>
      <c r="BC220" s="16"/>
      <c r="BD220" s="30"/>
      <c r="BE220" s="30"/>
      <c r="BF220" s="1"/>
      <c r="BG220" s="1"/>
      <c r="BH220" s="1"/>
      <c r="BI220" s="1"/>
      <c r="BJ220" s="1"/>
    </row>
    <row r="221" s="1" customFormat="1">
      <c r="A221" s="13" t="s">
        <v>196</v>
      </c>
      <c r="B221" s="14"/>
      <c r="C221" s="13"/>
      <c r="D221" s="13"/>
      <c r="E221" s="29" t="s">
        <v>197</v>
      </c>
      <c r="F221" s="16">
        <f>F222+F225+F231+F234</f>
        <v>1017117.7999999998</v>
      </c>
      <c r="G221" s="16">
        <f>G222+G225+G231+G234</f>
        <v>1017111.2999999998</v>
      </c>
      <c r="H221" s="16">
        <f>H222+H225+H231+H234</f>
        <v>1027153.5</v>
      </c>
      <c r="I221" s="16">
        <f>I222+I225+I231+I234</f>
        <v>0</v>
      </c>
      <c r="J221" s="16">
        <f>J222+J225+J231+J234</f>
        <v>0</v>
      </c>
      <c r="K221" s="16">
        <f>K222+K225+K231+K234</f>
        <v>0</v>
      </c>
      <c r="L221" s="16">
        <f t="shared" si="356"/>
        <v>1017117.7999999998</v>
      </c>
      <c r="M221" s="16">
        <f t="shared" si="357"/>
        <v>1017111.2999999998</v>
      </c>
      <c r="N221" s="16">
        <f t="shared" si="358"/>
        <v>1027153.5</v>
      </c>
      <c r="O221" s="16">
        <f>O222+O225+O231+O234+O228</f>
        <v>17400.5</v>
      </c>
      <c r="P221" s="16">
        <f>P222+P225+P231+P234+P228</f>
        <v>0</v>
      </c>
      <c r="Q221" s="16">
        <f>Q222+Q225+Q231+Q234+Q228</f>
        <v>0</v>
      </c>
      <c r="R221" s="16">
        <f t="shared" si="254"/>
        <v>1034518.2999999998</v>
      </c>
      <c r="S221" s="16">
        <f t="shared" si="255"/>
        <v>1017111.2999999998</v>
      </c>
      <c r="T221" s="16">
        <f t="shared" si="256"/>
        <v>1027153.5</v>
      </c>
      <c r="U221" s="16">
        <f>U222+U225+U231+U234+U228</f>
        <v>0</v>
      </c>
      <c r="V221" s="16">
        <f>V222+V225+V231+V234+V228</f>
        <v>0</v>
      </c>
      <c r="W221" s="16">
        <f>W222+W225+W231+W234+W228</f>
        <v>0</v>
      </c>
      <c r="X221" s="16">
        <f t="shared" si="257"/>
        <v>1034518.2999999998</v>
      </c>
      <c r="Y221" s="16">
        <f t="shared" si="258"/>
        <v>1017111.2999999998</v>
      </c>
      <c r="Z221" s="16">
        <f t="shared" si="259"/>
        <v>1027153.5</v>
      </c>
      <c r="AA221" s="16">
        <f>AA222+AA225+AA231+AA234+AA228</f>
        <v>0</v>
      </c>
      <c r="AB221" s="16">
        <f>AB222+AB225+AB231+AB234+AB228</f>
        <v>0</v>
      </c>
      <c r="AC221" s="16">
        <f>AC222+AC225+AC231+AC234+AC228</f>
        <v>0</v>
      </c>
      <c r="AD221" s="16">
        <f t="shared" si="260"/>
        <v>1034518.2999999998</v>
      </c>
      <c r="AE221" s="16">
        <f t="shared" si="261"/>
        <v>1017111.2999999998</v>
      </c>
      <c r="AF221" s="16">
        <f t="shared" si="262"/>
        <v>1027153.5</v>
      </c>
      <c r="AG221" s="16">
        <f>AG222+AG225+AG231+AG234+AG228</f>
        <v>0</v>
      </c>
      <c r="AH221" s="16">
        <f t="shared" si="263"/>
        <v>1034518.2999999998</v>
      </c>
      <c r="AI221" s="16">
        <f t="shared" si="264"/>
        <v>1017111.2999999998</v>
      </c>
      <c r="AJ221" s="16">
        <f t="shared" si="265"/>
        <v>1027153.5</v>
      </c>
      <c r="AK221" s="16">
        <f>AK222+AK225+AK231+AK234+AK228</f>
        <v>7874.7529999999997</v>
      </c>
      <c r="AL221" s="16">
        <f>AL222+AL225+AL231+AL234+AL228</f>
        <v>0</v>
      </c>
      <c r="AM221" s="16">
        <f>AM222+AM225+AM231+AM234+AM228</f>
        <v>0</v>
      </c>
      <c r="AN221" s="16">
        <f t="shared" si="266"/>
        <v>1042393.0529999998</v>
      </c>
      <c r="AO221" s="16">
        <f t="shared" si="267"/>
        <v>1017111.2999999998</v>
      </c>
      <c r="AP221" s="16">
        <f t="shared" si="268"/>
        <v>1027153.5</v>
      </c>
      <c r="AQ221" s="16">
        <f>AQ222+AQ225+AQ231+AQ234+AQ228</f>
        <v>0</v>
      </c>
      <c r="AR221" s="16">
        <f>AR222+AR225+AR231+AR234+AR228</f>
        <v>0</v>
      </c>
      <c r="AS221" s="16">
        <f>AS222+AS225+AS231+AS234+AS228</f>
        <v>0</v>
      </c>
      <c r="AT221" s="16">
        <f t="shared" si="269"/>
        <v>1042393.0529999998</v>
      </c>
      <c r="AU221" s="16">
        <f t="shared" si="270"/>
        <v>1017111.2999999998</v>
      </c>
      <c r="AV221" s="16">
        <f t="shared" si="271"/>
        <v>1027153.5</v>
      </c>
      <c r="AW221" s="16">
        <f>AW222+AW225+AW231+AW234+AW228</f>
        <v>6534.3699999999999</v>
      </c>
      <c r="AX221" s="16">
        <f>AX222+AX225+AX231+AX234+AX228</f>
        <v>0</v>
      </c>
      <c r="AY221" s="16">
        <f>AY222+AY225+AY231+AY234+AY228</f>
        <v>0</v>
      </c>
      <c r="AZ221" s="16">
        <f t="shared" si="272"/>
        <v>1048927.423</v>
      </c>
      <c r="BA221" s="16">
        <f t="shared" si="273"/>
        <v>1017111.2999999998</v>
      </c>
      <c r="BB221" s="16">
        <f t="shared" si="274"/>
        <v>1027153.5</v>
      </c>
      <c r="BC221" s="16">
        <f>BC222+BC225+BC231+BC234+BC228</f>
        <v>0</v>
      </c>
      <c r="BD221" s="30"/>
      <c r="BE221" s="30"/>
      <c r="BF221" s="1"/>
      <c r="BG221" s="1"/>
      <c r="BH221" s="1"/>
      <c r="BI221" s="1"/>
      <c r="BJ221" s="1"/>
    </row>
    <row r="222" s="1" customFormat="1">
      <c r="A222" s="13" t="s">
        <v>198</v>
      </c>
      <c r="B222" s="14"/>
      <c r="C222" s="13"/>
      <c r="D222" s="13"/>
      <c r="E222" s="29" t="s">
        <v>147</v>
      </c>
      <c r="F222" s="16">
        <f t="shared" ref="F222:F235" si="411">F223</f>
        <v>690001.39999999991</v>
      </c>
      <c r="G222" s="16">
        <f t="shared" ref="G222:G235" si="412">G223</f>
        <v>690001.39999999991</v>
      </c>
      <c r="H222" s="16">
        <f t="shared" ref="H222:H235" si="413">H223</f>
        <v>699944.5</v>
      </c>
      <c r="I222" s="16">
        <f t="shared" ref="I222:I235" si="414">I223</f>
        <v>0</v>
      </c>
      <c r="J222" s="16">
        <f t="shared" ref="J222:J235" si="415">J223</f>
        <v>0</v>
      </c>
      <c r="K222" s="16">
        <f t="shared" ref="K222:K235" si="416">K223</f>
        <v>0</v>
      </c>
      <c r="L222" s="16">
        <f t="shared" si="356"/>
        <v>690001.39999999991</v>
      </c>
      <c r="M222" s="16">
        <f t="shared" si="357"/>
        <v>690001.39999999991</v>
      </c>
      <c r="N222" s="16">
        <f t="shared" si="358"/>
        <v>699944.5</v>
      </c>
      <c r="O222" s="16">
        <f t="shared" ref="O222:O235" si="417">O223</f>
        <v>0</v>
      </c>
      <c r="P222" s="16">
        <f t="shared" ref="P222:P235" si="418">P223</f>
        <v>0</v>
      </c>
      <c r="Q222" s="16">
        <f t="shared" ref="Q222:Q235" si="419">Q223</f>
        <v>0</v>
      </c>
      <c r="R222" s="16">
        <f t="shared" si="254"/>
        <v>690001.39999999991</v>
      </c>
      <c r="S222" s="16">
        <f t="shared" si="255"/>
        <v>690001.39999999991</v>
      </c>
      <c r="T222" s="16">
        <f t="shared" si="256"/>
        <v>699944.5</v>
      </c>
      <c r="U222" s="16">
        <f t="shared" ref="U222:U235" si="420">U223</f>
        <v>0</v>
      </c>
      <c r="V222" s="16">
        <f t="shared" ref="V222:V235" si="421">V223</f>
        <v>0</v>
      </c>
      <c r="W222" s="16">
        <f t="shared" ref="W222:W235" si="422">W223</f>
        <v>0</v>
      </c>
      <c r="X222" s="16">
        <f t="shared" si="257"/>
        <v>690001.39999999991</v>
      </c>
      <c r="Y222" s="16">
        <f t="shared" si="258"/>
        <v>690001.39999999991</v>
      </c>
      <c r="Z222" s="16">
        <f t="shared" si="259"/>
        <v>699944.5</v>
      </c>
      <c r="AA222" s="16">
        <f t="shared" ref="AA222:AA235" si="423">AA223</f>
        <v>0</v>
      </c>
      <c r="AB222" s="16">
        <f t="shared" ref="AB222:AB235" si="424">AB223</f>
        <v>0</v>
      </c>
      <c r="AC222" s="16">
        <f t="shared" ref="AC222:AC235" si="425">AC223</f>
        <v>0</v>
      </c>
      <c r="AD222" s="16">
        <f t="shared" si="260"/>
        <v>690001.39999999991</v>
      </c>
      <c r="AE222" s="16">
        <f t="shared" si="261"/>
        <v>690001.39999999991</v>
      </c>
      <c r="AF222" s="16">
        <f t="shared" si="262"/>
        <v>699944.5</v>
      </c>
      <c r="AG222" s="16">
        <f t="shared" ref="AG222:AG235" si="426">AG223</f>
        <v>0</v>
      </c>
      <c r="AH222" s="16">
        <f t="shared" si="263"/>
        <v>690001.39999999991</v>
      </c>
      <c r="AI222" s="16">
        <f t="shared" si="264"/>
        <v>690001.39999999991</v>
      </c>
      <c r="AJ222" s="16">
        <f t="shared" si="265"/>
        <v>699944.5</v>
      </c>
      <c r="AK222" s="16">
        <f t="shared" ref="AK222:AK235" si="427">AK223</f>
        <v>7874.7529999999997</v>
      </c>
      <c r="AL222" s="16">
        <f t="shared" ref="AL222:AL235" si="428">AL223</f>
        <v>0</v>
      </c>
      <c r="AM222" s="16">
        <f t="shared" ref="AM222:AM235" si="429">AM223</f>
        <v>0</v>
      </c>
      <c r="AN222" s="16">
        <f t="shared" si="266"/>
        <v>697876.15299999993</v>
      </c>
      <c r="AO222" s="16">
        <f t="shared" si="267"/>
        <v>690001.39999999991</v>
      </c>
      <c r="AP222" s="16">
        <f t="shared" si="268"/>
        <v>699944.5</v>
      </c>
      <c r="AQ222" s="16">
        <f t="shared" ref="AQ222:AQ235" si="430">AQ223</f>
        <v>0</v>
      </c>
      <c r="AR222" s="16">
        <f t="shared" ref="AR222:AR235" si="431">AR223</f>
        <v>0</v>
      </c>
      <c r="AS222" s="16">
        <f t="shared" ref="AS222:AS235" si="432">AS223</f>
        <v>0</v>
      </c>
      <c r="AT222" s="16">
        <f t="shared" si="269"/>
        <v>697876.15299999993</v>
      </c>
      <c r="AU222" s="16">
        <f t="shared" si="270"/>
        <v>690001.39999999991</v>
      </c>
      <c r="AV222" s="16">
        <f t="shared" si="271"/>
        <v>699944.5</v>
      </c>
      <c r="AW222" s="16">
        <f t="shared" ref="AW222:AW235" si="433">AW223</f>
        <v>0</v>
      </c>
      <c r="AX222" s="16">
        <f t="shared" ref="AX222:AX235" si="434">AX223</f>
        <v>0</v>
      </c>
      <c r="AY222" s="16">
        <f t="shared" ref="AY222:AY235" si="435">AY223</f>
        <v>0</v>
      </c>
      <c r="AZ222" s="16">
        <f t="shared" si="272"/>
        <v>697876.15299999993</v>
      </c>
      <c r="BA222" s="16">
        <f t="shared" si="273"/>
        <v>690001.39999999991</v>
      </c>
      <c r="BB222" s="16">
        <f t="shared" si="274"/>
        <v>699944.5</v>
      </c>
      <c r="BC222" s="16">
        <f t="shared" ref="BC222:BC235" si="436">BC223</f>
        <v>0</v>
      </c>
      <c r="BD222" s="30"/>
      <c r="BE222" s="30"/>
      <c r="BF222" s="1"/>
      <c r="BG222" s="1"/>
      <c r="BH222" s="1"/>
      <c r="BI222" s="1"/>
      <c r="BJ222" s="1"/>
    </row>
    <row r="223" s="1" customFormat="1">
      <c r="A223" s="13" t="s">
        <v>198</v>
      </c>
      <c r="B223" s="14" t="s">
        <v>58</v>
      </c>
      <c r="C223" s="13"/>
      <c r="D223" s="13"/>
      <c r="E223" s="29" t="s">
        <v>59</v>
      </c>
      <c r="F223" s="16">
        <f t="shared" si="411"/>
        <v>690001.39999999991</v>
      </c>
      <c r="G223" s="16">
        <f t="shared" si="412"/>
        <v>690001.39999999991</v>
      </c>
      <c r="H223" s="16">
        <f t="shared" si="413"/>
        <v>699944.5</v>
      </c>
      <c r="I223" s="16">
        <f t="shared" si="414"/>
        <v>0</v>
      </c>
      <c r="J223" s="16">
        <f t="shared" si="415"/>
        <v>0</v>
      </c>
      <c r="K223" s="16">
        <f t="shared" si="416"/>
        <v>0</v>
      </c>
      <c r="L223" s="16">
        <f t="shared" si="356"/>
        <v>690001.39999999991</v>
      </c>
      <c r="M223" s="16">
        <f t="shared" si="357"/>
        <v>690001.39999999991</v>
      </c>
      <c r="N223" s="16">
        <f t="shared" si="358"/>
        <v>699944.5</v>
      </c>
      <c r="O223" s="16">
        <f t="shared" si="417"/>
        <v>0</v>
      </c>
      <c r="P223" s="16">
        <f t="shared" si="418"/>
        <v>0</v>
      </c>
      <c r="Q223" s="16">
        <f t="shared" si="419"/>
        <v>0</v>
      </c>
      <c r="R223" s="16">
        <f t="shared" si="254"/>
        <v>690001.39999999991</v>
      </c>
      <c r="S223" s="16">
        <f t="shared" si="255"/>
        <v>690001.39999999991</v>
      </c>
      <c r="T223" s="16">
        <f t="shared" si="256"/>
        <v>699944.5</v>
      </c>
      <c r="U223" s="16">
        <f t="shared" si="420"/>
        <v>0</v>
      </c>
      <c r="V223" s="16">
        <f t="shared" si="421"/>
        <v>0</v>
      </c>
      <c r="W223" s="16">
        <f t="shared" si="422"/>
        <v>0</v>
      </c>
      <c r="X223" s="16">
        <f t="shared" si="257"/>
        <v>690001.39999999991</v>
      </c>
      <c r="Y223" s="16">
        <f t="shared" si="258"/>
        <v>690001.39999999991</v>
      </c>
      <c r="Z223" s="16">
        <f t="shared" si="259"/>
        <v>699944.5</v>
      </c>
      <c r="AA223" s="16">
        <f t="shared" si="423"/>
        <v>0</v>
      </c>
      <c r="AB223" s="16">
        <f t="shared" si="424"/>
        <v>0</v>
      </c>
      <c r="AC223" s="16">
        <f t="shared" si="425"/>
        <v>0</v>
      </c>
      <c r="AD223" s="16">
        <f t="shared" si="260"/>
        <v>690001.39999999991</v>
      </c>
      <c r="AE223" s="16">
        <f t="shared" si="261"/>
        <v>690001.39999999991</v>
      </c>
      <c r="AF223" s="16">
        <f t="shared" si="262"/>
        <v>699944.5</v>
      </c>
      <c r="AG223" s="16">
        <f t="shared" si="426"/>
        <v>0</v>
      </c>
      <c r="AH223" s="16">
        <f t="shared" si="263"/>
        <v>690001.39999999991</v>
      </c>
      <c r="AI223" s="16">
        <f t="shared" si="264"/>
        <v>690001.39999999991</v>
      </c>
      <c r="AJ223" s="16">
        <f t="shared" si="265"/>
        <v>699944.5</v>
      </c>
      <c r="AK223" s="16">
        <f t="shared" si="427"/>
        <v>7874.7529999999997</v>
      </c>
      <c r="AL223" s="16">
        <f t="shared" si="428"/>
        <v>0</v>
      </c>
      <c r="AM223" s="16">
        <f t="shared" si="429"/>
        <v>0</v>
      </c>
      <c r="AN223" s="16">
        <f t="shared" si="266"/>
        <v>697876.15299999993</v>
      </c>
      <c r="AO223" s="16">
        <f t="shared" si="267"/>
        <v>690001.39999999991</v>
      </c>
      <c r="AP223" s="16">
        <f t="shared" si="268"/>
        <v>699944.5</v>
      </c>
      <c r="AQ223" s="16">
        <f t="shared" si="430"/>
        <v>0</v>
      </c>
      <c r="AR223" s="16">
        <f t="shared" si="431"/>
        <v>0</v>
      </c>
      <c r="AS223" s="16">
        <f t="shared" si="432"/>
        <v>0</v>
      </c>
      <c r="AT223" s="16">
        <f t="shared" si="269"/>
        <v>697876.15299999993</v>
      </c>
      <c r="AU223" s="16">
        <f t="shared" si="270"/>
        <v>690001.39999999991</v>
      </c>
      <c r="AV223" s="16">
        <f t="shared" si="271"/>
        <v>699944.5</v>
      </c>
      <c r="AW223" s="16">
        <f t="shared" si="433"/>
        <v>0</v>
      </c>
      <c r="AX223" s="16">
        <f t="shared" si="434"/>
        <v>0</v>
      </c>
      <c r="AY223" s="16">
        <f t="shared" si="435"/>
        <v>0</v>
      </c>
      <c r="AZ223" s="16">
        <f t="shared" si="272"/>
        <v>697876.15299999993</v>
      </c>
      <c r="BA223" s="16">
        <f t="shared" si="273"/>
        <v>690001.39999999991</v>
      </c>
      <c r="BB223" s="16">
        <f t="shared" si="274"/>
        <v>699944.5</v>
      </c>
      <c r="BC223" s="16">
        <f t="shared" si="436"/>
        <v>0</v>
      </c>
      <c r="BD223" s="30"/>
      <c r="BE223" s="30"/>
      <c r="BF223" s="1"/>
      <c r="BG223" s="1"/>
      <c r="BH223" s="1"/>
      <c r="BI223" s="1"/>
      <c r="BJ223" s="1"/>
    </row>
    <row r="224" s="1" customFormat="1">
      <c r="A224" s="13" t="s">
        <v>198</v>
      </c>
      <c r="B224" s="14">
        <v>600</v>
      </c>
      <c r="C224" s="13" t="s">
        <v>70</v>
      </c>
      <c r="D224" s="13" t="s">
        <v>37</v>
      </c>
      <c r="E224" s="29" t="s">
        <v>71</v>
      </c>
      <c r="F224" s="16">
        <v>690001.39999999991</v>
      </c>
      <c r="G224" s="16">
        <v>690001.39999999991</v>
      </c>
      <c r="H224" s="16">
        <v>699944.5</v>
      </c>
      <c r="I224" s="16"/>
      <c r="J224" s="16"/>
      <c r="K224" s="16"/>
      <c r="L224" s="16">
        <f t="shared" si="356"/>
        <v>690001.39999999991</v>
      </c>
      <c r="M224" s="16">
        <f t="shared" si="357"/>
        <v>690001.39999999991</v>
      </c>
      <c r="N224" s="16">
        <f t="shared" si="358"/>
        <v>699944.5</v>
      </c>
      <c r="O224" s="16"/>
      <c r="P224" s="16"/>
      <c r="Q224" s="16"/>
      <c r="R224" s="16">
        <f t="shared" si="254"/>
        <v>690001.39999999991</v>
      </c>
      <c r="S224" s="16">
        <f t="shared" si="255"/>
        <v>690001.39999999991</v>
      </c>
      <c r="T224" s="16">
        <f t="shared" si="256"/>
        <v>699944.5</v>
      </c>
      <c r="U224" s="16"/>
      <c r="V224" s="16"/>
      <c r="W224" s="16"/>
      <c r="X224" s="16">
        <f t="shared" si="257"/>
        <v>690001.39999999991</v>
      </c>
      <c r="Y224" s="16">
        <f t="shared" si="258"/>
        <v>690001.39999999991</v>
      </c>
      <c r="Z224" s="16">
        <f t="shared" si="259"/>
        <v>699944.5</v>
      </c>
      <c r="AA224" s="16"/>
      <c r="AB224" s="16"/>
      <c r="AC224" s="16"/>
      <c r="AD224" s="16">
        <f t="shared" si="260"/>
        <v>690001.39999999991</v>
      </c>
      <c r="AE224" s="16">
        <f t="shared" si="261"/>
        <v>690001.39999999991</v>
      </c>
      <c r="AF224" s="16">
        <f t="shared" si="262"/>
        <v>699944.5</v>
      </c>
      <c r="AG224" s="16"/>
      <c r="AH224" s="16">
        <f t="shared" si="263"/>
        <v>690001.39999999991</v>
      </c>
      <c r="AI224" s="16">
        <f t="shared" si="264"/>
        <v>690001.39999999991</v>
      </c>
      <c r="AJ224" s="16">
        <f t="shared" si="265"/>
        <v>699944.5</v>
      </c>
      <c r="AK224" s="16">
        <v>7874.7529999999997</v>
      </c>
      <c r="AL224" s="16"/>
      <c r="AM224" s="16"/>
      <c r="AN224" s="16">
        <f t="shared" si="266"/>
        <v>697876.15299999993</v>
      </c>
      <c r="AO224" s="16">
        <f t="shared" si="267"/>
        <v>690001.39999999991</v>
      </c>
      <c r="AP224" s="16">
        <f t="shared" si="268"/>
        <v>699944.5</v>
      </c>
      <c r="AQ224" s="16"/>
      <c r="AR224" s="16"/>
      <c r="AS224" s="16"/>
      <c r="AT224" s="16">
        <f t="shared" si="269"/>
        <v>697876.15299999993</v>
      </c>
      <c r="AU224" s="16">
        <f t="shared" si="270"/>
        <v>690001.39999999991</v>
      </c>
      <c r="AV224" s="16">
        <f t="shared" si="271"/>
        <v>699944.5</v>
      </c>
      <c r="AW224" s="16"/>
      <c r="AX224" s="16"/>
      <c r="AY224" s="16"/>
      <c r="AZ224" s="16">
        <f t="shared" si="272"/>
        <v>697876.15299999993</v>
      </c>
      <c r="BA224" s="16">
        <f t="shared" si="273"/>
        <v>690001.39999999991</v>
      </c>
      <c r="BB224" s="16">
        <f t="shared" si="274"/>
        <v>699944.5</v>
      </c>
      <c r="BC224" s="16"/>
      <c r="BD224" s="30"/>
      <c r="BE224" s="30"/>
      <c r="BF224" s="1"/>
      <c r="BG224" s="1"/>
      <c r="BH224" s="1"/>
      <c r="BI224" s="1"/>
      <c r="BJ224" s="1"/>
    </row>
    <row r="225" s="1" customFormat="1">
      <c r="A225" s="13" t="s">
        <v>199</v>
      </c>
      <c r="B225" s="14"/>
      <c r="C225" s="13"/>
      <c r="D225" s="13"/>
      <c r="E225" s="29" t="s">
        <v>200</v>
      </c>
      <c r="F225" s="16">
        <f t="shared" si="411"/>
        <v>16003</v>
      </c>
      <c r="G225" s="16">
        <f t="shared" si="412"/>
        <v>15996.5</v>
      </c>
      <c r="H225" s="16">
        <f t="shared" si="413"/>
        <v>16095.599999999999</v>
      </c>
      <c r="I225" s="16">
        <f t="shared" si="414"/>
        <v>0</v>
      </c>
      <c r="J225" s="16">
        <f t="shared" si="415"/>
        <v>0</v>
      </c>
      <c r="K225" s="16">
        <f t="shared" si="416"/>
        <v>0</v>
      </c>
      <c r="L225" s="16">
        <f t="shared" si="356"/>
        <v>16003</v>
      </c>
      <c r="M225" s="16">
        <f t="shared" si="357"/>
        <v>15996.5</v>
      </c>
      <c r="N225" s="16">
        <f t="shared" si="358"/>
        <v>16095.599999999999</v>
      </c>
      <c r="O225" s="16">
        <f t="shared" si="417"/>
        <v>0</v>
      </c>
      <c r="P225" s="16">
        <f t="shared" si="418"/>
        <v>0</v>
      </c>
      <c r="Q225" s="16">
        <f t="shared" si="419"/>
        <v>0</v>
      </c>
      <c r="R225" s="16">
        <f t="shared" si="254"/>
        <v>16003</v>
      </c>
      <c r="S225" s="16">
        <f t="shared" si="255"/>
        <v>15996.5</v>
      </c>
      <c r="T225" s="16">
        <f t="shared" si="256"/>
        <v>16095.599999999999</v>
      </c>
      <c r="U225" s="16">
        <f t="shared" si="420"/>
        <v>0</v>
      </c>
      <c r="V225" s="16">
        <f t="shared" si="421"/>
        <v>0</v>
      </c>
      <c r="W225" s="16">
        <f t="shared" si="422"/>
        <v>0</v>
      </c>
      <c r="X225" s="16">
        <f t="shared" si="257"/>
        <v>16003</v>
      </c>
      <c r="Y225" s="16">
        <f t="shared" si="258"/>
        <v>15996.5</v>
      </c>
      <c r="Z225" s="16">
        <f t="shared" si="259"/>
        <v>16095.599999999999</v>
      </c>
      <c r="AA225" s="16">
        <f t="shared" si="423"/>
        <v>0</v>
      </c>
      <c r="AB225" s="16">
        <f t="shared" si="424"/>
        <v>0</v>
      </c>
      <c r="AC225" s="16">
        <f t="shared" si="425"/>
        <v>0</v>
      </c>
      <c r="AD225" s="16">
        <f t="shared" si="260"/>
        <v>16003</v>
      </c>
      <c r="AE225" s="16">
        <f t="shared" si="261"/>
        <v>15996.5</v>
      </c>
      <c r="AF225" s="16">
        <f t="shared" si="262"/>
        <v>16095.599999999999</v>
      </c>
      <c r="AG225" s="16">
        <f t="shared" si="426"/>
        <v>0</v>
      </c>
      <c r="AH225" s="16">
        <f t="shared" si="263"/>
        <v>16003</v>
      </c>
      <c r="AI225" s="16">
        <f t="shared" si="264"/>
        <v>15996.5</v>
      </c>
      <c r="AJ225" s="16">
        <f t="shared" si="265"/>
        <v>16095.599999999999</v>
      </c>
      <c r="AK225" s="16">
        <f t="shared" si="427"/>
        <v>0</v>
      </c>
      <c r="AL225" s="16">
        <f t="shared" si="428"/>
        <v>0</v>
      </c>
      <c r="AM225" s="16">
        <f t="shared" si="429"/>
        <v>0</v>
      </c>
      <c r="AN225" s="16">
        <f t="shared" si="266"/>
        <v>16003</v>
      </c>
      <c r="AO225" s="16">
        <f t="shared" si="267"/>
        <v>15996.5</v>
      </c>
      <c r="AP225" s="16">
        <f t="shared" si="268"/>
        <v>16095.599999999999</v>
      </c>
      <c r="AQ225" s="16">
        <f t="shared" si="430"/>
        <v>0</v>
      </c>
      <c r="AR225" s="16">
        <f t="shared" si="431"/>
        <v>0</v>
      </c>
      <c r="AS225" s="16">
        <f t="shared" si="432"/>
        <v>0</v>
      </c>
      <c r="AT225" s="16">
        <f t="shared" si="269"/>
        <v>16003</v>
      </c>
      <c r="AU225" s="16">
        <f t="shared" si="270"/>
        <v>15996.5</v>
      </c>
      <c r="AV225" s="16">
        <f t="shared" si="271"/>
        <v>16095.599999999999</v>
      </c>
      <c r="AW225" s="16">
        <f t="shared" si="433"/>
        <v>6534.3699999999999</v>
      </c>
      <c r="AX225" s="16">
        <f t="shared" si="434"/>
        <v>0</v>
      </c>
      <c r="AY225" s="16">
        <f t="shared" si="435"/>
        <v>0</v>
      </c>
      <c r="AZ225" s="16">
        <f t="shared" si="272"/>
        <v>22537.369999999999</v>
      </c>
      <c r="BA225" s="16">
        <f t="shared" si="273"/>
        <v>15996.5</v>
      </c>
      <c r="BB225" s="16">
        <f t="shared" si="274"/>
        <v>16095.599999999999</v>
      </c>
      <c r="BC225" s="16">
        <f t="shared" si="436"/>
        <v>0</v>
      </c>
      <c r="BD225" s="30"/>
      <c r="BE225" s="30"/>
      <c r="BF225" s="1"/>
      <c r="BG225" s="1"/>
      <c r="BH225" s="1"/>
      <c r="BI225" s="1"/>
      <c r="BJ225" s="1"/>
    </row>
    <row r="226" s="1" customFormat="1">
      <c r="A226" s="13" t="s">
        <v>199</v>
      </c>
      <c r="B226" s="14" t="s">
        <v>58</v>
      </c>
      <c r="C226" s="13"/>
      <c r="D226" s="13"/>
      <c r="E226" s="29" t="s">
        <v>59</v>
      </c>
      <c r="F226" s="16">
        <f t="shared" si="411"/>
        <v>16003</v>
      </c>
      <c r="G226" s="16">
        <f t="shared" si="412"/>
        <v>15996.5</v>
      </c>
      <c r="H226" s="16">
        <f t="shared" si="413"/>
        <v>16095.599999999999</v>
      </c>
      <c r="I226" s="16">
        <f t="shared" si="414"/>
        <v>0</v>
      </c>
      <c r="J226" s="16">
        <f t="shared" si="415"/>
        <v>0</v>
      </c>
      <c r="K226" s="16">
        <f t="shared" si="416"/>
        <v>0</v>
      </c>
      <c r="L226" s="16">
        <f t="shared" si="356"/>
        <v>16003</v>
      </c>
      <c r="M226" s="16">
        <f t="shared" si="357"/>
        <v>15996.5</v>
      </c>
      <c r="N226" s="16">
        <f t="shared" si="358"/>
        <v>16095.599999999999</v>
      </c>
      <c r="O226" s="16">
        <f t="shared" si="417"/>
        <v>0</v>
      </c>
      <c r="P226" s="16">
        <f t="shared" si="418"/>
        <v>0</v>
      </c>
      <c r="Q226" s="16">
        <f t="shared" si="419"/>
        <v>0</v>
      </c>
      <c r="R226" s="16">
        <f t="shared" si="254"/>
        <v>16003</v>
      </c>
      <c r="S226" s="16">
        <f t="shared" si="255"/>
        <v>15996.5</v>
      </c>
      <c r="T226" s="16">
        <f t="shared" si="256"/>
        <v>16095.599999999999</v>
      </c>
      <c r="U226" s="16">
        <f t="shared" si="420"/>
        <v>0</v>
      </c>
      <c r="V226" s="16">
        <f t="shared" si="421"/>
        <v>0</v>
      </c>
      <c r="W226" s="16">
        <f t="shared" si="422"/>
        <v>0</v>
      </c>
      <c r="X226" s="16">
        <f t="shared" si="257"/>
        <v>16003</v>
      </c>
      <c r="Y226" s="16">
        <f t="shared" si="258"/>
        <v>15996.5</v>
      </c>
      <c r="Z226" s="16">
        <f t="shared" si="259"/>
        <v>16095.599999999999</v>
      </c>
      <c r="AA226" s="16">
        <f t="shared" si="423"/>
        <v>0</v>
      </c>
      <c r="AB226" s="16">
        <f t="shared" si="424"/>
        <v>0</v>
      </c>
      <c r="AC226" s="16">
        <f t="shared" si="425"/>
        <v>0</v>
      </c>
      <c r="AD226" s="16">
        <f t="shared" si="260"/>
        <v>16003</v>
      </c>
      <c r="AE226" s="16">
        <f t="shared" si="261"/>
        <v>15996.5</v>
      </c>
      <c r="AF226" s="16">
        <f t="shared" si="262"/>
        <v>16095.599999999999</v>
      </c>
      <c r="AG226" s="16">
        <f t="shared" si="426"/>
        <v>0</v>
      </c>
      <c r="AH226" s="16">
        <f t="shared" si="263"/>
        <v>16003</v>
      </c>
      <c r="AI226" s="16">
        <f t="shared" si="264"/>
        <v>15996.5</v>
      </c>
      <c r="AJ226" s="16">
        <f t="shared" si="265"/>
        <v>16095.599999999999</v>
      </c>
      <c r="AK226" s="16">
        <f t="shared" si="427"/>
        <v>0</v>
      </c>
      <c r="AL226" s="16">
        <f t="shared" si="428"/>
        <v>0</v>
      </c>
      <c r="AM226" s="16">
        <f t="shared" si="429"/>
        <v>0</v>
      </c>
      <c r="AN226" s="16">
        <f t="shared" si="266"/>
        <v>16003</v>
      </c>
      <c r="AO226" s="16">
        <f t="shared" si="267"/>
        <v>15996.5</v>
      </c>
      <c r="AP226" s="16">
        <f t="shared" si="268"/>
        <v>16095.599999999999</v>
      </c>
      <c r="AQ226" s="16">
        <f t="shared" si="430"/>
        <v>0</v>
      </c>
      <c r="AR226" s="16">
        <f t="shared" si="431"/>
        <v>0</v>
      </c>
      <c r="AS226" s="16">
        <f t="shared" si="432"/>
        <v>0</v>
      </c>
      <c r="AT226" s="16">
        <f t="shared" si="269"/>
        <v>16003</v>
      </c>
      <c r="AU226" s="16">
        <f t="shared" si="270"/>
        <v>15996.5</v>
      </c>
      <c r="AV226" s="16">
        <f t="shared" si="271"/>
        <v>16095.599999999999</v>
      </c>
      <c r="AW226" s="16">
        <f t="shared" si="433"/>
        <v>6534.3699999999999</v>
      </c>
      <c r="AX226" s="16">
        <f t="shared" si="434"/>
        <v>0</v>
      </c>
      <c r="AY226" s="16">
        <f t="shared" si="435"/>
        <v>0</v>
      </c>
      <c r="AZ226" s="16">
        <f t="shared" si="272"/>
        <v>22537.369999999999</v>
      </c>
      <c r="BA226" s="16">
        <f t="shared" si="273"/>
        <v>15996.5</v>
      </c>
      <c r="BB226" s="16">
        <f t="shared" si="274"/>
        <v>16095.599999999999</v>
      </c>
      <c r="BC226" s="16">
        <f t="shared" si="436"/>
        <v>0</v>
      </c>
      <c r="BD226" s="30"/>
      <c r="BE226" s="30"/>
      <c r="BF226" s="1"/>
      <c r="BG226" s="1"/>
      <c r="BH226" s="1"/>
      <c r="BI226" s="1"/>
      <c r="BJ226" s="1"/>
    </row>
    <row r="227" s="1" customFormat="1">
      <c r="A227" s="13" t="s">
        <v>199</v>
      </c>
      <c r="B227" s="14">
        <v>600</v>
      </c>
      <c r="C227" s="13" t="s">
        <v>70</v>
      </c>
      <c r="D227" s="13" t="s">
        <v>37</v>
      </c>
      <c r="E227" s="29" t="s">
        <v>71</v>
      </c>
      <c r="F227" s="16">
        <v>16003</v>
      </c>
      <c r="G227" s="16">
        <v>15996.5</v>
      </c>
      <c r="H227" s="16">
        <v>16095.599999999999</v>
      </c>
      <c r="I227" s="16"/>
      <c r="J227" s="16"/>
      <c r="K227" s="16"/>
      <c r="L227" s="16">
        <f t="shared" si="356"/>
        <v>16003</v>
      </c>
      <c r="M227" s="16">
        <f t="shared" si="357"/>
        <v>15996.5</v>
      </c>
      <c r="N227" s="16">
        <f t="shared" si="358"/>
        <v>16095.599999999999</v>
      </c>
      <c r="O227" s="16"/>
      <c r="P227" s="16"/>
      <c r="Q227" s="16"/>
      <c r="R227" s="16">
        <f t="shared" si="254"/>
        <v>16003</v>
      </c>
      <c r="S227" s="16">
        <f t="shared" si="255"/>
        <v>15996.5</v>
      </c>
      <c r="T227" s="16">
        <f t="shared" si="256"/>
        <v>16095.599999999999</v>
      </c>
      <c r="U227" s="16"/>
      <c r="V227" s="16"/>
      <c r="W227" s="16"/>
      <c r="X227" s="16">
        <f t="shared" si="257"/>
        <v>16003</v>
      </c>
      <c r="Y227" s="16">
        <f t="shared" si="258"/>
        <v>15996.5</v>
      </c>
      <c r="Z227" s="16">
        <f t="shared" si="259"/>
        <v>16095.599999999999</v>
      </c>
      <c r="AA227" s="16"/>
      <c r="AB227" s="16"/>
      <c r="AC227" s="16"/>
      <c r="AD227" s="16">
        <f t="shared" si="260"/>
        <v>16003</v>
      </c>
      <c r="AE227" s="16">
        <f t="shared" si="261"/>
        <v>15996.5</v>
      </c>
      <c r="AF227" s="16">
        <f t="shared" si="262"/>
        <v>16095.599999999999</v>
      </c>
      <c r="AG227" s="16"/>
      <c r="AH227" s="16">
        <f t="shared" si="263"/>
        <v>16003</v>
      </c>
      <c r="AI227" s="16">
        <f t="shared" si="264"/>
        <v>15996.5</v>
      </c>
      <c r="AJ227" s="16">
        <f t="shared" si="265"/>
        <v>16095.599999999999</v>
      </c>
      <c r="AK227" s="16"/>
      <c r="AL227" s="16"/>
      <c r="AM227" s="16"/>
      <c r="AN227" s="16">
        <f t="shared" si="266"/>
        <v>16003</v>
      </c>
      <c r="AO227" s="16">
        <f t="shared" si="267"/>
        <v>15996.5</v>
      </c>
      <c r="AP227" s="16">
        <f t="shared" si="268"/>
        <v>16095.599999999999</v>
      </c>
      <c r="AQ227" s="16"/>
      <c r="AR227" s="16"/>
      <c r="AS227" s="16"/>
      <c r="AT227" s="16">
        <f t="shared" si="269"/>
        <v>16003</v>
      </c>
      <c r="AU227" s="16">
        <f t="shared" si="270"/>
        <v>15996.5</v>
      </c>
      <c r="AV227" s="16">
        <f t="shared" si="271"/>
        <v>16095.599999999999</v>
      </c>
      <c r="AW227" s="16">
        <f>588.15+5946.22</f>
        <v>6534.3699999999999</v>
      </c>
      <c r="AX227" s="16"/>
      <c r="AY227" s="16"/>
      <c r="AZ227" s="16">
        <f t="shared" si="272"/>
        <v>22537.369999999999</v>
      </c>
      <c r="BA227" s="16">
        <f t="shared" si="273"/>
        <v>15996.5</v>
      </c>
      <c r="BB227" s="16">
        <f t="shared" si="274"/>
        <v>16095.599999999999</v>
      </c>
      <c r="BC227" s="16"/>
      <c r="BD227" s="30"/>
      <c r="BE227" s="30"/>
      <c r="BF227" s="1"/>
      <c r="BG227" s="1"/>
      <c r="BH227" s="1"/>
      <c r="BI227" s="1"/>
      <c r="BJ227" s="1"/>
    </row>
    <row r="228" s="1" customFormat="1">
      <c r="A228" s="13" t="s">
        <v>201</v>
      </c>
      <c r="B228" s="14"/>
      <c r="C228" s="13"/>
      <c r="D228" s="13"/>
      <c r="E228" s="31" t="s">
        <v>202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>
        <f t="shared" si="417"/>
        <v>17400.5</v>
      </c>
      <c r="P228" s="16">
        <f t="shared" si="418"/>
        <v>0</v>
      </c>
      <c r="Q228" s="16">
        <f t="shared" si="419"/>
        <v>0</v>
      </c>
      <c r="R228" s="16">
        <f t="shared" si="254"/>
        <v>17400.5</v>
      </c>
      <c r="S228" s="16">
        <f t="shared" si="255"/>
        <v>0</v>
      </c>
      <c r="T228" s="16">
        <f t="shared" si="256"/>
        <v>0</v>
      </c>
      <c r="U228" s="16">
        <f t="shared" si="420"/>
        <v>0</v>
      </c>
      <c r="V228" s="16">
        <f t="shared" si="421"/>
        <v>0</v>
      </c>
      <c r="W228" s="16">
        <f t="shared" si="422"/>
        <v>0</v>
      </c>
      <c r="X228" s="16">
        <f t="shared" si="257"/>
        <v>17400.5</v>
      </c>
      <c r="Y228" s="16">
        <f t="shared" si="258"/>
        <v>0</v>
      </c>
      <c r="Z228" s="16">
        <f t="shared" si="259"/>
        <v>0</v>
      </c>
      <c r="AA228" s="16">
        <f t="shared" si="423"/>
        <v>0</v>
      </c>
      <c r="AB228" s="16">
        <f t="shared" si="424"/>
        <v>0</v>
      </c>
      <c r="AC228" s="16">
        <f t="shared" si="425"/>
        <v>0</v>
      </c>
      <c r="AD228" s="16">
        <f t="shared" si="260"/>
        <v>17400.5</v>
      </c>
      <c r="AE228" s="16">
        <f t="shared" si="261"/>
        <v>0</v>
      </c>
      <c r="AF228" s="16">
        <f t="shared" si="262"/>
        <v>0</v>
      </c>
      <c r="AG228" s="16">
        <f t="shared" si="426"/>
        <v>0</v>
      </c>
      <c r="AH228" s="16">
        <f t="shared" si="263"/>
        <v>17400.5</v>
      </c>
      <c r="AI228" s="16">
        <f t="shared" si="264"/>
        <v>0</v>
      </c>
      <c r="AJ228" s="16">
        <f t="shared" si="265"/>
        <v>0</v>
      </c>
      <c r="AK228" s="16">
        <f t="shared" si="427"/>
        <v>0</v>
      </c>
      <c r="AL228" s="16">
        <f t="shared" si="428"/>
        <v>0</v>
      </c>
      <c r="AM228" s="16">
        <f t="shared" si="429"/>
        <v>0</v>
      </c>
      <c r="AN228" s="16">
        <f t="shared" si="266"/>
        <v>17400.5</v>
      </c>
      <c r="AO228" s="16">
        <f t="shared" si="267"/>
        <v>0</v>
      </c>
      <c r="AP228" s="16">
        <f t="shared" si="268"/>
        <v>0</v>
      </c>
      <c r="AQ228" s="16">
        <f t="shared" si="430"/>
        <v>0</v>
      </c>
      <c r="AR228" s="16">
        <f t="shared" si="431"/>
        <v>0</v>
      </c>
      <c r="AS228" s="16">
        <f t="shared" si="432"/>
        <v>0</v>
      </c>
      <c r="AT228" s="16">
        <f t="shared" si="269"/>
        <v>17400.5</v>
      </c>
      <c r="AU228" s="16">
        <f t="shared" si="270"/>
        <v>0</v>
      </c>
      <c r="AV228" s="16">
        <f t="shared" si="271"/>
        <v>0</v>
      </c>
      <c r="AW228" s="16">
        <f t="shared" si="433"/>
        <v>0</v>
      </c>
      <c r="AX228" s="16">
        <f t="shared" si="434"/>
        <v>0</v>
      </c>
      <c r="AY228" s="16">
        <f t="shared" si="435"/>
        <v>0</v>
      </c>
      <c r="AZ228" s="16">
        <f t="shared" si="272"/>
        <v>17400.5</v>
      </c>
      <c r="BA228" s="16">
        <f t="shared" si="273"/>
        <v>0</v>
      </c>
      <c r="BB228" s="16">
        <f t="shared" si="274"/>
        <v>0</v>
      </c>
      <c r="BC228" s="16">
        <f t="shared" si="436"/>
        <v>0</v>
      </c>
      <c r="BD228" s="30"/>
      <c r="BE228" s="30"/>
      <c r="BF228" s="1"/>
      <c r="BG228" s="1"/>
      <c r="BH228" s="1"/>
      <c r="BI228" s="1"/>
      <c r="BJ228" s="1"/>
    </row>
    <row r="229" s="1" customFormat="1">
      <c r="A229" s="13" t="s">
        <v>201</v>
      </c>
      <c r="B229" s="14" t="s">
        <v>58</v>
      </c>
      <c r="C229" s="13"/>
      <c r="D229" s="13"/>
      <c r="E229" s="29" t="s">
        <v>59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>
        <f t="shared" si="417"/>
        <v>17400.5</v>
      </c>
      <c r="P229" s="16">
        <f t="shared" si="418"/>
        <v>0</v>
      </c>
      <c r="Q229" s="16">
        <f t="shared" si="419"/>
        <v>0</v>
      </c>
      <c r="R229" s="16">
        <f t="shared" si="254"/>
        <v>17400.5</v>
      </c>
      <c r="S229" s="16">
        <f t="shared" si="255"/>
        <v>0</v>
      </c>
      <c r="T229" s="16">
        <f t="shared" si="256"/>
        <v>0</v>
      </c>
      <c r="U229" s="16">
        <f t="shared" si="420"/>
        <v>0</v>
      </c>
      <c r="V229" s="16">
        <f t="shared" si="421"/>
        <v>0</v>
      </c>
      <c r="W229" s="16">
        <f t="shared" si="422"/>
        <v>0</v>
      </c>
      <c r="X229" s="16">
        <f t="shared" si="257"/>
        <v>17400.5</v>
      </c>
      <c r="Y229" s="16">
        <f t="shared" si="258"/>
        <v>0</v>
      </c>
      <c r="Z229" s="16">
        <f t="shared" si="259"/>
        <v>0</v>
      </c>
      <c r="AA229" s="16">
        <f t="shared" si="423"/>
        <v>0</v>
      </c>
      <c r="AB229" s="16">
        <f t="shared" si="424"/>
        <v>0</v>
      </c>
      <c r="AC229" s="16">
        <f t="shared" si="425"/>
        <v>0</v>
      </c>
      <c r="AD229" s="16">
        <f t="shared" si="260"/>
        <v>17400.5</v>
      </c>
      <c r="AE229" s="16">
        <f t="shared" si="261"/>
        <v>0</v>
      </c>
      <c r="AF229" s="16">
        <f t="shared" si="262"/>
        <v>0</v>
      </c>
      <c r="AG229" s="16">
        <f t="shared" si="426"/>
        <v>0</v>
      </c>
      <c r="AH229" s="16">
        <f t="shared" si="263"/>
        <v>17400.5</v>
      </c>
      <c r="AI229" s="16">
        <f t="shared" si="264"/>
        <v>0</v>
      </c>
      <c r="AJ229" s="16">
        <f t="shared" si="265"/>
        <v>0</v>
      </c>
      <c r="AK229" s="16">
        <f t="shared" si="427"/>
        <v>0</v>
      </c>
      <c r="AL229" s="16">
        <f t="shared" si="428"/>
        <v>0</v>
      </c>
      <c r="AM229" s="16">
        <f t="shared" si="429"/>
        <v>0</v>
      </c>
      <c r="AN229" s="16">
        <f t="shared" si="266"/>
        <v>17400.5</v>
      </c>
      <c r="AO229" s="16">
        <f t="shared" si="267"/>
        <v>0</v>
      </c>
      <c r="AP229" s="16">
        <f t="shared" si="268"/>
        <v>0</v>
      </c>
      <c r="AQ229" s="16">
        <f t="shared" si="430"/>
        <v>0</v>
      </c>
      <c r="AR229" s="16">
        <f t="shared" si="431"/>
        <v>0</v>
      </c>
      <c r="AS229" s="16">
        <f t="shared" si="432"/>
        <v>0</v>
      </c>
      <c r="AT229" s="16">
        <f t="shared" si="269"/>
        <v>17400.5</v>
      </c>
      <c r="AU229" s="16">
        <f t="shared" si="270"/>
        <v>0</v>
      </c>
      <c r="AV229" s="16">
        <f t="shared" si="271"/>
        <v>0</v>
      </c>
      <c r="AW229" s="16">
        <f t="shared" si="433"/>
        <v>0</v>
      </c>
      <c r="AX229" s="16">
        <f t="shared" si="434"/>
        <v>0</v>
      </c>
      <c r="AY229" s="16">
        <f t="shared" si="435"/>
        <v>0</v>
      </c>
      <c r="AZ229" s="16">
        <f t="shared" si="272"/>
        <v>17400.5</v>
      </c>
      <c r="BA229" s="16">
        <f t="shared" si="273"/>
        <v>0</v>
      </c>
      <c r="BB229" s="16">
        <f t="shared" si="274"/>
        <v>0</v>
      </c>
      <c r="BC229" s="16">
        <f t="shared" si="436"/>
        <v>0</v>
      </c>
      <c r="BD229" s="30"/>
      <c r="BE229" s="30"/>
      <c r="BF229" s="1"/>
      <c r="BG229" s="1"/>
      <c r="BH229" s="1"/>
      <c r="BI229" s="1"/>
      <c r="BJ229" s="1"/>
    </row>
    <row r="230" s="1" customFormat="1">
      <c r="A230" s="13" t="s">
        <v>201</v>
      </c>
      <c r="B230" s="14">
        <v>600</v>
      </c>
      <c r="C230" s="13" t="s">
        <v>70</v>
      </c>
      <c r="D230" s="13" t="s">
        <v>37</v>
      </c>
      <c r="E230" s="29" t="s">
        <v>71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6">
        <v>17400.5</v>
      </c>
      <c r="P230" s="16"/>
      <c r="Q230" s="16"/>
      <c r="R230" s="16">
        <f t="shared" si="254"/>
        <v>17400.5</v>
      </c>
      <c r="S230" s="16">
        <f t="shared" si="255"/>
        <v>0</v>
      </c>
      <c r="T230" s="16">
        <f t="shared" si="256"/>
        <v>0</v>
      </c>
      <c r="U230" s="16"/>
      <c r="V230" s="16"/>
      <c r="W230" s="16"/>
      <c r="X230" s="16">
        <f t="shared" si="257"/>
        <v>17400.5</v>
      </c>
      <c r="Y230" s="16">
        <f t="shared" si="258"/>
        <v>0</v>
      </c>
      <c r="Z230" s="16">
        <f t="shared" si="259"/>
        <v>0</v>
      </c>
      <c r="AA230" s="16"/>
      <c r="AB230" s="16"/>
      <c r="AC230" s="16"/>
      <c r="AD230" s="16">
        <f t="shared" si="260"/>
        <v>17400.5</v>
      </c>
      <c r="AE230" s="16">
        <f t="shared" si="261"/>
        <v>0</v>
      </c>
      <c r="AF230" s="16">
        <f t="shared" si="262"/>
        <v>0</v>
      </c>
      <c r="AG230" s="16"/>
      <c r="AH230" s="16">
        <f t="shared" si="263"/>
        <v>17400.5</v>
      </c>
      <c r="AI230" s="16">
        <f t="shared" si="264"/>
        <v>0</v>
      </c>
      <c r="AJ230" s="16">
        <f t="shared" si="265"/>
        <v>0</v>
      </c>
      <c r="AK230" s="16"/>
      <c r="AL230" s="16"/>
      <c r="AM230" s="16"/>
      <c r="AN230" s="16">
        <f t="shared" si="266"/>
        <v>17400.5</v>
      </c>
      <c r="AO230" s="16">
        <f t="shared" si="267"/>
        <v>0</v>
      </c>
      <c r="AP230" s="16">
        <f t="shared" si="268"/>
        <v>0</v>
      </c>
      <c r="AQ230" s="16"/>
      <c r="AR230" s="16"/>
      <c r="AS230" s="16"/>
      <c r="AT230" s="16">
        <f t="shared" si="269"/>
        <v>17400.5</v>
      </c>
      <c r="AU230" s="16">
        <f t="shared" si="270"/>
        <v>0</v>
      </c>
      <c r="AV230" s="16">
        <f t="shared" si="271"/>
        <v>0</v>
      </c>
      <c r="AW230" s="16"/>
      <c r="AX230" s="16"/>
      <c r="AY230" s="16"/>
      <c r="AZ230" s="16">
        <f t="shared" si="272"/>
        <v>17400.5</v>
      </c>
      <c r="BA230" s="16">
        <f t="shared" si="273"/>
        <v>0</v>
      </c>
      <c r="BB230" s="16">
        <f t="shared" si="274"/>
        <v>0</v>
      </c>
      <c r="BC230" s="16"/>
      <c r="BD230" s="30"/>
      <c r="BE230" s="30"/>
      <c r="BF230" s="1"/>
      <c r="BG230" s="1"/>
      <c r="BH230" s="1"/>
      <c r="BI230" s="1"/>
      <c r="BJ230" s="1"/>
    </row>
    <row r="231" s="1" customFormat="1">
      <c r="A231" s="13" t="s">
        <v>203</v>
      </c>
      <c r="B231" s="14"/>
      <c r="C231" s="13"/>
      <c r="D231" s="13"/>
      <c r="E231" s="29" t="s">
        <v>204</v>
      </c>
      <c r="F231" s="16">
        <f t="shared" si="411"/>
        <v>294521.70000000001</v>
      </c>
      <c r="G231" s="16">
        <f t="shared" si="412"/>
        <v>294521.70000000001</v>
      </c>
      <c r="H231" s="16">
        <f t="shared" si="413"/>
        <v>294521.70000000001</v>
      </c>
      <c r="I231" s="16">
        <f t="shared" si="414"/>
        <v>0</v>
      </c>
      <c r="J231" s="16">
        <f t="shared" si="415"/>
        <v>0</v>
      </c>
      <c r="K231" s="16">
        <f t="shared" si="416"/>
        <v>0</v>
      </c>
      <c r="L231" s="16">
        <f t="shared" si="356"/>
        <v>294521.70000000001</v>
      </c>
      <c r="M231" s="16">
        <f t="shared" si="357"/>
        <v>294521.70000000001</v>
      </c>
      <c r="N231" s="16">
        <f t="shared" si="358"/>
        <v>294521.70000000001</v>
      </c>
      <c r="O231" s="16">
        <f t="shared" si="417"/>
        <v>0</v>
      </c>
      <c r="P231" s="16">
        <f t="shared" si="418"/>
        <v>0</v>
      </c>
      <c r="Q231" s="16">
        <f t="shared" si="419"/>
        <v>0</v>
      </c>
      <c r="R231" s="16">
        <f t="shared" si="254"/>
        <v>294521.70000000001</v>
      </c>
      <c r="S231" s="16">
        <f t="shared" si="255"/>
        <v>294521.70000000001</v>
      </c>
      <c r="T231" s="16">
        <f t="shared" si="256"/>
        <v>294521.70000000001</v>
      </c>
      <c r="U231" s="16">
        <f t="shared" si="420"/>
        <v>0</v>
      </c>
      <c r="V231" s="16">
        <f t="shared" si="421"/>
        <v>0</v>
      </c>
      <c r="W231" s="16">
        <f t="shared" si="422"/>
        <v>0</v>
      </c>
      <c r="X231" s="16">
        <f t="shared" si="257"/>
        <v>294521.70000000001</v>
      </c>
      <c r="Y231" s="16">
        <f t="shared" si="258"/>
        <v>294521.70000000001</v>
      </c>
      <c r="Z231" s="16">
        <f t="shared" si="259"/>
        <v>294521.70000000001</v>
      </c>
      <c r="AA231" s="16">
        <f t="shared" si="423"/>
        <v>0</v>
      </c>
      <c r="AB231" s="16">
        <f t="shared" si="424"/>
        <v>0</v>
      </c>
      <c r="AC231" s="16">
        <f t="shared" si="425"/>
        <v>0</v>
      </c>
      <c r="AD231" s="16">
        <f t="shared" si="260"/>
        <v>294521.70000000001</v>
      </c>
      <c r="AE231" s="16">
        <f t="shared" si="261"/>
        <v>294521.70000000001</v>
      </c>
      <c r="AF231" s="16">
        <f t="shared" si="262"/>
        <v>294521.70000000001</v>
      </c>
      <c r="AG231" s="16">
        <f t="shared" si="426"/>
        <v>0</v>
      </c>
      <c r="AH231" s="16">
        <f t="shared" si="263"/>
        <v>294521.70000000001</v>
      </c>
      <c r="AI231" s="16">
        <f t="shared" si="264"/>
        <v>294521.70000000001</v>
      </c>
      <c r="AJ231" s="16">
        <f t="shared" si="265"/>
        <v>294521.70000000001</v>
      </c>
      <c r="AK231" s="16">
        <f t="shared" si="427"/>
        <v>0</v>
      </c>
      <c r="AL231" s="16">
        <f t="shared" si="428"/>
        <v>0</v>
      </c>
      <c r="AM231" s="16">
        <f t="shared" si="429"/>
        <v>0</v>
      </c>
      <c r="AN231" s="16">
        <f t="shared" si="266"/>
        <v>294521.70000000001</v>
      </c>
      <c r="AO231" s="16">
        <f t="shared" si="267"/>
        <v>294521.70000000001</v>
      </c>
      <c r="AP231" s="16">
        <f t="shared" si="268"/>
        <v>294521.70000000001</v>
      </c>
      <c r="AQ231" s="16">
        <f t="shared" si="430"/>
        <v>0</v>
      </c>
      <c r="AR231" s="16">
        <f t="shared" si="431"/>
        <v>0</v>
      </c>
      <c r="AS231" s="16">
        <f t="shared" si="432"/>
        <v>0</v>
      </c>
      <c r="AT231" s="16">
        <f t="shared" si="269"/>
        <v>294521.70000000001</v>
      </c>
      <c r="AU231" s="16">
        <f t="shared" si="270"/>
        <v>294521.70000000001</v>
      </c>
      <c r="AV231" s="16">
        <f t="shared" si="271"/>
        <v>294521.70000000001</v>
      </c>
      <c r="AW231" s="16">
        <f t="shared" si="433"/>
        <v>0</v>
      </c>
      <c r="AX231" s="16">
        <f t="shared" si="434"/>
        <v>0</v>
      </c>
      <c r="AY231" s="16">
        <f t="shared" si="435"/>
        <v>0</v>
      </c>
      <c r="AZ231" s="16">
        <f t="shared" si="272"/>
        <v>294521.70000000001</v>
      </c>
      <c r="BA231" s="16">
        <f t="shared" si="273"/>
        <v>294521.70000000001</v>
      </c>
      <c r="BB231" s="16">
        <f t="shared" si="274"/>
        <v>294521.70000000001</v>
      </c>
      <c r="BC231" s="16">
        <f t="shared" si="436"/>
        <v>0</v>
      </c>
      <c r="BD231" s="30"/>
      <c r="BE231" s="30"/>
      <c r="BF231" s="1"/>
      <c r="BG231" s="1"/>
      <c r="BH231" s="1"/>
      <c r="BI231" s="1"/>
      <c r="BJ231" s="1"/>
    </row>
    <row r="232" s="1" customFormat="1">
      <c r="A232" s="13" t="s">
        <v>203</v>
      </c>
      <c r="B232" s="14" t="s">
        <v>58</v>
      </c>
      <c r="C232" s="13"/>
      <c r="D232" s="13"/>
      <c r="E232" s="29" t="s">
        <v>59</v>
      </c>
      <c r="F232" s="16">
        <f t="shared" si="411"/>
        <v>294521.70000000001</v>
      </c>
      <c r="G232" s="16">
        <f t="shared" si="412"/>
        <v>294521.70000000001</v>
      </c>
      <c r="H232" s="16">
        <f t="shared" si="413"/>
        <v>294521.70000000001</v>
      </c>
      <c r="I232" s="16">
        <f t="shared" si="414"/>
        <v>0</v>
      </c>
      <c r="J232" s="16">
        <f t="shared" si="415"/>
        <v>0</v>
      </c>
      <c r="K232" s="16">
        <f t="shared" si="416"/>
        <v>0</v>
      </c>
      <c r="L232" s="16">
        <f t="shared" si="356"/>
        <v>294521.70000000001</v>
      </c>
      <c r="M232" s="16">
        <f t="shared" si="357"/>
        <v>294521.70000000001</v>
      </c>
      <c r="N232" s="16">
        <f t="shared" si="358"/>
        <v>294521.70000000001</v>
      </c>
      <c r="O232" s="16">
        <f t="shared" si="417"/>
        <v>0</v>
      </c>
      <c r="P232" s="16">
        <f t="shared" si="418"/>
        <v>0</v>
      </c>
      <c r="Q232" s="16">
        <f t="shared" si="419"/>
        <v>0</v>
      </c>
      <c r="R232" s="16">
        <f t="shared" ref="R232:R295" si="437">L232+O232</f>
        <v>294521.70000000001</v>
      </c>
      <c r="S232" s="16">
        <f t="shared" ref="S232:S295" si="438">M232+P232</f>
        <v>294521.70000000001</v>
      </c>
      <c r="T232" s="16">
        <f t="shared" ref="T232:T295" si="439">N232+Q232</f>
        <v>294521.70000000001</v>
      </c>
      <c r="U232" s="16">
        <f t="shared" si="420"/>
        <v>0</v>
      </c>
      <c r="V232" s="16">
        <f t="shared" si="421"/>
        <v>0</v>
      </c>
      <c r="W232" s="16">
        <f t="shared" si="422"/>
        <v>0</v>
      </c>
      <c r="X232" s="16">
        <f t="shared" ref="X232:X295" si="440">R232+U232</f>
        <v>294521.70000000001</v>
      </c>
      <c r="Y232" s="16">
        <f t="shared" ref="Y232:Y295" si="441">S232+V232</f>
        <v>294521.70000000001</v>
      </c>
      <c r="Z232" s="16">
        <f t="shared" ref="Z232:Z295" si="442">T232+W232</f>
        <v>294521.70000000001</v>
      </c>
      <c r="AA232" s="16">
        <f t="shared" si="423"/>
        <v>0</v>
      </c>
      <c r="AB232" s="16">
        <f t="shared" si="424"/>
        <v>0</v>
      </c>
      <c r="AC232" s="16">
        <f t="shared" si="425"/>
        <v>0</v>
      </c>
      <c r="AD232" s="16">
        <f t="shared" ref="AD232:AD295" si="443">X232+AA232</f>
        <v>294521.70000000001</v>
      </c>
      <c r="AE232" s="16">
        <f t="shared" ref="AE232:AE295" si="444">Y232+AB232</f>
        <v>294521.70000000001</v>
      </c>
      <c r="AF232" s="16">
        <f t="shared" ref="AF232:AF295" si="445">Z232+AC232</f>
        <v>294521.70000000001</v>
      </c>
      <c r="AG232" s="16">
        <f t="shared" si="426"/>
        <v>0</v>
      </c>
      <c r="AH232" s="16">
        <f t="shared" ref="AH232:AH295" si="446">AD232+AG232</f>
        <v>294521.70000000001</v>
      </c>
      <c r="AI232" s="16">
        <f t="shared" ref="AI232:AI295" si="447">AE232</f>
        <v>294521.70000000001</v>
      </c>
      <c r="AJ232" s="16">
        <f t="shared" ref="AJ232:AJ295" si="448">AF232</f>
        <v>294521.70000000001</v>
      </c>
      <c r="AK232" s="16">
        <f t="shared" si="427"/>
        <v>0</v>
      </c>
      <c r="AL232" s="16">
        <f t="shared" si="428"/>
        <v>0</v>
      </c>
      <c r="AM232" s="16">
        <f t="shared" si="429"/>
        <v>0</v>
      </c>
      <c r="AN232" s="16">
        <f t="shared" ref="AN232:AN295" si="449">AH232+AK232</f>
        <v>294521.70000000001</v>
      </c>
      <c r="AO232" s="16">
        <f t="shared" ref="AO232:AO295" si="450">AI232+AL232</f>
        <v>294521.70000000001</v>
      </c>
      <c r="AP232" s="16">
        <f t="shared" ref="AP232:AP295" si="451">AJ232+AM232</f>
        <v>294521.70000000001</v>
      </c>
      <c r="AQ232" s="16">
        <f t="shared" si="430"/>
        <v>0</v>
      </c>
      <c r="AR232" s="16">
        <f t="shared" si="431"/>
        <v>0</v>
      </c>
      <c r="AS232" s="16">
        <f t="shared" si="432"/>
        <v>0</v>
      </c>
      <c r="AT232" s="16">
        <f t="shared" ref="AT232:AT295" si="452">AN232+AQ232</f>
        <v>294521.70000000001</v>
      </c>
      <c r="AU232" s="16">
        <f t="shared" ref="AU232:AU295" si="453">AO232+AR232</f>
        <v>294521.70000000001</v>
      </c>
      <c r="AV232" s="16">
        <f t="shared" ref="AV232:AV295" si="454">AP232+AS232</f>
        <v>294521.70000000001</v>
      </c>
      <c r="AW232" s="16">
        <f t="shared" si="433"/>
        <v>0</v>
      </c>
      <c r="AX232" s="16">
        <f t="shared" si="434"/>
        <v>0</v>
      </c>
      <c r="AY232" s="16">
        <f t="shared" si="435"/>
        <v>0</v>
      </c>
      <c r="AZ232" s="16">
        <f t="shared" ref="AZ232:AZ295" si="455">AT232+AW232</f>
        <v>294521.70000000001</v>
      </c>
      <c r="BA232" s="16">
        <f t="shared" ref="BA232:BA295" si="456">AU232+AX232</f>
        <v>294521.70000000001</v>
      </c>
      <c r="BB232" s="16">
        <f t="shared" ref="BB232:BB295" si="457">AV232+AY232</f>
        <v>294521.70000000001</v>
      </c>
      <c r="BC232" s="16">
        <f t="shared" si="436"/>
        <v>0</v>
      </c>
      <c r="BD232" s="30"/>
      <c r="BE232" s="30"/>
      <c r="BF232" s="1"/>
      <c r="BG232" s="1"/>
      <c r="BH232" s="1"/>
      <c r="BI232" s="1"/>
      <c r="BJ232" s="1"/>
    </row>
    <row r="233" s="1" customFormat="1">
      <c r="A233" s="13" t="s">
        <v>203</v>
      </c>
      <c r="B233" s="14">
        <v>600</v>
      </c>
      <c r="C233" s="13" t="s">
        <v>70</v>
      </c>
      <c r="D233" s="13" t="s">
        <v>37</v>
      </c>
      <c r="E233" s="29" t="s">
        <v>71</v>
      </c>
      <c r="F233" s="16">
        <v>294521.70000000001</v>
      </c>
      <c r="G233" s="16">
        <v>294521.70000000001</v>
      </c>
      <c r="H233" s="16">
        <v>294521.70000000001</v>
      </c>
      <c r="I233" s="16"/>
      <c r="J233" s="16"/>
      <c r="K233" s="16"/>
      <c r="L233" s="16">
        <f t="shared" si="356"/>
        <v>294521.70000000001</v>
      </c>
      <c r="M233" s="16">
        <f t="shared" si="357"/>
        <v>294521.70000000001</v>
      </c>
      <c r="N233" s="16">
        <f t="shared" si="358"/>
        <v>294521.70000000001</v>
      </c>
      <c r="O233" s="16"/>
      <c r="P233" s="16"/>
      <c r="Q233" s="16"/>
      <c r="R233" s="16">
        <f t="shared" si="437"/>
        <v>294521.70000000001</v>
      </c>
      <c r="S233" s="16">
        <f t="shared" si="438"/>
        <v>294521.70000000001</v>
      </c>
      <c r="T233" s="16">
        <f t="shared" si="439"/>
        <v>294521.70000000001</v>
      </c>
      <c r="U233" s="16"/>
      <c r="V233" s="16"/>
      <c r="W233" s="16"/>
      <c r="X233" s="16">
        <f t="shared" si="440"/>
        <v>294521.70000000001</v>
      </c>
      <c r="Y233" s="16">
        <f t="shared" si="441"/>
        <v>294521.70000000001</v>
      </c>
      <c r="Z233" s="16">
        <f t="shared" si="442"/>
        <v>294521.70000000001</v>
      </c>
      <c r="AA233" s="16"/>
      <c r="AB233" s="16"/>
      <c r="AC233" s="16"/>
      <c r="AD233" s="16">
        <f t="shared" si="443"/>
        <v>294521.70000000001</v>
      </c>
      <c r="AE233" s="16">
        <f t="shared" si="444"/>
        <v>294521.70000000001</v>
      </c>
      <c r="AF233" s="16">
        <f t="shared" si="445"/>
        <v>294521.70000000001</v>
      </c>
      <c r="AG233" s="16"/>
      <c r="AH233" s="16">
        <f t="shared" si="446"/>
        <v>294521.70000000001</v>
      </c>
      <c r="AI233" s="16">
        <f t="shared" si="447"/>
        <v>294521.70000000001</v>
      </c>
      <c r="AJ233" s="16">
        <f t="shared" si="448"/>
        <v>294521.70000000001</v>
      </c>
      <c r="AK233" s="16"/>
      <c r="AL233" s="16"/>
      <c r="AM233" s="16"/>
      <c r="AN233" s="16">
        <f t="shared" si="449"/>
        <v>294521.70000000001</v>
      </c>
      <c r="AO233" s="16">
        <f t="shared" si="450"/>
        <v>294521.70000000001</v>
      </c>
      <c r="AP233" s="16">
        <f t="shared" si="451"/>
        <v>294521.70000000001</v>
      </c>
      <c r="AQ233" s="16"/>
      <c r="AR233" s="16"/>
      <c r="AS233" s="16"/>
      <c r="AT233" s="16">
        <f t="shared" si="452"/>
        <v>294521.70000000001</v>
      </c>
      <c r="AU233" s="16">
        <f t="shared" si="453"/>
        <v>294521.70000000001</v>
      </c>
      <c r="AV233" s="16">
        <f t="shared" si="454"/>
        <v>294521.70000000001</v>
      </c>
      <c r="AW233" s="16"/>
      <c r="AX233" s="16"/>
      <c r="AY233" s="16"/>
      <c r="AZ233" s="16">
        <f t="shared" si="455"/>
        <v>294521.70000000001</v>
      </c>
      <c r="BA233" s="16">
        <f t="shared" si="456"/>
        <v>294521.70000000001</v>
      </c>
      <c r="BB233" s="16">
        <f t="shared" si="457"/>
        <v>294521.70000000001</v>
      </c>
      <c r="BC233" s="16"/>
      <c r="BD233" s="30"/>
      <c r="BE233" s="30"/>
      <c r="BF233" s="1"/>
      <c r="BG233" s="1"/>
      <c r="BH233" s="1"/>
      <c r="BI233" s="1"/>
      <c r="BJ233" s="1"/>
    </row>
    <row r="234" s="1" customFormat="1">
      <c r="A234" s="13" t="s">
        <v>205</v>
      </c>
      <c r="B234" s="14"/>
      <c r="C234" s="13"/>
      <c r="D234" s="13"/>
      <c r="E234" s="29" t="s">
        <v>206</v>
      </c>
      <c r="F234" s="16">
        <f t="shared" si="411"/>
        <v>16591.700000000001</v>
      </c>
      <c r="G234" s="16">
        <f t="shared" si="412"/>
        <v>16591.700000000001</v>
      </c>
      <c r="H234" s="16">
        <f t="shared" si="413"/>
        <v>16591.700000000001</v>
      </c>
      <c r="I234" s="16">
        <f t="shared" si="414"/>
        <v>0</v>
      </c>
      <c r="J234" s="16">
        <f t="shared" si="415"/>
        <v>0</v>
      </c>
      <c r="K234" s="16">
        <f t="shared" si="416"/>
        <v>0</v>
      </c>
      <c r="L234" s="16">
        <f t="shared" si="356"/>
        <v>16591.700000000001</v>
      </c>
      <c r="M234" s="16">
        <f t="shared" si="357"/>
        <v>16591.700000000001</v>
      </c>
      <c r="N234" s="16">
        <f t="shared" si="358"/>
        <v>16591.700000000001</v>
      </c>
      <c r="O234" s="16">
        <f t="shared" si="417"/>
        <v>0</v>
      </c>
      <c r="P234" s="16">
        <f t="shared" si="418"/>
        <v>0</v>
      </c>
      <c r="Q234" s="16">
        <f t="shared" si="419"/>
        <v>0</v>
      </c>
      <c r="R234" s="16">
        <f t="shared" si="437"/>
        <v>16591.700000000001</v>
      </c>
      <c r="S234" s="16">
        <f t="shared" si="438"/>
        <v>16591.700000000001</v>
      </c>
      <c r="T234" s="16">
        <f t="shared" si="439"/>
        <v>16591.700000000001</v>
      </c>
      <c r="U234" s="16">
        <f t="shared" si="420"/>
        <v>0</v>
      </c>
      <c r="V234" s="16">
        <f t="shared" si="421"/>
        <v>0</v>
      </c>
      <c r="W234" s="16">
        <f t="shared" si="422"/>
        <v>0</v>
      </c>
      <c r="X234" s="16">
        <f t="shared" si="440"/>
        <v>16591.700000000001</v>
      </c>
      <c r="Y234" s="16">
        <f t="shared" si="441"/>
        <v>16591.700000000001</v>
      </c>
      <c r="Z234" s="16">
        <f t="shared" si="442"/>
        <v>16591.700000000001</v>
      </c>
      <c r="AA234" s="16">
        <f t="shared" si="423"/>
        <v>0</v>
      </c>
      <c r="AB234" s="16">
        <f t="shared" si="424"/>
        <v>0</v>
      </c>
      <c r="AC234" s="16">
        <f t="shared" si="425"/>
        <v>0</v>
      </c>
      <c r="AD234" s="16">
        <f t="shared" si="443"/>
        <v>16591.700000000001</v>
      </c>
      <c r="AE234" s="16">
        <f t="shared" si="444"/>
        <v>16591.700000000001</v>
      </c>
      <c r="AF234" s="16">
        <f t="shared" si="445"/>
        <v>16591.700000000001</v>
      </c>
      <c r="AG234" s="16">
        <f t="shared" si="426"/>
        <v>0</v>
      </c>
      <c r="AH234" s="16">
        <f t="shared" si="446"/>
        <v>16591.700000000001</v>
      </c>
      <c r="AI234" s="16">
        <f t="shared" si="447"/>
        <v>16591.700000000001</v>
      </c>
      <c r="AJ234" s="16">
        <f t="shared" si="448"/>
        <v>16591.700000000001</v>
      </c>
      <c r="AK234" s="16">
        <f t="shared" si="427"/>
        <v>0</v>
      </c>
      <c r="AL234" s="16">
        <f t="shared" si="428"/>
        <v>0</v>
      </c>
      <c r="AM234" s="16">
        <f t="shared" si="429"/>
        <v>0</v>
      </c>
      <c r="AN234" s="16">
        <f t="shared" si="449"/>
        <v>16591.700000000001</v>
      </c>
      <c r="AO234" s="16">
        <f t="shared" si="450"/>
        <v>16591.700000000001</v>
      </c>
      <c r="AP234" s="16">
        <f t="shared" si="451"/>
        <v>16591.700000000001</v>
      </c>
      <c r="AQ234" s="16">
        <f t="shared" si="430"/>
        <v>0</v>
      </c>
      <c r="AR234" s="16">
        <f t="shared" si="431"/>
        <v>0</v>
      </c>
      <c r="AS234" s="16">
        <f t="shared" si="432"/>
        <v>0</v>
      </c>
      <c r="AT234" s="16">
        <f t="shared" si="452"/>
        <v>16591.700000000001</v>
      </c>
      <c r="AU234" s="16">
        <f t="shared" si="453"/>
        <v>16591.700000000001</v>
      </c>
      <c r="AV234" s="16">
        <f t="shared" si="454"/>
        <v>16591.700000000001</v>
      </c>
      <c r="AW234" s="16">
        <f t="shared" si="433"/>
        <v>0</v>
      </c>
      <c r="AX234" s="16">
        <f t="shared" si="434"/>
        <v>0</v>
      </c>
      <c r="AY234" s="16">
        <f t="shared" si="435"/>
        <v>0</v>
      </c>
      <c r="AZ234" s="16">
        <f t="shared" si="455"/>
        <v>16591.700000000001</v>
      </c>
      <c r="BA234" s="16">
        <f t="shared" si="456"/>
        <v>16591.700000000001</v>
      </c>
      <c r="BB234" s="16">
        <f t="shared" si="457"/>
        <v>16591.700000000001</v>
      </c>
      <c r="BC234" s="16">
        <f t="shared" si="436"/>
        <v>0</v>
      </c>
      <c r="BD234" s="30"/>
      <c r="BE234" s="30"/>
      <c r="BF234" s="1"/>
      <c r="BG234" s="1"/>
      <c r="BH234" s="1"/>
      <c r="BI234" s="1"/>
      <c r="BJ234" s="1"/>
    </row>
    <row r="235" s="1" customFormat="1">
      <c r="A235" s="13" t="s">
        <v>205</v>
      </c>
      <c r="B235" s="14" t="s">
        <v>58</v>
      </c>
      <c r="C235" s="13"/>
      <c r="D235" s="13"/>
      <c r="E235" s="29" t="s">
        <v>59</v>
      </c>
      <c r="F235" s="16">
        <f t="shared" si="411"/>
        <v>16591.700000000001</v>
      </c>
      <c r="G235" s="16">
        <f t="shared" si="412"/>
        <v>16591.700000000001</v>
      </c>
      <c r="H235" s="16">
        <f t="shared" si="413"/>
        <v>16591.700000000001</v>
      </c>
      <c r="I235" s="16">
        <f t="shared" si="414"/>
        <v>0</v>
      </c>
      <c r="J235" s="16">
        <f t="shared" si="415"/>
        <v>0</v>
      </c>
      <c r="K235" s="16">
        <f t="shared" si="416"/>
        <v>0</v>
      </c>
      <c r="L235" s="16">
        <f t="shared" si="356"/>
        <v>16591.700000000001</v>
      </c>
      <c r="M235" s="16">
        <f t="shared" si="357"/>
        <v>16591.700000000001</v>
      </c>
      <c r="N235" s="16">
        <f t="shared" si="358"/>
        <v>16591.700000000001</v>
      </c>
      <c r="O235" s="16">
        <f t="shared" si="417"/>
        <v>0</v>
      </c>
      <c r="P235" s="16">
        <f t="shared" si="418"/>
        <v>0</v>
      </c>
      <c r="Q235" s="16">
        <f t="shared" si="419"/>
        <v>0</v>
      </c>
      <c r="R235" s="16">
        <f t="shared" si="437"/>
        <v>16591.700000000001</v>
      </c>
      <c r="S235" s="16">
        <f t="shared" si="438"/>
        <v>16591.700000000001</v>
      </c>
      <c r="T235" s="16">
        <f t="shared" si="439"/>
        <v>16591.700000000001</v>
      </c>
      <c r="U235" s="16">
        <f t="shared" si="420"/>
        <v>0</v>
      </c>
      <c r="V235" s="16">
        <f t="shared" si="421"/>
        <v>0</v>
      </c>
      <c r="W235" s="16">
        <f t="shared" si="422"/>
        <v>0</v>
      </c>
      <c r="X235" s="16">
        <f t="shared" si="440"/>
        <v>16591.700000000001</v>
      </c>
      <c r="Y235" s="16">
        <f t="shared" si="441"/>
        <v>16591.700000000001</v>
      </c>
      <c r="Z235" s="16">
        <f t="shared" si="442"/>
        <v>16591.700000000001</v>
      </c>
      <c r="AA235" s="16">
        <f t="shared" si="423"/>
        <v>0</v>
      </c>
      <c r="AB235" s="16">
        <f t="shared" si="424"/>
        <v>0</v>
      </c>
      <c r="AC235" s="16">
        <f t="shared" si="425"/>
        <v>0</v>
      </c>
      <c r="AD235" s="16">
        <f t="shared" si="443"/>
        <v>16591.700000000001</v>
      </c>
      <c r="AE235" s="16">
        <f t="shared" si="444"/>
        <v>16591.700000000001</v>
      </c>
      <c r="AF235" s="16">
        <f t="shared" si="445"/>
        <v>16591.700000000001</v>
      </c>
      <c r="AG235" s="16">
        <f t="shared" si="426"/>
        <v>0</v>
      </c>
      <c r="AH235" s="16">
        <f t="shared" si="446"/>
        <v>16591.700000000001</v>
      </c>
      <c r="AI235" s="16">
        <f t="shared" si="447"/>
        <v>16591.700000000001</v>
      </c>
      <c r="AJ235" s="16">
        <f t="shared" si="448"/>
        <v>16591.700000000001</v>
      </c>
      <c r="AK235" s="16">
        <f t="shared" si="427"/>
        <v>0</v>
      </c>
      <c r="AL235" s="16">
        <f t="shared" si="428"/>
        <v>0</v>
      </c>
      <c r="AM235" s="16">
        <f t="shared" si="429"/>
        <v>0</v>
      </c>
      <c r="AN235" s="16">
        <f t="shared" si="449"/>
        <v>16591.700000000001</v>
      </c>
      <c r="AO235" s="16">
        <f t="shared" si="450"/>
        <v>16591.700000000001</v>
      </c>
      <c r="AP235" s="16">
        <f t="shared" si="451"/>
        <v>16591.700000000001</v>
      </c>
      <c r="AQ235" s="16">
        <f t="shared" si="430"/>
        <v>0</v>
      </c>
      <c r="AR235" s="16">
        <f t="shared" si="431"/>
        <v>0</v>
      </c>
      <c r="AS235" s="16">
        <f t="shared" si="432"/>
        <v>0</v>
      </c>
      <c r="AT235" s="16">
        <f t="shared" si="452"/>
        <v>16591.700000000001</v>
      </c>
      <c r="AU235" s="16">
        <f t="shared" si="453"/>
        <v>16591.700000000001</v>
      </c>
      <c r="AV235" s="16">
        <f t="shared" si="454"/>
        <v>16591.700000000001</v>
      </c>
      <c r="AW235" s="16">
        <f t="shared" si="433"/>
        <v>0</v>
      </c>
      <c r="AX235" s="16">
        <f t="shared" si="434"/>
        <v>0</v>
      </c>
      <c r="AY235" s="16">
        <f t="shared" si="435"/>
        <v>0</v>
      </c>
      <c r="AZ235" s="16">
        <f t="shared" si="455"/>
        <v>16591.700000000001</v>
      </c>
      <c r="BA235" s="16">
        <f t="shared" si="456"/>
        <v>16591.700000000001</v>
      </c>
      <c r="BB235" s="16">
        <f t="shared" si="457"/>
        <v>16591.700000000001</v>
      </c>
      <c r="BC235" s="16">
        <f t="shared" si="436"/>
        <v>0</v>
      </c>
      <c r="BD235" s="30"/>
      <c r="BE235" s="30"/>
      <c r="BF235" s="1"/>
      <c r="BG235" s="1"/>
      <c r="BH235" s="1"/>
      <c r="BI235" s="1"/>
      <c r="BJ235" s="1"/>
    </row>
    <row r="236" s="1" customFormat="1">
      <c r="A236" s="13" t="s">
        <v>205</v>
      </c>
      <c r="B236" s="14">
        <v>600</v>
      </c>
      <c r="C236" s="13" t="s">
        <v>70</v>
      </c>
      <c r="D236" s="13" t="s">
        <v>37</v>
      </c>
      <c r="E236" s="29" t="s">
        <v>71</v>
      </c>
      <c r="F236" s="16">
        <v>16591.700000000001</v>
      </c>
      <c r="G236" s="16">
        <v>16591.700000000001</v>
      </c>
      <c r="H236" s="16">
        <v>16591.700000000001</v>
      </c>
      <c r="I236" s="16"/>
      <c r="J236" s="16"/>
      <c r="K236" s="16"/>
      <c r="L236" s="16">
        <f t="shared" si="356"/>
        <v>16591.700000000001</v>
      </c>
      <c r="M236" s="16">
        <f t="shared" si="357"/>
        <v>16591.700000000001</v>
      </c>
      <c r="N236" s="16">
        <f t="shared" si="358"/>
        <v>16591.700000000001</v>
      </c>
      <c r="O236" s="16"/>
      <c r="P236" s="16"/>
      <c r="Q236" s="16"/>
      <c r="R236" s="16">
        <f t="shared" si="437"/>
        <v>16591.700000000001</v>
      </c>
      <c r="S236" s="16">
        <f t="shared" si="438"/>
        <v>16591.700000000001</v>
      </c>
      <c r="T236" s="16">
        <f t="shared" si="439"/>
        <v>16591.700000000001</v>
      </c>
      <c r="U236" s="16"/>
      <c r="V236" s="16"/>
      <c r="W236" s="16"/>
      <c r="X236" s="16">
        <f t="shared" si="440"/>
        <v>16591.700000000001</v>
      </c>
      <c r="Y236" s="16">
        <f t="shared" si="441"/>
        <v>16591.700000000001</v>
      </c>
      <c r="Z236" s="16">
        <f t="shared" si="442"/>
        <v>16591.700000000001</v>
      </c>
      <c r="AA236" s="16"/>
      <c r="AB236" s="16"/>
      <c r="AC236" s="16"/>
      <c r="AD236" s="16">
        <f t="shared" si="443"/>
        <v>16591.700000000001</v>
      </c>
      <c r="AE236" s="16">
        <f t="shared" si="444"/>
        <v>16591.700000000001</v>
      </c>
      <c r="AF236" s="16">
        <f t="shared" si="445"/>
        <v>16591.700000000001</v>
      </c>
      <c r="AG236" s="16"/>
      <c r="AH236" s="16">
        <f t="shared" si="446"/>
        <v>16591.700000000001</v>
      </c>
      <c r="AI236" s="16">
        <f t="shared" si="447"/>
        <v>16591.700000000001</v>
      </c>
      <c r="AJ236" s="16">
        <f t="shared" si="448"/>
        <v>16591.700000000001</v>
      </c>
      <c r="AK236" s="16"/>
      <c r="AL236" s="16"/>
      <c r="AM236" s="16"/>
      <c r="AN236" s="16">
        <f t="shared" si="449"/>
        <v>16591.700000000001</v>
      </c>
      <c r="AO236" s="16">
        <f t="shared" si="450"/>
        <v>16591.700000000001</v>
      </c>
      <c r="AP236" s="16">
        <f t="shared" si="451"/>
        <v>16591.700000000001</v>
      </c>
      <c r="AQ236" s="16"/>
      <c r="AR236" s="16"/>
      <c r="AS236" s="16"/>
      <c r="AT236" s="16">
        <f t="shared" si="452"/>
        <v>16591.700000000001</v>
      </c>
      <c r="AU236" s="16">
        <f t="shared" si="453"/>
        <v>16591.700000000001</v>
      </c>
      <c r="AV236" s="16">
        <f t="shared" si="454"/>
        <v>16591.700000000001</v>
      </c>
      <c r="AW236" s="16"/>
      <c r="AX236" s="16"/>
      <c r="AY236" s="16"/>
      <c r="AZ236" s="16">
        <f t="shared" si="455"/>
        <v>16591.700000000001</v>
      </c>
      <c r="BA236" s="16">
        <f t="shared" si="456"/>
        <v>16591.700000000001</v>
      </c>
      <c r="BB236" s="16">
        <f t="shared" si="457"/>
        <v>16591.700000000001</v>
      </c>
      <c r="BC236" s="16"/>
      <c r="BD236" s="30"/>
      <c r="BE236" s="30"/>
      <c r="BF236" s="1"/>
      <c r="BG236" s="1"/>
      <c r="BH236" s="1"/>
      <c r="BI236" s="1"/>
      <c r="BJ236" s="1"/>
    </row>
    <row r="237" s="1" customFormat="1">
      <c r="A237" s="13" t="s">
        <v>207</v>
      </c>
      <c r="B237" s="14"/>
      <c r="C237" s="13"/>
      <c r="D237" s="13"/>
      <c r="E237" s="29" t="s">
        <v>208</v>
      </c>
      <c r="F237" s="16">
        <f>F238+F241+F245</f>
        <v>227431</v>
      </c>
      <c r="G237" s="16">
        <f>G238+G241+G245</f>
        <v>385115.20000000001</v>
      </c>
      <c r="H237" s="16">
        <f>H238+H241+H245</f>
        <v>441328.90000000002</v>
      </c>
      <c r="I237" s="16">
        <f>I238+I241+I245</f>
        <v>15798.900000000001</v>
      </c>
      <c r="J237" s="16">
        <f>J238+J241+J245</f>
        <v>-8537.6000000000004</v>
      </c>
      <c r="K237" s="16">
        <f>K238+K241+K245</f>
        <v>0</v>
      </c>
      <c r="L237" s="16">
        <f t="shared" si="356"/>
        <v>243229.89999999999</v>
      </c>
      <c r="M237" s="16">
        <f t="shared" si="357"/>
        <v>376577.60000000003</v>
      </c>
      <c r="N237" s="16">
        <f t="shared" si="358"/>
        <v>441328.90000000002</v>
      </c>
      <c r="O237" s="16">
        <f>O238+O241+O245</f>
        <v>76765.948000000004</v>
      </c>
      <c r="P237" s="16">
        <f>P238+P241+P245</f>
        <v>527.10000000000002</v>
      </c>
      <c r="Q237" s="16">
        <f>Q238+Q241+Q245</f>
        <v>527.10000000000002</v>
      </c>
      <c r="R237" s="16">
        <f t="shared" si="437"/>
        <v>319995.848</v>
      </c>
      <c r="S237" s="16">
        <f t="shared" si="438"/>
        <v>377104.70000000001</v>
      </c>
      <c r="T237" s="16">
        <f t="shared" si="439"/>
        <v>441856</v>
      </c>
      <c r="U237" s="16">
        <f>U238+U241+U245</f>
        <v>0</v>
      </c>
      <c r="V237" s="16">
        <f>V238+V241+V245</f>
        <v>0</v>
      </c>
      <c r="W237" s="16">
        <f>W238+W241+W245</f>
        <v>0</v>
      </c>
      <c r="X237" s="16">
        <f t="shared" si="440"/>
        <v>319995.848</v>
      </c>
      <c r="Y237" s="16">
        <f t="shared" si="441"/>
        <v>377104.70000000001</v>
      </c>
      <c r="Z237" s="16">
        <f t="shared" si="442"/>
        <v>441856</v>
      </c>
      <c r="AA237" s="16">
        <f>AA238+AA241+AA245</f>
        <v>45078.730000000003</v>
      </c>
      <c r="AB237" s="16">
        <f>AB238+AB241+AB245</f>
        <v>0</v>
      </c>
      <c r="AC237" s="16">
        <f>AC238+AC241+AC245</f>
        <v>0</v>
      </c>
      <c r="AD237" s="16">
        <f t="shared" si="443"/>
        <v>365074.57799999998</v>
      </c>
      <c r="AE237" s="16">
        <f t="shared" si="444"/>
        <v>377104.70000000001</v>
      </c>
      <c r="AF237" s="16">
        <f t="shared" si="445"/>
        <v>441856</v>
      </c>
      <c r="AG237" s="16">
        <f>AG238+AG241+AG245</f>
        <v>0</v>
      </c>
      <c r="AH237" s="16">
        <f t="shared" si="446"/>
        <v>365074.57799999998</v>
      </c>
      <c r="AI237" s="16">
        <f t="shared" si="447"/>
        <v>377104.70000000001</v>
      </c>
      <c r="AJ237" s="16">
        <f t="shared" si="448"/>
        <v>441856</v>
      </c>
      <c r="AK237" s="16">
        <f>AK238+AK241+AK245</f>
        <v>517.5</v>
      </c>
      <c r="AL237" s="16">
        <f>AL238+AL241+AL245</f>
        <v>0</v>
      </c>
      <c r="AM237" s="16">
        <f>AM238+AM241+AM245</f>
        <v>0</v>
      </c>
      <c r="AN237" s="16">
        <f t="shared" si="449"/>
        <v>365592.07799999998</v>
      </c>
      <c r="AO237" s="16">
        <f t="shared" si="450"/>
        <v>377104.70000000001</v>
      </c>
      <c r="AP237" s="16">
        <f t="shared" si="451"/>
        <v>441856</v>
      </c>
      <c r="AQ237" s="16">
        <f>AQ238+AQ241+AQ245</f>
        <v>0</v>
      </c>
      <c r="AR237" s="16">
        <f>AR238+AR241+AR245</f>
        <v>0</v>
      </c>
      <c r="AS237" s="16">
        <f>AS238+AS241+AS245</f>
        <v>0</v>
      </c>
      <c r="AT237" s="16">
        <f t="shared" si="452"/>
        <v>365592.07799999998</v>
      </c>
      <c r="AU237" s="16">
        <f t="shared" si="453"/>
        <v>377104.70000000001</v>
      </c>
      <c r="AV237" s="16">
        <f t="shared" si="454"/>
        <v>441856</v>
      </c>
      <c r="AW237" s="16">
        <f>AW238+AW241+AW245</f>
        <v>9679.9709999999995</v>
      </c>
      <c r="AX237" s="16">
        <f>AX238+AX241+AX245</f>
        <v>0</v>
      </c>
      <c r="AY237" s="16">
        <f>AY238+AY241+AY245</f>
        <v>0</v>
      </c>
      <c r="AZ237" s="16">
        <f t="shared" si="455"/>
        <v>375272.049</v>
      </c>
      <c r="BA237" s="16">
        <f t="shared" si="456"/>
        <v>377104.70000000001</v>
      </c>
      <c r="BB237" s="16">
        <f t="shared" si="457"/>
        <v>441856</v>
      </c>
      <c r="BC237" s="16">
        <f>BC238+BC241+BC245</f>
        <v>0</v>
      </c>
      <c r="BD237" s="30"/>
      <c r="BE237" s="30"/>
      <c r="BF237" s="1"/>
      <c r="BG237" s="1"/>
      <c r="BH237" s="1"/>
      <c r="BI237" s="1"/>
      <c r="BJ237" s="1"/>
    </row>
    <row r="238" s="1" customFormat="1">
      <c r="A238" s="13" t="s">
        <v>209</v>
      </c>
      <c r="B238" s="14"/>
      <c r="C238" s="13"/>
      <c r="D238" s="13"/>
      <c r="E238" s="29" t="s">
        <v>210</v>
      </c>
      <c r="F238" s="16">
        <f t="shared" ref="F238:F241" si="458">F239</f>
        <v>23378.799999999999</v>
      </c>
      <c r="G238" s="16">
        <f t="shared" ref="G238:G241" si="459">G239</f>
        <v>2317</v>
      </c>
      <c r="H238" s="16">
        <f t="shared" ref="H238:H241" si="460">H239</f>
        <v>2317</v>
      </c>
      <c r="I238" s="16">
        <f t="shared" ref="I238:I241" si="461">I239</f>
        <v>0</v>
      </c>
      <c r="J238" s="16">
        <f t="shared" ref="J238:J241" si="462">J239</f>
        <v>0</v>
      </c>
      <c r="K238" s="16">
        <f t="shared" ref="K238:K241" si="463">K239</f>
        <v>0</v>
      </c>
      <c r="L238" s="16">
        <f t="shared" si="356"/>
        <v>23378.799999999999</v>
      </c>
      <c r="M238" s="16">
        <f t="shared" si="357"/>
        <v>2317</v>
      </c>
      <c r="N238" s="16">
        <f t="shared" si="358"/>
        <v>2317</v>
      </c>
      <c r="O238" s="16">
        <f t="shared" ref="O238:O241" si="464">O239</f>
        <v>7980.1360000000004</v>
      </c>
      <c r="P238" s="16">
        <f t="shared" ref="P238:P241" si="465">P239</f>
        <v>0</v>
      </c>
      <c r="Q238" s="16">
        <f t="shared" ref="Q238:Q241" si="466">Q239</f>
        <v>0</v>
      </c>
      <c r="R238" s="16">
        <f t="shared" si="437"/>
        <v>31358.936000000002</v>
      </c>
      <c r="S238" s="16">
        <f t="shared" si="438"/>
        <v>2317</v>
      </c>
      <c r="T238" s="16">
        <f t="shared" si="439"/>
        <v>2317</v>
      </c>
      <c r="U238" s="16">
        <f t="shared" ref="U238:U241" si="467">U239</f>
        <v>0</v>
      </c>
      <c r="V238" s="16">
        <f t="shared" ref="V238:V241" si="468">V239</f>
        <v>0</v>
      </c>
      <c r="W238" s="16">
        <f t="shared" ref="W238:W241" si="469">W239</f>
        <v>0</v>
      </c>
      <c r="X238" s="16">
        <f t="shared" si="440"/>
        <v>31358.936000000002</v>
      </c>
      <c r="Y238" s="16">
        <f t="shared" si="441"/>
        <v>2317</v>
      </c>
      <c r="Z238" s="16">
        <f t="shared" si="442"/>
        <v>2317</v>
      </c>
      <c r="AA238" s="16">
        <f t="shared" ref="AA238:AA241" si="470">AA239</f>
        <v>45078.730000000003</v>
      </c>
      <c r="AB238" s="16">
        <f t="shared" ref="AB238:AB241" si="471">AB239</f>
        <v>0</v>
      </c>
      <c r="AC238" s="16">
        <f t="shared" ref="AC238:AC241" si="472">AC239</f>
        <v>0</v>
      </c>
      <c r="AD238" s="16">
        <f t="shared" si="443"/>
        <v>76437.665999999997</v>
      </c>
      <c r="AE238" s="16">
        <f t="shared" si="444"/>
        <v>2317</v>
      </c>
      <c r="AF238" s="16">
        <f t="shared" si="445"/>
        <v>2317</v>
      </c>
      <c r="AG238" s="16">
        <f t="shared" ref="AG238:AG241" si="473">AG239</f>
        <v>0</v>
      </c>
      <c r="AH238" s="16">
        <f t="shared" si="446"/>
        <v>76437.665999999997</v>
      </c>
      <c r="AI238" s="16">
        <f t="shared" si="447"/>
        <v>2317</v>
      </c>
      <c r="AJ238" s="16">
        <f t="shared" si="448"/>
        <v>2317</v>
      </c>
      <c r="AK238" s="16">
        <f t="shared" ref="AK238:AK241" si="474">AK239</f>
        <v>517.5</v>
      </c>
      <c r="AL238" s="16">
        <f t="shared" ref="AL238:AL241" si="475">AL239</f>
        <v>0</v>
      </c>
      <c r="AM238" s="16">
        <f t="shared" ref="AM238:AM241" si="476">AM239</f>
        <v>0</v>
      </c>
      <c r="AN238" s="16">
        <f t="shared" si="449"/>
        <v>76955.165999999997</v>
      </c>
      <c r="AO238" s="16">
        <f t="shared" si="450"/>
        <v>2317</v>
      </c>
      <c r="AP238" s="16">
        <f t="shared" si="451"/>
        <v>2317</v>
      </c>
      <c r="AQ238" s="16">
        <f t="shared" ref="AQ238:AQ241" si="477">AQ239</f>
        <v>0</v>
      </c>
      <c r="AR238" s="16">
        <f t="shared" ref="AR238:AR241" si="478">AR239</f>
        <v>0</v>
      </c>
      <c r="AS238" s="16">
        <f t="shared" ref="AS238:AS241" si="479">AS239</f>
        <v>0</v>
      </c>
      <c r="AT238" s="16">
        <f t="shared" si="452"/>
        <v>76955.165999999997</v>
      </c>
      <c r="AU238" s="16">
        <f t="shared" si="453"/>
        <v>2317</v>
      </c>
      <c r="AV238" s="16">
        <f t="shared" si="454"/>
        <v>2317</v>
      </c>
      <c r="AW238" s="16">
        <f t="shared" ref="AW238:AW241" si="480">AW239</f>
        <v>0</v>
      </c>
      <c r="AX238" s="16">
        <f t="shared" ref="AX238:AX241" si="481">AX239</f>
        <v>0</v>
      </c>
      <c r="AY238" s="16">
        <f t="shared" ref="AY238:AY241" si="482">AY239</f>
        <v>0</v>
      </c>
      <c r="AZ238" s="16">
        <f t="shared" si="455"/>
        <v>76955.165999999997</v>
      </c>
      <c r="BA238" s="16">
        <f t="shared" si="456"/>
        <v>2317</v>
      </c>
      <c r="BB238" s="16">
        <f t="shared" si="457"/>
        <v>2317</v>
      </c>
      <c r="BC238" s="16">
        <f t="shared" ref="BC238:BC241" si="483">BC239</f>
        <v>0</v>
      </c>
      <c r="BD238" s="30"/>
      <c r="BE238" s="30"/>
      <c r="BF238" s="1"/>
      <c r="BG238" s="1"/>
      <c r="BH238" s="1"/>
      <c r="BI238" s="1"/>
      <c r="BJ238" s="1"/>
    </row>
    <row r="239" s="1" customFormat="1">
      <c r="A239" s="13" t="s">
        <v>209</v>
      </c>
      <c r="B239" s="14" t="s">
        <v>58</v>
      </c>
      <c r="C239" s="13"/>
      <c r="D239" s="13"/>
      <c r="E239" s="29" t="s">
        <v>59</v>
      </c>
      <c r="F239" s="16">
        <f t="shared" si="458"/>
        <v>23378.799999999999</v>
      </c>
      <c r="G239" s="16">
        <f t="shared" si="459"/>
        <v>2317</v>
      </c>
      <c r="H239" s="16">
        <f t="shared" si="460"/>
        <v>2317</v>
      </c>
      <c r="I239" s="16">
        <f t="shared" si="461"/>
        <v>0</v>
      </c>
      <c r="J239" s="16">
        <f t="shared" si="462"/>
        <v>0</v>
      </c>
      <c r="K239" s="16">
        <f t="shared" si="463"/>
        <v>0</v>
      </c>
      <c r="L239" s="16">
        <f t="shared" si="356"/>
        <v>23378.799999999999</v>
      </c>
      <c r="M239" s="16">
        <f t="shared" si="357"/>
        <v>2317</v>
      </c>
      <c r="N239" s="16">
        <f t="shared" si="358"/>
        <v>2317</v>
      </c>
      <c r="O239" s="16">
        <f t="shared" si="464"/>
        <v>7980.1360000000004</v>
      </c>
      <c r="P239" s="16">
        <f t="shared" si="465"/>
        <v>0</v>
      </c>
      <c r="Q239" s="16">
        <f t="shared" si="466"/>
        <v>0</v>
      </c>
      <c r="R239" s="16">
        <f t="shared" si="437"/>
        <v>31358.936000000002</v>
      </c>
      <c r="S239" s="16">
        <f t="shared" si="438"/>
        <v>2317</v>
      </c>
      <c r="T239" s="16">
        <f t="shared" si="439"/>
        <v>2317</v>
      </c>
      <c r="U239" s="16">
        <f t="shared" si="467"/>
        <v>0</v>
      </c>
      <c r="V239" s="16">
        <f t="shared" si="468"/>
        <v>0</v>
      </c>
      <c r="W239" s="16">
        <f t="shared" si="469"/>
        <v>0</v>
      </c>
      <c r="X239" s="16">
        <f t="shared" si="440"/>
        <v>31358.936000000002</v>
      </c>
      <c r="Y239" s="16">
        <f t="shared" si="441"/>
        <v>2317</v>
      </c>
      <c r="Z239" s="16">
        <f t="shared" si="442"/>
        <v>2317</v>
      </c>
      <c r="AA239" s="16">
        <f t="shared" si="470"/>
        <v>45078.730000000003</v>
      </c>
      <c r="AB239" s="16">
        <f t="shared" si="471"/>
        <v>0</v>
      </c>
      <c r="AC239" s="16">
        <f t="shared" si="472"/>
        <v>0</v>
      </c>
      <c r="AD239" s="16">
        <f t="shared" si="443"/>
        <v>76437.665999999997</v>
      </c>
      <c r="AE239" s="16">
        <f t="shared" si="444"/>
        <v>2317</v>
      </c>
      <c r="AF239" s="16">
        <f t="shared" si="445"/>
        <v>2317</v>
      </c>
      <c r="AG239" s="16">
        <f t="shared" si="473"/>
        <v>0</v>
      </c>
      <c r="AH239" s="16">
        <f t="shared" si="446"/>
        <v>76437.665999999997</v>
      </c>
      <c r="AI239" s="16">
        <f t="shared" si="447"/>
        <v>2317</v>
      </c>
      <c r="AJ239" s="16">
        <f t="shared" si="448"/>
        <v>2317</v>
      </c>
      <c r="AK239" s="16">
        <f t="shared" si="474"/>
        <v>517.5</v>
      </c>
      <c r="AL239" s="16">
        <f t="shared" si="475"/>
        <v>0</v>
      </c>
      <c r="AM239" s="16">
        <f t="shared" si="476"/>
        <v>0</v>
      </c>
      <c r="AN239" s="16">
        <f t="shared" si="449"/>
        <v>76955.165999999997</v>
      </c>
      <c r="AO239" s="16">
        <f t="shared" si="450"/>
        <v>2317</v>
      </c>
      <c r="AP239" s="16">
        <f t="shared" si="451"/>
        <v>2317</v>
      </c>
      <c r="AQ239" s="16">
        <f t="shared" si="477"/>
        <v>0</v>
      </c>
      <c r="AR239" s="16">
        <f t="shared" si="478"/>
        <v>0</v>
      </c>
      <c r="AS239" s="16">
        <f t="shared" si="479"/>
        <v>0</v>
      </c>
      <c r="AT239" s="16">
        <f t="shared" si="452"/>
        <v>76955.165999999997</v>
      </c>
      <c r="AU239" s="16">
        <f t="shared" si="453"/>
        <v>2317</v>
      </c>
      <c r="AV239" s="16">
        <f t="shared" si="454"/>
        <v>2317</v>
      </c>
      <c r="AW239" s="16">
        <f t="shared" si="480"/>
        <v>0</v>
      </c>
      <c r="AX239" s="16">
        <f t="shared" si="481"/>
        <v>0</v>
      </c>
      <c r="AY239" s="16">
        <f t="shared" si="482"/>
        <v>0</v>
      </c>
      <c r="AZ239" s="16">
        <f t="shared" si="455"/>
        <v>76955.165999999997</v>
      </c>
      <c r="BA239" s="16">
        <f t="shared" si="456"/>
        <v>2317</v>
      </c>
      <c r="BB239" s="16">
        <f t="shared" si="457"/>
        <v>2317</v>
      </c>
      <c r="BC239" s="16">
        <f t="shared" si="483"/>
        <v>0</v>
      </c>
      <c r="BD239" s="30"/>
      <c r="BE239" s="30"/>
      <c r="BF239" s="1"/>
      <c r="BG239" s="1"/>
      <c r="BH239" s="1"/>
      <c r="BI239" s="1"/>
      <c r="BJ239" s="1"/>
    </row>
    <row r="240" s="1" customFormat="1">
      <c r="A240" s="13" t="s">
        <v>209</v>
      </c>
      <c r="B240" s="14">
        <v>600</v>
      </c>
      <c r="C240" s="13" t="s">
        <v>70</v>
      </c>
      <c r="D240" s="13" t="s">
        <v>37</v>
      </c>
      <c r="E240" s="29" t="s">
        <v>71</v>
      </c>
      <c r="F240" s="16">
        <v>23378.799999999999</v>
      </c>
      <c r="G240" s="16">
        <v>2317</v>
      </c>
      <c r="H240" s="16">
        <v>2317</v>
      </c>
      <c r="I240" s="16"/>
      <c r="J240" s="16"/>
      <c r="K240" s="16"/>
      <c r="L240" s="16">
        <f t="shared" si="356"/>
        <v>23378.799999999999</v>
      </c>
      <c r="M240" s="16">
        <f t="shared" si="357"/>
        <v>2317</v>
      </c>
      <c r="N240" s="16">
        <f t="shared" si="358"/>
        <v>2317</v>
      </c>
      <c r="O240" s="16">
        <v>7980.1360000000004</v>
      </c>
      <c r="P240" s="16"/>
      <c r="Q240" s="16"/>
      <c r="R240" s="16">
        <f t="shared" si="437"/>
        <v>31358.936000000002</v>
      </c>
      <c r="S240" s="16">
        <f t="shared" si="438"/>
        <v>2317</v>
      </c>
      <c r="T240" s="16">
        <f t="shared" si="439"/>
        <v>2317</v>
      </c>
      <c r="U240" s="16"/>
      <c r="V240" s="16"/>
      <c r="W240" s="16"/>
      <c r="X240" s="16">
        <f t="shared" si="440"/>
        <v>31358.936000000002</v>
      </c>
      <c r="Y240" s="16">
        <f t="shared" si="441"/>
        <v>2317</v>
      </c>
      <c r="Z240" s="16">
        <f t="shared" si="442"/>
        <v>2317</v>
      </c>
      <c r="AA240" s="16">
        <v>45078.730000000003</v>
      </c>
      <c r="AB240" s="16"/>
      <c r="AC240" s="16"/>
      <c r="AD240" s="16">
        <f t="shared" si="443"/>
        <v>76437.665999999997</v>
      </c>
      <c r="AE240" s="16">
        <f t="shared" si="444"/>
        <v>2317</v>
      </c>
      <c r="AF240" s="16">
        <f t="shared" si="445"/>
        <v>2317</v>
      </c>
      <c r="AG240" s="16"/>
      <c r="AH240" s="16">
        <f t="shared" si="446"/>
        <v>76437.665999999997</v>
      </c>
      <c r="AI240" s="16">
        <f t="shared" si="447"/>
        <v>2317</v>
      </c>
      <c r="AJ240" s="16">
        <f t="shared" si="448"/>
        <v>2317</v>
      </c>
      <c r="AK240" s="16">
        <v>517.5</v>
      </c>
      <c r="AL240" s="16"/>
      <c r="AM240" s="16"/>
      <c r="AN240" s="16">
        <f t="shared" si="449"/>
        <v>76955.165999999997</v>
      </c>
      <c r="AO240" s="16">
        <f t="shared" si="450"/>
        <v>2317</v>
      </c>
      <c r="AP240" s="16">
        <f t="shared" si="451"/>
        <v>2317</v>
      </c>
      <c r="AQ240" s="16"/>
      <c r="AR240" s="16"/>
      <c r="AS240" s="16"/>
      <c r="AT240" s="16">
        <f t="shared" si="452"/>
        <v>76955.165999999997</v>
      </c>
      <c r="AU240" s="16">
        <f t="shared" si="453"/>
        <v>2317</v>
      </c>
      <c r="AV240" s="16">
        <f t="shared" si="454"/>
        <v>2317</v>
      </c>
      <c r="AW240" s="16"/>
      <c r="AX240" s="16"/>
      <c r="AY240" s="16"/>
      <c r="AZ240" s="16">
        <f t="shared" si="455"/>
        <v>76955.165999999997</v>
      </c>
      <c r="BA240" s="16">
        <f t="shared" si="456"/>
        <v>2317</v>
      </c>
      <c r="BB240" s="16">
        <f t="shared" si="457"/>
        <v>2317</v>
      </c>
      <c r="BC240" s="16"/>
      <c r="BD240" s="30"/>
      <c r="BE240" s="30"/>
      <c r="BF240" s="1"/>
      <c r="BG240" s="1"/>
      <c r="BH240" s="1"/>
      <c r="BI240" s="1"/>
      <c r="BJ240" s="1"/>
    </row>
    <row r="241" s="1" customFormat="1">
      <c r="A241" s="13" t="s">
        <v>211</v>
      </c>
      <c r="B241" s="14"/>
      <c r="C241" s="13"/>
      <c r="D241" s="13"/>
      <c r="E241" s="29" t="s">
        <v>212</v>
      </c>
      <c r="F241" s="16">
        <f t="shared" si="458"/>
        <v>1779.1999999999998</v>
      </c>
      <c r="G241" s="16">
        <f t="shared" si="459"/>
        <v>1779.1999999999998</v>
      </c>
      <c r="H241" s="16">
        <f t="shared" si="460"/>
        <v>1779.1999999999998</v>
      </c>
      <c r="I241" s="16">
        <f t="shared" si="461"/>
        <v>0</v>
      </c>
      <c r="J241" s="16">
        <f t="shared" si="462"/>
        <v>0</v>
      </c>
      <c r="K241" s="16">
        <f t="shared" si="463"/>
        <v>0</v>
      </c>
      <c r="L241" s="16">
        <f t="shared" si="356"/>
        <v>1779.1999999999998</v>
      </c>
      <c r="M241" s="16">
        <f t="shared" si="357"/>
        <v>1779.1999999999998</v>
      </c>
      <c r="N241" s="16">
        <f t="shared" si="358"/>
        <v>1779.1999999999998</v>
      </c>
      <c r="O241" s="16">
        <f t="shared" si="464"/>
        <v>527.10000000000002</v>
      </c>
      <c r="P241" s="16">
        <f t="shared" si="465"/>
        <v>527.10000000000002</v>
      </c>
      <c r="Q241" s="16">
        <f t="shared" si="466"/>
        <v>527.10000000000002</v>
      </c>
      <c r="R241" s="16">
        <f t="shared" si="437"/>
        <v>2306.2999999999997</v>
      </c>
      <c r="S241" s="16">
        <f t="shared" si="438"/>
        <v>2306.2999999999997</v>
      </c>
      <c r="T241" s="16">
        <f t="shared" si="439"/>
        <v>2306.2999999999997</v>
      </c>
      <c r="U241" s="16">
        <f t="shared" si="467"/>
        <v>0</v>
      </c>
      <c r="V241" s="16">
        <f t="shared" si="468"/>
        <v>0</v>
      </c>
      <c r="W241" s="16">
        <f t="shared" si="469"/>
        <v>0</v>
      </c>
      <c r="X241" s="16">
        <f t="shared" si="440"/>
        <v>2306.2999999999997</v>
      </c>
      <c r="Y241" s="16">
        <f t="shared" si="441"/>
        <v>2306.2999999999997</v>
      </c>
      <c r="Z241" s="16">
        <f t="shared" si="442"/>
        <v>2306.2999999999997</v>
      </c>
      <c r="AA241" s="16">
        <f t="shared" si="470"/>
        <v>0</v>
      </c>
      <c r="AB241" s="16">
        <f t="shared" si="471"/>
        <v>0</v>
      </c>
      <c r="AC241" s="16">
        <f t="shared" si="472"/>
        <v>0</v>
      </c>
      <c r="AD241" s="16">
        <f t="shared" si="443"/>
        <v>2306.2999999999997</v>
      </c>
      <c r="AE241" s="16">
        <f t="shared" si="444"/>
        <v>2306.2999999999997</v>
      </c>
      <c r="AF241" s="16">
        <f t="shared" si="445"/>
        <v>2306.2999999999997</v>
      </c>
      <c r="AG241" s="16">
        <f t="shared" si="473"/>
        <v>0</v>
      </c>
      <c r="AH241" s="16">
        <f t="shared" si="446"/>
        <v>2306.2999999999997</v>
      </c>
      <c r="AI241" s="16">
        <f t="shared" si="447"/>
        <v>2306.2999999999997</v>
      </c>
      <c r="AJ241" s="16">
        <f t="shared" si="448"/>
        <v>2306.2999999999997</v>
      </c>
      <c r="AK241" s="16">
        <f t="shared" si="474"/>
        <v>0</v>
      </c>
      <c r="AL241" s="16">
        <f t="shared" si="475"/>
        <v>0</v>
      </c>
      <c r="AM241" s="16">
        <f t="shared" si="476"/>
        <v>0</v>
      </c>
      <c r="AN241" s="16">
        <f t="shared" si="449"/>
        <v>2306.2999999999997</v>
      </c>
      <c r="AO241" s="16">
        <f t="shared" si="450"/>
        <v>2306.2999999999997</v>
      </c>
      <c r="AP241" s="16">
        <f t="shared" si="451"/>
        <v>2306.2999999999997</v>
      </c>
      <c r="AQ241" s="16">
        <f t="shared" si="477"/>
        <v>0</v>
      </c>
      <c r="AR241" s="16">
        <f t="shared" si="478"/>
        <v>0</v>
      </c>
      <c r="AS241" s="16">
        <f t="shared" si="479"/>
        <v>0</v>
      </c>
      <c r="AT241" s="16">
        <f t="shared" si="452"/>
        <v>2306.2999999999997</v>
      </c>
      <c r="AU241" s="16">
        <f t="shared" si="453"/>
        <v>2306.2999999999997</v>
      </c>
      <c r="AV241" s="16">
        <f t="shared" si="454"/>
        <v>2306.2999999999997</v>
      </c>
      <c r="AW241" s="16">
        <f t="shared" si="480"/>
        <v>0</v>
      </c>
      <c r="AX241" s="16">
        <f t="shared" si="481"/>
        <v>0</v>
      </c>
      <c r="AY241" s="16">
        <f t="shared" si="482"/>
        <v>0</v>
      </c>
      <c r="AZ241" s="16">
        <f t="shared" si="455"/>
        <v>2306.2999999999997</v>
      </c>
      <c r="BA241" s="16">
        <f t="shared" si="456"/>
        <v>2306.2999999999997</v>
      </c>
      <c r="BB241" s="16">
        <f t="shared" si="457"/>
        <v>2306.2999999999997</v>
      </c>
      <c r="BC241" s="16">
        <f t="shared" si="483"/>
        <v>0</v>
      </c>
      <c r="BD241" s="30"/>
      <c r="BE241" s="30"/>
      <c r="BF241" s="1"/>
      <c r="BG241" s="1"/>
      <c r="BH241" s="1"/>
      <c r="BI241" s="1"/>
      <c r="BJ241" s="1"/>
    </row>
    <row r="242" s="1" customFormat="1">
      <c r="A242" s="13" t="s">
        <v>211</v>
      </c>
      <c r="B242" s="14" t="s">
        <v>58</v>
      </c>
      <c r="C242" s="13"/>
      <c r="D242" s="13"/>
      <c r="E242" s="29" t="s">
        <v>59</v>
      </c>
      <c r="F242" s="16">
        <f>F243+F244</f>
        <v>1779.1999999999998</v>
      </c>
      <c r="G242" s="16">
        <f>G243+G244</f>
        <v>1779.1999999999998</v>
      </c>
      <c r="H242" s="16">
        <f>H243+H244</f>
        <v>1779.1999999999998</v>
      </c>
      <c r="I242" s="16">
        <f>I243+I244</f>
        <v>0</v>
      </c>
      <c r="J242" s="16">
        <f>J243+J244</f>
        <v>0</v>
      </c>
      <c r="K242" s="16">
        <f>K243+K244</f>
        <v>0</v>
      </c>
      <c r="L242" s="16">
        <f t="shared" si="356"/>
        <v>1779.1999999999998</v>
      </c>
      <c r="M242" s="16">
        <f t="shared" si="357"/>
        <v>1779.1999999999998</v>
      </c>
      <c r="N242" s="16">
        <f t="shared" si="358"/>
        <v>1779.1999999999998</v>
      </c>
      <c r="O242" s="16">
        <f>O243+O244</f>
        <v>527.10000000000002</v>
      </c>
      <c r="P242" s="16">
        <f>P243+P244</f>
        <v>527.10000000000002</v>
      </c>
      <c r="Q242" s="16">
        <f>Q243+Q244</f>
        <v>527.10000000000002</v>
      </c>
      <c r="R242" s="16">
        <f t="shared" si="437"/>
        <v>2306.2999999999997</v>
      </c>
      <c r="S242" s="16">
        <f t="shared" si="438"/>
        <v>2306.2999999999997</v>
      </c>
      <c r="T242" s="16">
        <f t="shared" si="439"/>
        <v>2306.2999999999997</v>
      </c>
      <c r="U242" s="16">
        <f>U243+U244</f>
        <v>0</v>
      </c>
      <c r="V242" s="16">
        <f>V243+V244</f>
        <v>0</v>
      </c>
      <c r="W242" s="16">
        <f>W243+W244</f>
        <v>0</v>
      </c>
      <c r="X242" s="16">
        <f t="shared" si="440"/>
        <v>2306.2999999999997</v>
      </c>
      <c r="Y242" s="16">
        <f t="shared" si="441"/>
        <v>2306.2999999999997</v>
      </c>
      <c r="Z242" s="16">
        <f t="shared" si="442"/>
        <v>2306.2999999999997</v>
      </c>
      <c r="AA242" s="16">
        <f>AA243+AA244</f>
        <v>0</v>
      </c>
      <c r="AB242" s="16">
        <f>AB243+AB244</f>
        <v>0</v>
      </c>
      <c r="AC242" s="16">
        <f>AC243+AC244</f>
        <v>0</v>
      </c>
      <c r="AD242" s="16">
        <f t="shared" si="443"/>
        <v>2306.2999999999997</v>
      </c>
      <c r="AE242" s="16">
        <f t="shared" si="444"/>
        <v>2306.2999999999997</v>
      </c>
      <c r="AF242" s="16">
        <f t="shared" si="445"/>
        <v>2306.2999999999997</v>
      </c>
      <c r="AG242" s="16">
        <f>AG243+AG244</f>
        <v>0</v>
      </c>
      <c r="AH242" s="16">
        <f t="shared" si="446"/>
        <v>2306.2999999999997</v>
      </c>
      <c r="AI242" s="16">
        <f t="shared" si="447"/>
        <v>2306.2999999999997</v>
      </c>
      <c r="AJ242" s="16">
        <f t="shared" si="448"/>
        <v>2306.2999999999997</v>
      </c>
      <c r="AK242" s="16">
        <f>AK243+AK244</f>
        <v>0</v>
      </c>
      <c r="AL242" s="16">
        <f>AL243+AL244</f>
        <v>0</v>
      </c>
      <c r="AM242" s="16">
        <f>AM243+AM244</f>
        <v>0</v>
      </c>
      <c r="AN242" s="16">
        <f t="shared" si="449"/>
        <v>2306.2999999999997</v>
      </c>
      <c r="AO242" s="16">
        <f t="shared" si="450"/>
        <v>2306.2999999999997</v>
      </c>
      <c r="AP242" s="16">
        <f t="shared" si="451"/>
        <v>2306.2999999999997</v>
      </c>
      <c r="AQ242" s="16">
        <f>AQ243+AQ244</f>
        <v>0</v>
      </c>
      <c r="AR242" s="16">
        <f>AR243+AR244</f>
        <v>0</v>
      </c>
      <c r="AS242" s="16">
        <f>AS243+AS244</f>
        <v>0</v>
      </c>
      <c r="AT242" s="16">
        <f t="shared" si="452"/>
        <v>2306.2999999999997</v>
      </c>
      <c r="AU242" s="16">
        <f t="shared" si="453"/>
        <v>2306.2999999999997</v>
      </c>
      <c r="AV242" s="16">
        <f t="shared" si="454"/>
        <v>2306.2999999999997</v>
      </c>
      <c r="AW242" s="16">
        <f>AW243+AW244</f>
        <v>0</v>
      </c>
      <c r="AX242" s="16">
        <f>AX243+AX244</f>
        <v>0</v>
      </c>
      <c r="AY242" s="16">
        <f>AY243+AY244</f>
        <v>0</v>
      </c>
      <c r="AZ242" s="16">
        <f t="shared" si="455"/>
        <v>2306.2999999999997</v>
      </c>
      <c r="BA242" s="16">
        <f t="shared" si="456"/>
        <v>2306.2999999999997</v>
      </c>
      <c r="BB242" s="16">
        <f t="shared" si="457"/>
        <v>2306.2999999999997</v>
      </c>
      <c r="BC242" s="16">
        <f>BC243+BC244</f>
        <v>0</v>
      </c>
      <c r="BD242" s="30"/>
      <c r="BE242" s="30"/>
      <c r="BF242" s="1"/>
      <c r="BG242" s="1"/>
      <c r="BH242" s="1"/>
      <c r="BI242" s="1"/>
      <c r="BJ242" s="1"/>
    </row>
    <row r="243" s="1" customFormat="1">
      <c r="A243" s="13" t="s">
        <v>211</v>
      </c>
      <c r="B243" s="14">
        <v>600</v>
      </c>
      <c r="C243" s="13" t="s">
        <v>72</v>
      </c>
      <c r="D243" s="13" t="s">
        <v>106</v>
      </c>
      <c r="E243" s="29" t="s">
        <v>213</v>
      </c>
      <c r="F243" s="16">
        <v>474.39999999999998</v>
      </c>
      <c r="G243" s="16">
        <v>474.39999999999998</v>
      </c>
      <c r="H243" s="16">
        <v>474.39999999999998</v>
      </c>
      <c r="I243" s="16"/>
      <c r="J243" s="16"/>
      <c r="K243" s="16"/>
      <c r="L243" s="16">
        <f t="shared" si="356"/>
        <v>474.39999999999998</v>
      </c>
      <c r="M243" s="16">
        <f t="shared" si="357"/>
        <v>474.39999999999998</v>
      </c>
      <c r="N243" s="16">
        <f t="shared" si="358"/>
        <v>474.39999999999998</v>
      </c>
      <c r="O243" s="16">
        <v>140.59999999999999</v>
      </c>
      <c r="P243" s="16">
        <v>140.59999999999999</v>
      </c>
      <c r="Q243" s="16">
        <v>140.59999999999999</v>
      </c>
      <c r="R243" s="16">
        <f t="shared" si="437"/>
        <v>615</v>
      </c>
      <c r="S243" s="16">
        <f t="shared" si="438"/>
        <v>615</v>
      </c>
      <c r="T243" s="16">
        <f t="shared" si="439"/>
        <v>615</v>
      </c>
      <c r="U243" s="16"/>
      <c r="V243" s="16"/>
      <c r="W243" s="16"/>
      <c r="X243" s="16">
        <f t="shared" si="440"/>
        <v>615</v>
      </c>
      <c r="Y243" s="16">
        <f t="shared" si="441"/>
        <v>615</v>
      </c>
      <c r="Z243" s="16">
        <f t="shared" si="442"/>
        <v>615</v>
      </c>
      <c r="AA243" s="16"/>
      <c r="AB243" s="16"/>
      <c r="AC243" s="16"/>
      <c r="AD243" s="16">
        <f t="shared" si="443"/>
        <v>615</v>
      </c>
      <c r="AE243" s="16">
        <f t="shared" si="444"/>
        <v>615</v>
      </c>
      <c r="AF243" s="16">
        <f t="shared" si="445"/>
        <v>615</v>
      </c>
      <c r="AG243" s="16"/>
      <c r="AH243" s="16">
        <f t="shared" si="446"/>
        <v>615</v>
      </c>
      <c r="AI243" s="16">
        <f t="shared" si="447"/>
        <v>615</v>
      </c>
      <c r="AJ243" s="16">
        <f t="shared" si="448"/>
        <v>615</v>
      </c>
      <c r="AK243" s="16"/>
      <c r="AL243" s="16"/>
      <c r="AM243" s="16"/>
      <c r="AN243" s="16">
        <f t="shared" si="449"/>
        <v>615</v>
      </c>
      <c r="AO243" s="16">
        <f t="shared" si="450"/>
        <v>615</v>
      </c>
      <c r="AP243" s="16">
        <f t="shared" si="451"/>
        <v>615</v>
      </c>
      <c r="AQ243" s="16"/>
      <c r="AR243" s="16"/>
      <c r="AS243" s="16"/>
      <c r="AT243" s="16">
        <f t="shared" si="452"/>
        <v>615</v>
      </c>
      <c r="AU243" s="16">
        <f t="shared" si="453"/>
        <v>615</v>
      </c>
      <c r="AV243" s="16">
        <f t="shared" si="454"/>
        <v>615</v>
      </c>
      <c r="AW243" s="16"/>
      <c r="AX243" s="16"/>
      <c r="AY243" s="16"/>
      <c r="AZ243" s="16">
        <f t="shared" si="455"/>
        <v>615</v>
      </c>
      <c r="BA243" s="16">
        <f t="shared" si="456"/>
        <v>615</v>
      </c>
      <c r="BB243" s="16">
        <f t="shared" si="457"/>
        <v>615</v>
      </c>
      <c r="BC243" s="16"/>
      <c r="BD243" s="30"/>
      <c r="BE243" s="30"/>
      <c r="BF243" s="1"/>
      <c r="BG243" s="1"/>
      <c r="BH243" s="1"/>
      <c r="BI243" s="1"/>
      <c r="BJ243" s="1"/>
    </row>
    <row r="244" s="1" customFormat="1">
      <c r="A244" s="13" t="s">
        <v>211</v>
      </c>
      <c r="B244" s="14">
        <v>600</v>
      </c>
      <c r="C244" s="13" t="s">
        <v>70</v>
      </c>
      <c r="D244" s="13" t="s">
        <v>37</v>
      </c>
      <c r="E244" s="29" t="s">
        <v>71</v>
      </c>
      <c r="F244" s="16">
        <v>1304.8</v>
      </c>
      <c r="G244" s="16">
        <v>1304.8</v>
      </c>
      <c r="H244" s="16">
        <v>1304.8</v>
      </c>
      <c r="I244" s="16"/>
      <c r="J244" s="16"/>
      <c r="K244" s="16"/>
      <c r="L244" s="16">
        <f t="shared" si="356"/>
        <v>1304.8</v>
      </c>
      <c r="M244" s="16">
        <f t="shared" si="357"/>
        <v>1304.8</v>
      </c>
      <c r="N244" s="16">
        <f t="shared" si="358"/>
        <v>1304.8</v>
      </c>
      <c r="O244" s="16">
        <v>386.5</v>
      </c>
      <c r="P244" s="16">
        <v>386.5</v>
      </c>
      <c r="Q244" s="16">
        <v>386.5</v>
      </c>
      <c r="R244" s="16">
        <f t="shared" si="437"/>
        <v>1691.3</v>
      </c>
      <c r="S244" s="16">
        <f t="shared" si="438"/>
        <v>1691.3</v>
      </c>
      <c r="T244" s="16">
        <f t="shared" si="439"/>
        <v>1691.3</v>
      </c>
      <c r="U244" s="16"/>
      <c r="V244" s="16"/>
      <c r="W244" s="16"/>
      <c r="X244" s="16">
        <f t="shared" si="440"/>
        <v>1691.3</v>
      </c>
      <c r="Y244" s="16">
        <f t="shared" si="441"/>
        <v>1691.3</v>
      </c>
      <c r="Z244" s="16">
        <f t="shared" si="442"/>
        <v>1691.3</v>
      </c>
      <c r="AA244" s="16"/>
      <c r="AB244" s="16"/>
      <c r="AC244" s="16"/>
      <c r="AD244" s="16">
        <f t="shared" si="443"/>
        <v>1691.3</v>
      </c>
      <c r="AE244" s="16">
        <f t="shared" si="444"/>
        <v>1691.3</v>
      </c>
      <c r="AF244" s="16">
        <f t="shared" si="445"/>
        <v>1691.3</v>
      </c>
      <c r="AG244" s="16"/>
      <c r="AH244" s="16">
        <f t="shared" si="446"/>
        <v>1691.3</v>
      </c>
      <c r="AI244" s="16">
        <f t="shared" si="447"/>
        <v>1691.3</v>
      </c>
      <c r="AJ244" s="16">
        <f t="shared" si="448"/>
        <v>1691.3</v>
      </c>
      <c r="AK244" s="16"/>
      <c r="AL244" s="16"/>
      <c r="AM244" s="16"/>
      <c r="AN244" s="16">
        <f t="shared" si="449"/>
        <v>1691.3</v>
      </c>
      <c r="AO244" s="16">
        <f t="shared" si="450"/>
        <v>1691.3</v>
      </c>
      <c r="AP244" s="16">
        <f t="shared" si="451"/>
        <v>1691.3</v>
      </c>
      <c r="AQ244" s="16"/>
      <c r="AR244" s="16"/>
      <c r="AS244" s="16"/>
      <c r="AT244" s="16">
        <f t="shared" si="452"/>
        <v>1691.3</v>
      </c>
      <c r="AU244" s="16">
        <f t="shared" si="453"/>
        <v>1691.3</v>
      </c>
      <c r="AV244" s="16">
        <f t="shared" si="454"/>
        <v>1691.3</v>
      </c>
      <c r="AW244" s="16"/>
      <c r="AX244" s="16"/>
      <c r="AY244" s="16"/>
      <c r="AZ244" s="16">
        <f t="shared" si="455"/>
        <v>1691.3</v>
      </c>
      <c r="BA244" s="16">
        <f t="shared" si="456"/>
        <v>1691.3</v>
      </c>
      <c r="BB244" s="16">
        <f t="shared" si="457"/>
        <v>1691.3</v>
      </c>
      <c r="BC244" s="16"/>
      <c r="BD244" s="30"/>
      <c r="BE244" s="30"/>
      <c r="BF244" s="1"/>
      <c r="BG244" s="1"/>
      <c r="BH244" s="1"/>
      <c r="BI244" s="1"/>
      <c r="BJ244" s="1"/>
    </row>
    <row r="245" s="1" customFormat="1">
      <c r="A245" s="13" t="s">
        <v>214</v>
      </c>
      <c r="B245" s="14"/>
      <c r="C245" s="13"/>
      <c r="D245" s="13"/>
      <c r="E245" s="29" t="s">
        <v>215</v>
      </c>
      <c r="F245" s="16">
        <f>F248</f>
        <v>202273</v>
      </c>
      <c r="G245" s="16">
        <f>G248</f>
        <v>381019</v>
      </c>
      <c r="H245" s="16">
        <f>H248</f>
        <v>437232.70000000001</v>
      </c>
      <c r="I245" s="16">
        <f>I248</f>
        <v>15798.900000000001</v>
      </c>
      <c r="J245" s="16">
        <f>J248</f>
        <v>-8537.6000000000004</v>
      </c>
      <c r="K245" s="16">
        <f>K248</f>
        <v>0</v>
      </c>
      <c r="L245" s="16">
        <f t="shared" si="356"/>
        <v>218071.89999999999</v>
      </c>
      <c r="M245" s="16">
        <f t="shared" si="357"/>
        <v>372481.40000000002</v>
      </c>
      <c r="N245" s="16">
        <f t="shared" si="358"/>
        <v>437232.70000000001</v>
      </c>
      <c r="O245" s="16">
        <f>O248</f>
        <v>68258.712</v>
      </c>
      <c r="P245" s="16">
        <f>P248</f>
        <v>0</v>
      </c>
      <c r="Q245" s="16">
        <f>Q248</f>
        <v>0</v>
      </c>
      <c r="R245" s="16">
        <f t="shared" si="437"/>
        <v>286330.61199999996</v>
      </c>
      <c r="S245" s="16">
        <f t="shared" si="438"/>
        <v>372481.40000000002</v>
      </c>
      <c r="T245" s="16">
        <f t="shared" si="439"/>
        <v>437232.70000000001</v>
      </c>
      <c r="U245" s="16">
        <f>U248</f>
        <v>0</v>
      </c>
      <c r="V245" s="16">
        <f>V248</f>
        <v>0</v>
      </c>
      <c r="W245" s="16">
        <f>W248</f>
        <v>0</v>
      </c>
      <c r="X245" s="16">
        <f t="shared" si="440"/>
        <v>286330.61199999996</v>
      </c>
      <c r="Y245" s="16">
        <f t="shared" si="441"/>
        <v>372481.40000000002</v>
      </c>
      <c r="Z245" s="16">
        <f t="shared" si="442"/>
        <v>437232.70000000001</v>
      </c>
      <c r="AA245" s="16">
        <f>AA248</f>
        <v>0</v>
      </c>
      <c r="AB245" s="16">
        <f>AB248</f>
        <v>0</v>
      </c>
      <c r="AC245" s="16">
        <f>AC248</f>
        <v>0</v>
      </c>
      <c r="AD245" s="16">
        <f t="shared" si="443"/>
        <v>286330.61199999996</v>
      </c>
      <c r="AE245" s="16">
        <f t="shared" si="444"/>
        <v>372481.40000000002</v>
      </c>
      <c r="AF245" s="16">
        <f t="shared" si="445"/>
        <v>437232.70000000001</v>
      </c>
      <c r="AG245" s="16">
        <f>AG248</f>
        <v>0</v>
      </c>
      <c r="AH245" s="16">
        <f t="shared" si="446"/>
        <v>286330.61199999996</v>
      </c>
      <c r="AI245" s="16">
        <f t="shared" si="447"/>
        <v>372481.40000000002</v>
      </c>
      <c r="AJ245" s="16">
        <f t="shared" si="448"/>
        <v>437232.70000000001</v>
      </c>
      <c r="AK245" s="16">
        <f>AK248</f>
        <v>0</v>
      </c>
      <c r="AL245" s="16">
        <f>AL248</f>
        <v>0</v>
      </c>
      <c r="AM245" s="16">
        <f>AM248</f>
        <v>0</v>
      </c>
      <c r="AN245" s="16">
        <f t="shared" si="449"/>
        <v>286330.61199999996</v>
      </c>
      <c r="AO245" s="16">
        <f t="shared" si="450"/>
        <v>372481.40000000002</v>
      </c>
      <c r="AP245" s="16">
        <f t="shared" si="451"/>
        <v>437232.70000000001</v>
      </c>
      <c r="AQ245" s="16">
        <f>AQ248</f>
        <v>0</v>
      </c>
      <c r="AR245" s="16">
        <f>AR248</f>
        <v>0</v>
      </c>
      <c r="AS245" s="16">
        <f>AS248</f>
        <v>0</v>
      </c>
      <c r="AT245" s="16">
        <f t="shared" si="452"/>
        <v>286330.61199999996</v>
      </c>
      <c r="AU245" s="16">
        <f t="shared" si="453"/>
        <v>372481.40000000002</v>
      </c>
      <c r="AV245" s="16">
        <f t="shared" si="454"/>
        <v>437232.70000000001</v>
      </c>
      <c r="AW245" s="16">
        <f>AW248+AW246</f>
        <v>9679.9709999999995</v>
      </c>
      <c r="AX245" s="16">
        <f>AX248+AX246</f>
        <v>0</v>
      </c>
      <c r="AY245" s="16">
        <f>AY248+AY246</f>
        <v>0</v>
      </c>
      <c r="AZ245" s="16">
        <f t="shared" si="455"/>
        <v>296010.58299999998</v>
      </c>
      <c r="BA245" s="16">
        <f t="shared" si="456"/>
        <v>372481.40000000002</v>
      </c>
      <c r="BB245" s="16">
        <f t="shared" si="457"/>
        <v>437232.70000000001</v>
      </c>
      <c r="BC245" s="16">
        <f>BC248+BC246</f>
        <v>0</v>
      </c>
      <c r="BD245" s="30"/>
      <c r="BE245" s="30"/>
      <c r="BF245" s="1"/>
      <c r="BG245" s="1"/>
      <c r="BH245" s="1"/>
      <c r="BI245" s="1"/>
      <c r="BJ245" s="1"/>
    </row>
    <row r="246" s="1" customFormat="1" hidden="1">
      <c r="A246" s="13" t="s">
        <v>214</v>
      </c>
      <c r="B246" s="14" t="s">
        <v>66</v>
      </c>
      <c r="C246" s="13"/>
      <c r="D246" s="32"/>
      <c r="E246" s="29" t="s">
        <v>67</v>
      </c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>
        <f>AW247</f>
        <v>0</v>
      </c>
      <c r="AX246" s="16">
        <f>AX247</f>
        <v>0</v>
      </c>
      <c r="AY246" s="16">
        <f>AY247</f>
        <v>0</v>
      </c>
      <c r="AZ246" s="16">
        <f t="shared" si="455"/>
        <v>0</v>
      </c>
      <c r="BA246" s="16">
        <f t="shared" si="456"/>
        <v>0</v>
      </c>
      <c r="BB246" s="16">
        <f t="shared" si="457"/>
        <v>0</v>
      </c>
      <c r="BC246" s="16">
        <f>BC247</f>
        <v>0</v>
      </c>
      <c r="BD246" s="30">
        <v>0</v>
      </c>
      <c r="BE246" s="30"/>
      <c r="BF246" s="1"/>
      <c r="BG246" s="1"/>
      <c r="BH246" s="1"/>
      <c r="BI246" s="1"/>
      <c r="BJ246" s="1"/>
    </row>
    <row r="247" s="1" customFormat="1" hidden="1">
      <c r="A247" s="13" t="s">
        <v>214</v>
      </c>
      <c r="B247" s="14">
        <v>200</v>
      </c>
      <c r="C247" s="32" t="s">
        <v>70</v>
      </c>
      <c r="D247" s="13" t="s">
        <v>37</v>
      </c>
      <c r="E247" s="33" t="s">
        <v>71</v>
      </c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>
        <f t="shared" si="455"/>
        <v>0</v>
      </c>
      <c r="BA247" s="16">
        <f t="shared" si="456"/>
        <v>0</v>
      </c>
      <c r="BB247" s="16">
        <f t="shared" si="457"/>
        <v>0</v>
      </c>
      <c r="BC247" s="16"/>
      <c r="BD247" s="30">
        <v>0</v>
      </c>
      <c r="BE247" s="30"/>
      <c r="BF247" s="1"/>
      <c r="BG247" s="1"/>
      <c r="BH247" s="1"/>
      <c r="BI247" s="1"/>
      <c r="BJ247" s="1"/>
    </row>
    <row r="248" s="1" customFormat="1">
      <c r="A248" s="13" t="s">
        <v>214</v>
      </c>
      <c r="B248" s="14" t="s">
        <v>58</v>
      </c>
      <c r="C248" s="13"/>
      <c r="D248" s="13"/>
      <c r="E248" s="29" t="s">
        <v>59</v>
      </c>
      <c r="F248" s="16">
        <f>F249+F250</f>
        <v>202273</v>
      </c>
      <c r="G248" s="16">
        <f>G249+G250</f>
        <v>381019</v>
      </c>
      <c r="H248" s="16">
        <f>H249+H250</f>
        <v>437232.70000000001</v>
      </c>
      <c r="I248" s="16">
        <f>I249+I250</f>
        <v>15798.900000000001</v>
      </c>
      <c r="J248" s="16">
        <f>J249+J250</f>
        <v>-8537.6000000000004</v>
      </c>
      <c r="K248" s="16">
        <f>K249+K250</f>
        <v>0</v>
      </c>
      <c r="L248" s="16">
        <f t="shared" si="356"/>
        <v>218071.89999999999</v>
      </c>
      <c r="M248" s="16">
        <f t="shared" si="357"/>
        <v>372481.40000000002</v>
      </c>
      <c r="N248" s="16">
        <f t="shared" si="358"/>
        <v>437232.70000000001</v>
      </c>
      <c r="O248" s="16">
        <f>O249+O250</f>
        <v>68258.712</v>
      </c>
      <c r="P248" s="16">
        <f>P249+P250</f>
        <v>0</v>
      </c>
      <c r="Q248" s="16">
        <f>Q249+Q250</f>
        <v>0</v>
      </c>
      <c r="R248" s="16">
        <f t="shared" si="437"/>
        <v>286330.61199999996</v>
      </c>
      <c r="S248" s="16">
        <f t="shared" si="438"/>
        <v>372481.40000000002</v>
      </c>
      <c r="T248" s="16">
        <f t="shared" si="439"/>
        <v>437232.70000000001</v>
      </c>
      <c r="U248" s="16">
        <f>U249+U250</f>
        <v>0</v>
      </c>
      <c r="V248" s="16">
        <f>V249+V250</f>
        <v>0</v>
      </c>
      <c r="W248" s="16">
        <f>W249+W250</f>
        <v>0</v>
      </c>
      <c r="X248" s="16">
        <f t="shared" si="440"/>
        <v>286330.61199999996</v>
      </c>
      <c r="Y248" s="16">
        <f t="shared" si="441"/>
        <v>372481.40000000002</v>
      </c>
      <c r="Z248" s="16">
        <f t="shared" si="442"/>
        <v>437232.70000000001</v>
      </c>
      <c r="AA248" s="16">
        <f>AA249+AA250</f>
        <v>0</v>
      </c>
      <c r="AB248" s="16">
        <f>AB249+AB250</f>
        <v>0</v>
      </c>
      <c r="AC248" s="16">
        <f>AC249+AC250</f>
        <v>0</v>
      </c>
      <c r="AD248" s="16">
        <f t="shared" si="443"/>
        <v>286330.61199999996</v>
      </c>
      <c r="AE248" s="16">
        <f t="shared" si="444"/>
        <v>372481.40000000002</v>
      </c>
      <c r="AF248" s="16">
        <f t="shared" si="445"/>
        <v>437232.70000000001</v>
      </c>
      <c r="AG248" s="16">
        <f>AG249+AG250</f>
        <v>0</v>
      </c>
      <c r="AH248" s="16">
        <f t="shared" si="446"/>
        <v>286330.61199999996</v>
      </c>
      <c r="AI248" s="16">
        <f t="shared" si="447"/>
        <v>372481.40000000002</v>
      </c>
      <c r="AJ248" s="16">
        <f t="shared" si="448"/>
        <v>437232.70000000001</v>
      </c>
      <c r="AK248" s="16">
        <f>AK249+AK250</f>
        <v>0</v>
      </c>
      <c r="AL248" s="16">
        <f>AL249+AL250</f>
        <v>0</v>
      </c>
      <c r="AM248" s="16">
        <f>AM249+AM250</f>
        <v>0</v>
      </c>
      <c r="AN248" s="16">
        <f t="shared" si="449"/>
        <v>286330.61199999996</v>
      </c>
      <c r="AO248" s="16">
        <f t="shared" si="450"/>
        <v>372481.40000000002</v>
      </c>
      <c r="AP248" s="16">
        <f t="shared" si="451"/>
        <v>437232.70000000001</v>
      </c>
      <c r="AQ248" s="16">
        <f>AQ249+AQ250</f>
        <v>0</v>
      </c>
      <c r="AR248" s="16">
        <f>AR249+AR250</f>
        <v>0</v>
      </c>
      <c r="AS248" s="16">
        <f>AS249+AS250</f>
        <v>0</v>
      </c>
      <c r="AT248" s="16">
        <f t="shared" si="452"/>
        <v>286330.61199999996</v>
      </c>
      <c r="AU248" s="16">
        <f t="shared" si="453"/>
        <v>372481.40000000002</v>
      </c>
      <c r="AV248" s="16">
        <f t="shared" si="454"/>
        <v>437232.70000000001</v>
      </c>
      <c r="AW248" s="16">
        <f>AW249+AW250</f>
        <v>9679.9709999999995</v>
      </c>
      <c r="AX248" s="16">
        <f>AX249+AX250</f>
        <v>0</v>
      </c>
      <c r="AY248" s="16">
        <f>AY249+AY250</f>
        <v>0</v>
      </c>
      <c r="AZ248" s="16">
        <f t="shared" si="455"/>
        <v>296010.58299999998</v>
      </c>
      <c r="BA248" s="16">
        <f t="shared" si="456"/>
        <v>372481.40000000002</v>
      </c>
      <c r="BB248" s="16">
        <f t="shared" si="457"/>
        <v>437232.70000000001</v>
      </c>
      <c r="BC248" s="16">
        <f>BC249+BC250</f>
        <v>0</v>
      </c>
      <c r="BD248" s="30"/>
      <c r="BE248" s="30"/>
      <c r="BF248" s="1"/>
      <c r="BG248" s="1"/>
      <c r="BH248" s="1"/>
      <c r="BI248" s="1"/>
      <c r="BJ248" s="1"/>
    </row>
    <row r="249" s="1" customFormat="1">
      <c r="A249" s="13" t="s">
        <v>214</v>
      </c>
      <c r="B249" s="14">
        <v>600</v>
      </c>
      <c r="C249" s="13" t="s">
        <v>72</v>
      </c>
      <c r="D249" s="13" t="s">
        <v>106</v>
      </c>
      <c r="E249" s="29" t="s">
        <v>213</v>
      </c>
      <c r="F249" s="16">
        <v>116825.7</v>
      </c>
      <c r="G249" s="16">
        <v>118097.10000000001</v>
      </c>
      <c r="H249" s="16">
        <v>93032.199999999997</v>
      </c>
      <c r="I249" s="16">
        <v>7261.3000000000002</v>
      </c>
      <c r="J249" s="16"/>
      <c r="K249" s="16"/>
      <c r="L249" s="16">
        <f t="shared" si="356"/>
        <v>124087</v>
      </c>
      <c r="M249" s="16">
        <f t="shared" si="357"/>
        <v>118097.10000000001</v>
      </c>
      <c r="N249" s="16">
        <f t="shared" si="358"/>
        <v>93032.199999999997</v>
      </c>
      <c r="O249" s="16">
        <v>8964.9050000000007</v>
      </c>
      <c r="P249" s="16"/>
      <c r="Q249" s="16"/>
      <c r="R249" s="16">
        <f t="shared" si="437"/>
        <v>133051.905</v>
      </c>
      <c r="S249" s="16">
        <f t="shared" si="438"/>
        <v>118097.10000000001</v>
      </c>
      <c r="T249" s="16">
        <f t="shared" si="439"/>
        <v>93032.199999999997</v>
      </c>
      <c r="U249" s="16"/>
      <c r="V249" s="16"/>
      <c r="W249" s="16"/>
      <c r="X249" s="16">
        <f t="shared" si="440"/>
        <v>133051.905</v>
      </c>
      <c r="Y249" s="16">
        <f t="shared" si="441"/>
        <v>118097.10000000001</v>
      </c>
      <c r="Z249" s="16">
        <f t="shared" si="442"/>
        <v>93032.199999999997</v>
      </c>
      <c r="AA249" s="16"/>
      <c r="AB249" s="16"/>
      <c r="AC249" s="16"/>
      <c r="AD249" s="16">
        <f t="shared" si="443"/>
        <v>133051.905</v>
      </c>
      <c r="AE249" s="16">
        <f t="shared" si="444"/>
        <v>118097.10000000001</v>
      </c>
      <c r="AF249" s="16">
        <f t="shared" si="445"/>
        <v>93032.199999999997</v>
      </c>
      <c r="AG249" s="16"/>
      <c r="AH249" s="16">
        <f t="shared" si="446"/>
        <v>133051.905</v>
      </c>
      <c r="AI249" s="16">
        <f t="shared" si="447"/>
        <v>118097.10000000001</v>
      </c>
      <c r="AJ249" s="16">
        <f t="shared" si="448"/>
        <v>93032.199999999997</v>
      </c>
      <c r="AK249" s="16"/>
      <c r="AL249" s="16"/>
      <c r="AM249" s="16"/>
      <c r="AN249" s="16">
        <f t="shared" si="449"/>
        <v>133051.905</v>
      </c>
      <c r="AO249" s="16">
        <f t="shared" si="450"/>
        <v>118097.10000000001</v>
      </c>
      <c r="AP249" s="16">
        <f t="shared" si="451"/>
        <v>93032.199999999997</v>
      </c>
      <c r="AQ249" s="16"/>
      <c r="AR249" s="16"/>
      <c r="AS249" s="16"/>
      <c r="AT249" s="16">
        <f t="shared" si="452"/>
        <v>133051.905</v>
      </c>
      <c r="AU249" s="16">
        <f t="shared" si="453"/>
        <v>118097.10000000001</v>
      </c>
      <c r="AV249" s="16">
        <f t="shared" si="454"/>
        <v>93032.199999999997</v>
      </c>
      <c r="AW249" s="16">
        <f>9679.971</f>
        <v>9679.9709999999995</v>
      </c>
      <c r="AX249" s="16"/>
      <c r="AY249" s="16"/>
      <c r="AZ249" s="16">
        <f t="shared" si="455"/>
        <v>142731.87599999999</v>
      </c>
      <c r="BA249" s="16">
        <f t="shared" si="456"/>
        <v>118097.10000000001</v>
      </c>
      <c r="BB249" s="16">
        <f t="shared" si="457"/>
        <v>93032.199999999997</v>
      </c>
      <c r="BC249" s="16"/>
      <c r="BD249" s="30"/>
      <c r="BE249" s="30">
        <v>74</v>
      </c>
      <c r="BF249" s="1"/>
      <c r="BG249" s="1"/>
      <c r="BH249" s="1"/>
      <c r="BI249" s="1"/>
      <c r="BJ249" s="1"/>
    </row>
    <row r="250" s="1" customFormat="1">
      <c r="A250" s="13" t="s">
        <v>214</v>
      </c>
      <c r="B250" s="14">
        <v>600</v>
      </c>
      <c r="C250" s="13" t="s">
        <v>70</v>
      </c>
      <c r="D250" s="13" t="s">
        <v>37</v>
      </c>
      <c r="E250" s="29" t="s">
        <v>71</v>
      </c>
      <c r="F250" s="16">
        <v>85447.300000000003</v>
      </c>
      <c r="G250" s="16">
        <v>262921.90000000002</v>
      </c>
      <c r="H250" s="16">
        <v>344200.5</v>
      </c>
      <c r="I250" s="16">
        <v>8537.6000000000004</v>
      </c>
      <c r="J250" s="16">
        <v>-8537.6000000000004</v>
      </c>
      <c r="K250" s="16"/>
      <c r="L250" s="16">
        <f t="shared" si="356"/>
        <v>93984.900000000009</v>
      </c>
      <c r="M250" s="16">
        <f t="shared" si="357"/>
        <v>254384.30000000002</v>
      </c>
      <c r="N250" s="16">
        <f t="shared" si="358"/>
        <v>344200.5</v>
      </c>
      <c r="O250" s="16">
        <v>59293.807000000001</v>
      </c>
      <c r="P250" s="16"/>
      <c r="Q250" s="16"/>
      <c r="R250" s="16">
        <f t="shared" si="437"/>
        <v>153278.70699999999</v>
      </c>
      <c r="S250" s="16">
        <f t="shared" si="438"/>
        <v>254384.30000000002</v>
      </c>
      <c r="T250" s="16">
        <f t="shared" si="439"/>
        <v>344200.5</v>
      </c>
      <c r="U250" s="16"/>
      <c r="V250" s="16"/>
      <c r="W250" s="16"/>
      <c r="X250" s="16">
        <f t="shared" si="440"/>
        <v>153278.70699999999</v>
      </c>
      <c r="Y250" s="16">
        <f t="shared" si="441"/>
        <v>254384.30000000002</v>
      </c>
      <c r="Z250" s="16">
        <f t="shared" si="442"/>
        <v>344200.5</v>
      </c>
      <c r="AA250" s="16"/>
      <c r="AB250" s="16"/>
      <c r="AC250" s="16"/>
      <c r="AD250" s="16">
        <f t="shared" si="443"/>
        <v>153278.70699999999</v>
      </c>
      <c r="AE250" s="16">
        <f t="shared" si="444"/>
        <v>254384.30000000002</v>
      </c>
      <c r="AF250" s="16">
        <f t="shared" si="445"/>
        <v>344200.5</v>
      </c>
      <c r="AG250" s="16"/>
      <c r="AH250" s="16">
        <f t="shared" si="446"/>
        <v>153278.70699999999</v>
      </c>
      <c r="AI250" s="16">
        <f t="shared" si="447"/>
        <v>254384.30000000002</v>
      </c>
      <c r="AJ250" s="16">
        <f t="shared" si="448"/>
        <v>344200.5</v>
      </c>
      <c r="AK250" s="16"/>
      <c r="AL250" s="16"/>
      <c r="AM250" s="16"/>
      <c r="AN250" s="16">
        <f t="shared" si="449"/>
        <v>153278.70699999999</v>
      </c>
      <c r="AO250" s="16">
        <f t="shared" si="450"/>
        <v>254384.30000000002</v>
      </c>
      <c r="AP250" s="16">
        <f t="shared" si="451"/>
        <v>344200.5</v>
      </c>
      <c r="AQ250" s="16"/>
      <c r="AR250" s="16"/>
      <c r="AS250" s="16"/>
      <c r="AT250" s="16">
        <f t="shared" si="452"/>
        <v>153278.70699999999</v>
      </c>
      <c r="AU250" s="16">
        <f t="shared" si="453"/>
        <v>254384.30000000002</v>
      </c>
      <c r="AV250" s="16">
        <f t="shared" si="454"/>
        <v>344200.5</v>
      </c>
      <c r="AW250" s="16"/>
      <c r="AX250" s="16"/>
      <c r="AY250" s="16"/>
      <c r="AZ250" s="16">
        <f t="shared" si="455"/>
        <v>153278.70699999999</v>
      </c>
      <c r="BA250" s="16">
        <f t="shared" si="456"/>
        <v>254384.30000000002</v>
      </c>
      <c r="BB250" s="16">
        <f t="shared" si="457"/>
        <v>344200.5</v>
      </c>
      <c r="BC250" s="16"/>
      <c r="BD250" s="30"/>
      <c r="BE250" s="30">
        <v>73</v>
      </c>
      <c r="BF250" s="1"/>
      <c r="BG250" s="1"/>
      <c r="BH250" s="1"/>
      <c r="BI250" s="1"/>
      <c r="BJ250" s="1"/>
    </row>
    <row r="251" s="1" customFormat="1">
      <c r="A251" s="13" t="s">
        <v>216</v>
      </c>
      <c r="B251" s="14"/>
      <c r="C251" s="13"/>
      <c r="D251" s="13"/>
      <c r="E251" s="29" t="s">
        <v>217</v>
      </c>
      <c r="F251" s="16">
        <f>F252+F255+F263+F266+F270</f>
        <v>744378.20000000007</v>
      </c>
      <c r="G251" s="16">
        <f>G252+G255+G263+G266+G270</f>
        <v>750117.30000000005</v>
      </c>
      <c r="H251" s="16">
        <f>H252+H255+H263+H266+H270</f>
        <v>750117.30000000005</v>
      </c>
      <c r="I251" s="16">
        <f>I252+I255+I263+I266+I270</f>
        <v>15652.699999999999</v>
      </c>
      <c r="J251" s="16">
        <f>J252+J255+J263+J266+J270</f>
        <v>15702.299999999999</v>
      </c>
      <c r="K251" s="16">
        <f>K252+K255+K263+K266+K270</f>
        <v>15702.299999999999</v>
      </c>
      <c r="L251" s="16">
        <f t="shared" si="356"/>
        <v>760030.90000000002</v>
      </c>
      <c r="M251" s="16">
        <f t="shared" si="357"/>
        <v>765819.60000000009</v>
      </c>
      <c r="N251" s="16">
        <f t="shared" si="358"/>
        <v>765819.60000000009</v>
      </c>
      <c r="O251" s="16">
        <f>O252+O255+O263+O266+O270</f>
        <v>5927.3999999999996</v>
      </c>
      <c r="P251" s="16">
        <f>P252+P255+P263+P266+P270</f>
        <v>0</v>
      </c>
      <c r="Q251" s="16">
        <f>Q252+Q255+Q263+Q266+Q270</f>
        <v>0</v>
      </c>
      <c r="R251" s="16">
        <f t="shared" si="437"/>
        <v>765958.30000000005</v>
      </c>
      <c r="S251" s="16">
        <f t="shared" si="438"/>
        <v>765819.60000000009</v>
      </c>
      <c r="T251" s="16">
        <f t="shared" si="439"/>
        <v>765819.60000000009</v>
      </c>
      <c r="U251" s="16">
        <f>U252+U255+U263+U266+U270</f>
        <v>0</v>
      </c>
      <c r="V251" s="16">
        <f>V252+V255+V263+V266+V270</f>
        <v>0</v>
      </c>
      <c r="W251" s="16">
        <f>W252+W255+W263+W266+W270</f>
        <v>0</v>
      </c>
      <c r="X251" s="16">
        <f t="shared" si="440"/>
        <v>765958.30000000005</v>
      </c>
      <c r="Y251" s="16">
        <f t="shared" si="441"/>
        <v>765819.60000000009</v>
      </c>
      <c r="Z251" s="16">
        <f t="shared" si="442"/>
        <v>765819.60000000009</v>
      </c>
      <c r="AA251" s="16">
        <f>AA252+AA255+AA263+AA266+AA270</f>
        <v>0</v>
      </c>
      <c r="AB251" s="16">
        <f>AB252+AB255+AB263+AB266+AB270</f>
        <v>0</v>
      </c>
      <c r="AC251" s="16">
        <f>AC252+AC255+AC263+AC266+AC270</f>
        <v>0</v>
      </c>
      <c r="AD251" s="16">
        <f t="shared" si="443"/>
        <v>765958.30000000005</v>
      </c>
      <c r="AE251" s="16">
        <f t="shared" si="444"/>
        <v>765819.60000000009</v>
      </c>
      <c r="AF251" s="16">
        <f t="shared" si="445"/>
        <v>765819.60000000009</v>
      </c>
      <c r="AG251" s="16">
        <f>AG252+AG255+AG263+AG266+AG270</f>
        <v>0</v>
      </c>
      <c r="AH251" s="16">
        <f t="shared" si="446"/>
        <v>765958.30000000005</v>
      </c>
      <c r="AI251" s="16">
        <f t="shared" si="447"/>
        <v>765819.60000000009</v>
      </c>
      <c r="AJ251" s="16">
        <f t="shared" si="448"/>
        <v>765819.60000000009</v>
      </c>
      <c r="AK251" s="16">
        <f>AK252+AK255+AK263+AK266+AK270</f>
        <v>0</v>
      </c>
      <c r="AL251" s="16">
        <f>AL252+AL255+AL263+AL266+AL270</f>
        <v>0</v>
      </c>
      <c r="AM251" s="16">
        <f>AM252+AM255+AM263+AM266+AM270</f>
        <v>0</v>
      </c>
      <c r="AN251" s="16">
        <f t="shared" si="449"/>
        <v>765958.30000000005</v>
      </c>
      <c r="AO251" s="16">
        <f t="shared" si="450"/>
        <v>765819.60000000009</v>
      </c>
      <c r="AP251" s="16">
        <f t="shared" si="451"/>
        <v>765819.60000000009</v>
      </c>
      <c r="AQ251" s="16">
        <f>AQ252+AQ255+AQ263+AQ266+AQ270</f>
        <v>0</v>
      </c>
      <c r="AR251" s="16">
        <f>AR252+AR255+AR263+AR266+AR270</f>
        <v>0</v>
      </c>
      <c r="AS251" s="16">
        <f>AS252+AS255+AS263+AS266+AS270</f>
        <v>0</v>
      </c>
      <c r="AT251" s="16">
        <f t="shared" si="452"/>
        <v>765958.30000000005</v>
      </c>
      <c r="AU251" s="16">
        <f t="shared" si="453"/>
        <v>765819.60000000009</v>
      </c>
      <c r="AV251" s="16">
        <f t="shared" si="454"/>
        <v>765819.60000000009</v>
      </c>
      <c r="AW251" s="16">
        <f>AW252+AW255+AW263+AW266+AW270</f>
        <v>70932.932000000001</v>
      </c>
      <c r="AX251" s="16">
        <f>AX252+AX255+AX263+AX266+AX270</f>
        <v>62171.542999999998</v>
      </c>
      <c r="AY251" s="16">
        <f>AY252+AY255+AY263+AY266+AY270</f>
        <v>62171.542999999998</v>
      </c>
      <c r="AZ251" s="16">
        <f t="shared" si="455"/>
        <v>836891.23200000008</v>
      </c>
      <c r="BA251" s="16">
        <f t="shared" si="456"/>
        <v>827991.14300000004</v>
      </c>
      <c r="BB251" s="16">
        <f t="shared" si="457"/>
        <v>827991.14300000004</v>
      </c>
      <c r="BC251" s="16">
        <f>BC252+BC255+BC263+BC266+BC270</f>
        <v>0</v>
      </c>
      <c r="BD251" s="30"/>
      <c r="BE251" s="30"/>
      <c r="BF251" s="1"/>
      <c r="BG251" s="1"/>
      <c r="BH251" s="1"/>
      <c r="BI251" s="1"/>
      <c r="BJ251" s="1"/>
    </row>
    <row r="252" s="1" customFormat="1">
      <c r="A252" s="13" t="s">
        <v>218</v>
      </c>
      <c r="B252" s="14"/>
      <c r="C252" s="13"/>
      <c r="D252" s="13"/>
      <c r="E252" s="29" t="s">
        <v>147</v>
      </c>
      <c r="F252" s="16">
        <f t="shared" ref="F252:F253" si="484">F253</f>
        <v>710071.40000000002</v>
      </c>
      <c r="G252" s="16">
        <f t="shared" ref="G252:G253" si="485">G253</f>
        <v>723261.80000000005</v>
      </c>
      <c r="H252" s="16">
        <f t="shared" ref="H252:H253" si="486">H253</f>
        <v>723261.80000000005</v>
      </c>
      <c r="I252" s="16">
        <f t="shared" ref="I252:I253" si="487">I253</f>
        <v>15218.299999999999</v>
      </c>
      <c r="J252" s="16">
        <f t="shared" ref="J252:J253" si="488">J253</f>
        <v>15334.9</v>
      </c>
      <c r="K252" s="16">
        <f t="shared" ref="K252:K253" si="489">K253</f>
        <v>15334.9</v>
      </c>
      <c r="L252" s="16">
        <f t="shared" si="356"/>
        <v>725289.70000000007</v>
      </c>
      <c r="M252" s="16">
        <f t="shared" si="357"/>
        <v>738596.70000000007</v>
      </c>
      <c r="N252" s="16">
        <f t="shared" si="358"/>
        <v>738596.70000000007</v>
      </c>
      <c r="O252" s="16">
        <f t="shared" ref="O252:O253" si="490">O253</f>
        <v>0</v>
      </c>
      <c r="P252" s="16">
        <f t="shared" ref="P252:P253" si="491">P253</f>
        <v>0</v>
      </c>
      <c r="Q252" s="16">
        <f t="shared" ref="Q252:Q253" si="492">Q253</f>
        <v>0</v>
      </c>
      <c r="R252" s="16">
        <f t="shared" si="437"/>
        <v>725289.70000000007</v>
      </c>
      <c r="S252" s="16">
        <f t="shared" si="438"/>
        <v>738596.70000000007</v>
      </c>
      <c r="T252" s="16">
        <f t="shared" si="439"/>
        <v>738596.70000000007</v>
      </c>
      <c r="U252" s="16">
        <f t="shared" ref="U252:U253" si="493">U253</f>
        <v>0</v>
      </c>
      <c r="V252" s="16">
        <f t="shared" ref="V252:V253" si="494">V253</f>
        <v>0</v>
      </c>
      <c r="W252" s="16">
        <f t="shared" ref="W252:W253" si="495">W253</f>
        <v>0</v>
      </c>
      <c r="X252" s="16">
        <f t="shared" si="440"/>
        <v>725289.70000000007</v>
      </c>
      <c r="Y252" s="16">
        <f t="shared" si="441"/>
        <v>738596.70000000007</v>
      </c>
      <c r="Z252" s="16">
        <f t="shared" si="442"/>
        <v>738596.70000000007</v>
      </c>
      <c r="AA252" s="16">
        <f t="shared" ref="AA252:AA253" si="496">AA253</f>
        <v>0</v>
      </c>
      <c r="AB252" s="16">
        <f t="shared" ref="AB252:AB253" si="497">AB253</f>
        <v>0</v>
      </c>
      <c r="AC252" s="16">
        <f t="shared" ref="AC252:AC253" si="498">AC253</f>
        <v>0</v>
      </c>
      <c r="AD252" s="16">
        <f t="shared" si="443"/>
        <v>725289.70000000007</v>
      </c>
      <c r="AE252" s="16">
        <f t="shared" si="444"/>
        <v>738596.70000000007</v>
      </c>
      <c r="AF252" s="16">
        <f t="shared" si="445"/>
        <v>738596.70000000007</v>
      </c>
      <c r="AG252" s="16">
        <f t="shared" ref="AG252:AG253" si="499">AG253</f>
        <v>0</v>
      </c>
      <c r="AH252" s="16">
        <f t="shared" si="446"/>
        <v>725289.70000000007</v>
      </c>
      <c r="AI252" s="16">
        <f t="shared" si="447"/>
        <v>738596.70000000007</v>
      </c>
      <c r="AJ252" s="16">
        <f t="shared" si="448"/>
        <v>738596.70000000007</v>
      </c>
      <c r="AK252" s="16">
        <f t="shared" ref="AK252:AK253" si="500">AK253</f>
        <v>0</v>
      </c>
      <c r="AL252" s="16">
        <f t="shared" ref="AL252:AL253" si="501">AL253</f>
        <v>0</v>
      </c>
      <c r="AM252" s="16">
        <f t="shared" ref="AM252:AM253" si="502">AM253</f>
        <v>0</v>
      </c>
      <c r="AN252" s="16">
        <f t="shared" si="449"/>
        <v>725289.70000000007</v>
      </c>
      <c r="AO252" s="16">
        <f t="shared" si="450"/>
        <v>738596.70000000007</v>
      </c>
      <c r="AP252" s="16">
        <f t="shared" si="451"/>
        <v>738596.70000000007</v>
      </c>
      <c r="AQ252" s="16">
        <f t="shared" ref="AQ252:AQ253" si="503">AQ253</f>
        <v>0</v>
      </c>
      <c r="AR252" s="16">
        <f t="shared" ref="AR252:AR253" si="504">AR253</f>
        <v>0</v>
      </c>
      <c r="AS252" s="16">
        <f t="shared" ref="AS252:AS253" si="505">AS253</f>
        <v>0</v>
      </c>
      <c r="AT252" s="16">
        <f t="shared" si="452"/>
        <v>725289.70000000007</v>
      </c>
      <c r="AU252" s="16">
        <f t="shared" si="453"/>
        <v>738596.70000000007</v>
      </c>
      <c r="AV252" s="16">
        <f t="shared" si="454"/>
        <v>738596.70000000007</v>
      </c>
      <c r="AW252" s="16">
        <f t="shared" ref="AW252:AW253" si="506">AW253</f>
        <v>68919.872000000003</v>
      </c>
      <c r="AX252" s="16">
        <f t="shared" ref="AX252:AX253" si="507">AX253</f>
        <v>60467.099999999999</v>
      </c>
      <c r="AY252" s="16">
        <f t="shared" ref="AY252:AY253" si="508">AY253</f>
        <v>60467.099999999999</v>
      </c>
      <c r="AZ252" s="16">
        <f t="shared" si="455"/>
        <v>794209.57200000004</v>
      </c>
      <c r="BA252" s="16">
        <f t="shared" si="456"/>
        <v>799063.80000000005</v>
      </c>
      <c r="BB252" s="16">
        <f t="shared" si="457"/>
        <v>799063.80000000005</v>
      </c>
      <c r="BC252" s="16">
        <f t="shared" ref="BC252:BC253" si="509">BC253</f>
        <v>0</v>
      </c>
      <c r="BD252" s="30"/>
      <c r="BE252" s="30"/>
      <c r="BF252" s="1"/>
      <c r="BG252" s="1"/>
      <c r="BH252" s="1"/>
      <c r="BI252" s="1"/>
      <c r="BJ252" s="1"/>
    </row>
    <row r="253" s="1" customFormat="1">
      <c r="A253" s="13" t="s">
        <v>218</v>
      </c>
      <c r="B253" s="14" t="s">
        <v>58</v>
      </c>
      <c r="C253" s="13"/>
      <c r="D253" s="13"/>
      <c r="E253" s="29" t="s">
        <v>59</v>
      </c>
      <c r="F253" s="16">
        <f t="shared" si="484"/>
        <v>710071.40000000002</v>
      </c>
      <c r="G253" s="16">
        <f t="shared" si="485"/>
        <v>723261.80000000005</v>
      </c>
      <c r="H253" s="16">
        <f t="shared" si="486"/>
        <v>723261.80000000005</v>
      </c>
      <c r="I253" s="16">
        <f t="shared" si="487"/>
        <v>15218.299999999999</v>
      </c>
      <c r="J253" s="16">
        <f t="shared" si="488"/>
        <v>15334.9</v>
      </c>
      <c r="K253" s="16">
        <f t="shared" si="489"/>
        <v>15334.9</v>
      </c>
      <c r="L253" s="16">
        <f t="shared" si="356"/>
        <v>725289.70000000007</v>
      </c>
      <c r="M253" s="16">
        <f t="shared" si="357"/>
        <v>738596.70000000007</v>
      </c>
      <c r="N253" s="16">
        <f t="shared" si="358"/>
        <v>738596.70000000007</v>
      </c>
      <c r="O253" s="16">
        <f t="shared" si="490"/>
        <v>0</v>
      </c>
      <c r="P253" s="16">
        <f t="shared" si="491"/>
        <v>0</v>
      </c>
      <c r="Q253" s="16">
        <f t="shared" si="492"/>
        <v>0</v>
      </c>
      <c r="R253" s="16">
        <f t="shared" si="437"/>
        <v>725289.70000000007</v>
      </c>
      <c r="S253" s="16">
        <f t="shared" si="438"/>
        <v>738596.70000000007</v>
      </c>
      <c r="T253" s="16">
        <f t="shared" si="439"/>
        <v>738596.70000000007</v>
      </c>
      <c r="U253" s="16">
        <f t="shared" si="493"/>
        <v>0</v>
      </c>
      <c r="V253" s="16">
        <f t="shared" si="494"/>
        <v>0</v>
      </c>
      <c r="W253" s="16">
        <f t="shared" si="495"/>
        <v>0</v>
      </c>
      <c r="X253" s="16">
        <f t="shared" si="440"/>
        <v>725289.70000000007</v>
      </c>
      <c r="Y253" s="16">
        <f t="shared" si="441"/>
        <v>738596.70000000007</v>
      </c>
      <c r="Z253" s="16">
        <f t="shared" si="442"/>
        <v>738596.70000000007</v>
      </c>
      <c r="AA253" s="16">
        <f t="shared" si="496"/>
        <v>0</v>
      </c>
      <c r="AB253" s="16">
        <f t="shared" si="497"/>
        <v>0</v>
      </c>
      <c r="AC253" s="16">
        <f t="shared" si="498"/>
        <v>0</v>
      </c>
      <c r="AD253" s="16">
        <f t="shared" si="443"/>
        <v>725289.70000000007</v>
      </c>
      <c r="AE253" s="16">
        <f t="shared" si="444"/>
        <v>738596.70000000007</v>
      </c>
      <c r="AF253" s="16">
        <f t="shared" si="445"/>
        <v>738596.70000000007</v>
      </c>
      <c r="AG253" s="16">
        <f t="shared" si="499"/>
        <v>0</v>
      </c>
      <c r="AH253" s="16">
        <f t="shared" si="446"/>
        <v>725289.70000000007</v>
      </c>
      <c r="AI253" s="16">
        <f t="shared" si="447"/>
        <v>738596.70000000007</v>
      </c>
      <c r="AJ253" s="16">
        <f t="shared" si="448"/>
        <v>738596.70000000007</v>
      </c>
      <c r="AK253" s="16">
        <f t="shared" si="500"/>
        <v>0</v>
      </c>
      <c r="AL253" s="16">
        <f t="shared" si="501"/>
        <v>0</v>
      </c>
      <c r="AM253" s="16">
        <f t="shared" si="502"/>
        <v>0</v>
      </c>
      <c r="AN253" s="16">
        <f t="shared" si="449"/>
        <v>725289.70000000007</v>
      </c>
      <c r="AO253" s="16">
        <f t="shared" si="450"/>
        <v>738596.70000000007</v>
      </c>
      <c r="AP253" s="16">
        <f t="shared" si="451"/>
        <v>738596.70000000007</v>
      </c>
      <c r="AQ253" s="16">
        <f t="shared" si="503"/>
        <v>0</v>
      </c>
      <c r="AR253" s="16">
        <f t="shared" si="504"/>
        <v>0</v>
      </c>
      <c r="AS253" s="16">
        <f t="shared" si="505"/>
        <v>0</v>
      </c>
      <c r="AT253" s="16">
        <f t="shared" si="452"/>
        <v>725289.70000000007</v>
      </c>
      <c r="AU253" s="16">
        <f t="shared" si="453"/>
        <v>738596.70000000007</v>
      </c>
      <c r="AV253" s="16">
        <f t="shared" si="454"/>
        <v>738596.70000000007</v>
      </c>
      <c r="AW253" s="16">
        <f t="shared" si="506"/>
        <v>68919.872000000003</v>
      </c>
      <c r="AX253" s="16">
        <f t="shared" si="507"/>
        <v>60467.099999999999</v>
      </c>
      <c r="AY253" s="16">
        <f t="shared" si="508"/>
        <v>60467.099999999999</v>
      </c>
      <c r="AZ253" s="16">
        <f t="shared" si="455"/>
        <v>794209.57200000004</v>
      </c>
      <c r="BA253" s="16">
        <f t="shared" si="456"/>
        <v>799063.80000000005</v>
      </c>
      <c r="BB253" s="16">
        <f t="shared" si="457"/>
        <v>799063.80000000005</v>
      </c>
      <c r="BC253" s="16">
        <f t="shared" si="509"/>
        <v>0</v>
      </c>
      <c r="BD253" s="30"/>
      <c r="BE253" s="30"/>
      <c r="BF253" s="1"/>
      <c r="BG253" s="1"/>
      <c r="BH253" s="1"/>
      <c r="BI253" s="1"/>
      <c r="BJ253" s="1"/>
    </row>
    <row r="254" s="1" customFormat="1">
      <c r="A254" s="13" t="s">
        <v>218</v>
      </c>
      <c r="B254" s="14">
        <v>600</v>
      </c>
      <c r="C254" s="13" t="s">
        <v>72</v>
      </c>
      <c r="D254" s="13" t="s">
        <v>106</v>
      </c>
      <c r="E254" s="29" t="s">
        <v>213</v>
      </c>
      <c r="F254" s="16">
        <v>710071.40000000002</v>
      </c>
      <c r="G254" s="16">
        <v>723261.80000000005</v>
      </c>
      <c r="H254" s="16">
        <v>723261.80000000005</v>
      </c>
      <c r="I254" s="16">
        <v>15218.299999999999</v>
      </c>
      <c r="J254" s="16">
        <v>15334.9</v>
      </c>
      <c r="K254" s="16">
        <v>15334.9</v>
      </c>
      <c r="L254" s="16">
        <f t="shared" si="356"/>
        <v>725289.70000000007</v>
      </c>
      <c r="M254" s="16">
        <f t="shared" si="357"/>
        <v>738596.70000000007</v>
      </c>
      <c r="N254" s="16">
        <f t="shared" si="358"/>
        <v>738596.70000000007</v>
      </c>
      <c r="O254" s="16"/>
      <c r="P254" s="16"/>
      <c r="Q254" s="16"/>
      <c r="R254" s="16">
        <f t="shared" si="437"/>
        <v>725289.70000000007</v>
      </c>
      <c r="S254" s="16">
        <f t="shared" si="438"/>
        <v>738596.70000000007</v>
      </c>
      <c r="T254" s="16">
        <f t="shared" si="439"/>
        <v>738596.70000000007</v>
      </c>
      <c r="U254" s="16"/>
      <c r="V254" s="16"/>
      <c r="W254" s="16"/>
      <c r="X254" s="16">
        <f t="shared" si="440"/>
        <v>725289.70000000007</v>
      </c>
      <c r="Y254" s="16">
        <f t="shared" si="441"/>
        <v>738596.70000000007</v>
      </c>
      <c r="Z254" s="16">
        <f t="shared" si="442"/>
        <v>738596.70000000007</v>
      </c>
      <c r="AA254" s="16"/>
      <c r="AB254" s="16"/>
      <c r="AC254" s="16"/>
      <c r="AD254" s="16">
        <f t="shared" si="443"/>
        <v>725289.70000000007</v>
      </c>
      <c r="AE254" s="16">
        <f t="shared" si="444"/>
        <v>738596.70000000007</v>
      </c>
      <c r="AF254" s="16">
        <f t="shared" si="445"/>
        <v>738596.70000000007</v>
      </c>
      <c r="AG254" s="16"/>
      <c r="AH254" s="16">
        <f t="shared" si="446"/>
        <v>725289.70000000007</v>
      </c>
      <c r="AI254" s="16">
        <f t="shared" si="447"/>
        <v>738596.70000000007</v>
      </c>
      <c r="AJ254" s="16">
        <f t="shared" si="448"/>
        <v>738596.70000000007</v>
      </c>
      <c r="AK254" s="16"/>
      <c r="AL254" s="16"/>
      <c r="AM254" s="16"/>
      <c r="AN254" s="16">
        <f t="shared" si="449"/>
        <v>725289.70000000007</v>
      </c>
      <c r="AO254" s="16">
        <f t="shared" si="450"/>
        <v>738596.70000000007</v>
      </c>
      <c r="AP254" s="16">
        <f t="shared" si="451"/>
        <v>738596.70000000007</v>
      </c>
      <c r="AQ254" s="16"/>
      <c r="AR254" s="16"/>
      <c r="AS254" s="16"/>
      <c r="AT254" s="16">
        <f t="shared" si="452"/>
        <v>725289.70000000007</v>
      </c>
      <c r="AU254" s="16">
        <f t="shared" si="453"/>
        <v>738596.70000000007</v>
      </c>
      <c r="AV254" s="16">
        <f t="shared" si="454"/>
        <v>738596.70000000007</v>
      </c>
      <c r="AW254" s="16">
        <f>59982.9+8936.972</f>
        <v>68919.872000000003</v>
      </c>
      <c r="AX254" s="16">
        <v>60467.099999999999</v>
      </c>
      <c r="AY254" s="16">
        <v>60467.099999999999</v>
      </c>
      <c r="AZ254" s="16">
        <f t="shared" si="455"/>
        <v>794209.57200000004</v>
      </c>
      <c r="BA254" s="16">
        <f t="shared" si="456"/>
        <v>799063.80000000005</v>
      </c>
      <c r="BB254" s="16">
        <f t="shared" si="457"/>
        <v>799063.80000000005</v>
      </c>
      <c r="BC254" s="16"/>
      <c r="BD254" s="30"/>
      <c r="BE254" s="30">
        <v>58</v>
      </c>
      <c r="BF254" s="1"/>
      <c r="BG254" s="1"/>
      <c r="BH254" s="1"/>
      <c r="BI254" s="1"/>
      <c r="BJ254" s="1"/>
    </row>
    <row r="255" s="1" customFormat="1">
      <c r="A255" s="13" t="s">
        <v>219</v>
      </c>
      <c r="B255" s="14"/>
      <c r="C255" s="13"/>
      <c r="D255" s="13"/>
      <c r="E255" s="29" t="s">
        <v>220</v>
      </c>
      <c r="F255" s="16">
        <f>F256+F258+F260</f>
        <v>4985</v>
      </c>
      <c r="G255" s="16">
        <f>G256+G258+G260</f>
        <v>4985</v>
      </c>
      <c r="H255" s="16">
        <f>H256+H258+H260</f>
        <v>4985</v>
      </c>
      <c r="I255" s="16">
        <f>I256+I258+I260</f>
        <v>0</v>
      </c>
      <c r="J255" s="16">
        <f>J256+J258+J260</f>
        <v>0</v>
      </c>
      <c r="K255" s="16">
        <f>K256+K258+K260</f>
        <v>0</v>
      </c>
      <c r="L255" s="16">
        <f t="shared" si="356"/>
        <v>4985</v>
      </c>
      <c r="M255" s="16">
        <f t="shared" si="357"/>
        <v>4985</v>
      </c>
      <c r="N255" s="16">
        <f t="shared" si="358"/>
        <v>4985</v>
      </c>
      <c r="O255" s="16">
        <f>O256+O258+O260</f>
        <v>0</v>
      </c>
      <c r="P255" s="16">
        <f>P256+P258+P260</f>
        <v>0</v>
      </c>
      <c r="Q255" s="16">
        <f>Q256+Q258+Q260</f>
        <v>0</v>
      </c>
      <c r="R255" s="16">
        <f t="shared" si="437"/>
        <v>4985</v>
      </c>
      <c r="S255" s="16">
        <f t="shared" si="438"/>
        <v>4985</v>
      </c>
      <c r="T255" s="16">
        <f t="shared" si="439"/>
        <v>4985</v>
      </c>
      <c r="U255" s="16">
        <f>U256+U258+U260</f>
        <v>0</v>
      </c>
      <c r="V255" s="16">
        <f>V256+V258+V260</f>
        <v>0</v>
      </c>
      <c r="W255" s="16">
        <f>W256+W258+W260</f>
        <v>0</v>
      </c>
      <c r="X255" s="16">
        <f t="shared" si="440"/>
        <v>4985</v>
      </c>
      <c r="Y255" s="16">
        <f t="shared" si="441"/>
        <v>4985</v>
      </c>
      <c r="Z255" s="16">
        <f t="shared" si="442"/>
        <v>4985</v>
      </c>
      <c r="AA255" s="16">
        <f>AA256+AA258+AA260</f>
        <v>0</v>
      </c>
      <c r="AB255" s="16">
        <f>AB256+AB258+AB260</f>
        <v>0</v>
      </c>
      <c r="AC255" s="16">
        <f>AC256+AC258+AC260</f>
        <v>0</v>
      </c>
      <c r="AD255" s="16">
        <f t="shared" si="443"/>
        <v>4985</v>
      </c>
      <c r="AE255" s="16">
        <f t="shared" si="444"/>
        <v>4985</v>
      </c>
      <c r="AF255" s="16">
        <f t="shared" si="445"/>
        <v>4985</v>
      </c>
      <c r="AG255" s="16">
        <f>AG256+AG258+AG260</f>
        <v>0</v>
      </c>
      <c r="AH255" s="16">
        <f t="shared" si="446"/>
        <v>4985</v>
      </c>
      <c r="AI255" s="16">
        <f t="shared" si="447"/>
        <v>4985</v>
      </c>
      <c r="AJ255" s="16">
        <f t="shared" si="448"/>
        <v>4985</v>
      </c>
      <c r="AK255" s="16">
        <f>AK256+AK258+AK260</f>
        <v>0</v>
      </c>
      <c r="AL255" s="16">
        <f>AL256+AL258+AL260</f>
        <v>0</v>
      </c>
      <c r="AM255" s="16">
        <f>AM256+AM258+AM260</f>
        <v>0</v>
      </c>
      <c r="AN255" s="16">
        <f t="shared" si="449"/>
        <v>4985</v>
      </c>
      <c r="AO255" s="16">
        <f t="shared" si="450"/>
        <v>4985</v>
      </c>
      <c r="AP255" s="16">
        <f t="shared" si="451"/>
        <v>4985</v>
      </c>
      <c r="AQ255" s="16">
        <f>AQ256+AQ258+AQ260</f>
        <v>0</v>
      </c>
      <c r="AR255" s="16">
        <f>AR256+AR258+AR260</f>
        <v>0</v>
      </c>
      <c r="AS255" s="16">
        <f>AS256+AS258+AS260</f>
        <v>0</v>
      </c>
      <c r="AT255" s="16">
        <f t="shared" si="452"/>
        <v>4985</v>
      </c>
      <c r="AU255" s="16">
        <f t="shared" si="453"/>
        <v>4985</v>
      </c>
      <c r="AV255" s="16">
        <f t="shared" si="454"/>
        <v>4985</v>
      </c>
      <c r="AW255" s="16">
        <f>AW256+AW258+AW260</f>
        <v>0</v>
      </c>
      <c r="AX255" s="16">
        <f>AX256+AX258+AX260</f>
        <v>0</v>
      </c>
      <c r="AY255" s="16">
        <f>AY256+AY258+AY260</f>
        <v>0</v>
      </c>
      <c r="AZ255" s="16">
        <f t="shared" si="455"/>
        <v>4985</v>
      </c>
      <c r="BA255" s="16">
        <f t="shared" si="456"/>
        <v>4985</v>
      </c>
      <c r="BB255" s="16">
        <f t="shared" si="457"/>
        <v>4985</v>
      </c>
      <c r="BC255" s="16">
        <f>BC256+BC258+BC260</f>
        <v>0</v>
      </c>
      <c r="BD255" s="30"/>
      <c r="BE255" s="30"/>
      <c r="BF255" s="1"/>
      <c r="BG255" s="1"/>
      <c r="BH255" s="1"/>
      <c r="BI255" s="1"/>
      <c r="BJ255" s="1"/>
    </row>
    <row r="256" s="1" customFormat="1">
      <c r="A256" s="13" t="s">
        <v>219</v>
      </c>
      <c r="B256" s="14" t="s">
        <v>66</v>
      </c>
      <c r="C256" s="13"/>
      <c r="D256" s="13"/>
      <c r="E256" s="29" t="s">
        <v>67</v>
      </c>
      <c r="F256" s="16">
        <f>F257</f>
        <v>5.2999999999999998</v>
      </c>
      <c r="G256" s="16">
        <f>G257</f>
        <v>5.2999999999999998</v>
      </c>
      <c r="H256" s="16">
        <f>H257</f>
        <v>5.2999999999999998</v>
      </c>
      <c r="I256" s="16">
        <f>I257</f>
        <v>0</v>
      </c>
      <c r="J256" s="16">
        <f>J257</f>
        <v>0</v>
      </c>
      <c r="K256" s="16">
        <f>K257</f>
        <v>0</v>
      </c>
      <c r="L256" s="16">
        <f t="shared" si="356"/>
        <v>5.2999999999999998</v>
      </c>
      <c r="M256" s="16">
        <f t="shared" si="357"/>
        <v>5.2999999999999998</v>
      </c>
      <c r="N256" s="16">
        <f t="shared" si="358"/>
        <v>5.2999999999999998</v>
      </c>
      <c r="O256" s="16">
        <f>O257</f>
        <v>0</v>
      </c>
      <c r="P256" s="16">
        <f>P257</f>
        <v>0</v>
      </c>
      <c r="Q256" s="16">
        <f>Q257</f>
        <v>0</v>
      </c>
      <c r="R256" s="16">
        <f t="shared" si="437"/>
        <v>5.2999999999999998</v>
      </c>
      <c r="S256" s="16">
        <f t="shared" si="438"/>
        <v>5.2999999999999998</v>
      </c>
      <c r="T256" s="16">
        <f t="shared" si="439"/>
        <v>5.2999999999999998</v>
      </c>
      <c r="U256" s="16">
        <f>U257</f>
        <v>0</v>
      </c>
      <c r="V256" s="16">
        <f>V257</f>
        <v>0</v>
      </c>
      <c r="W256" s="16">
        <f>W257</f>
        <v>0</v>
      </c>
      <c r="X256" s="16">
        <f t="shared" si="440"/>
        <v>5.2999999999999998</v>
      </c>
      <c r="Y256" s="16">
        <f t="shared" si="441"/>
        <v>5.2999999999999998</v>
      </c>
      <c r="Z256" s="16">
        <f t="shared" si="442"/>
        <v>5.2999999999999998</v>
      </c>
      <c r="AA256" s="16">
        <f>AA257</f>
        <v>0</v>
      </c>
      <c r="AB256" s="16">
        <f>AB257</f>
        <v>0</v>
      </c>
      <c r="AC256" s="16">
        <f>AC257</f>
        <v>0</v>
      </c>
      <c r="AD256" s="16">
        <f t="shared" si="443"/>
        <v>5.2999999999999998</v>
      </c>
      <c r="AE256" s="16">
        <f t="shared" si="444"/>
        <v>5.2999999999999998</v>
      </c>
      <c r="AF256" s="16">
        <f t="shared" si="445"/>
        <v>5.2999999999999998</v>
      </c>
      <c r="AG256" s="16">
        <f>AG257</f>
        <v>0</v>
      </c>
      <c r="AH256" s="16">
        <f t="shared" si="446"/>
        <v>5.2999999999999998</v>
      </c>
      <c r="AI256" s="16">
        <f t="shared" si="447"/>
        <v>5.2999999999999998</v>
      </c>
      <c r="AJ256" s="16">
        <f t="shared" si="448"/>
        <v>5.2999999999999998</v>
      </c>
      <c r="AK256" s="16">
        <f>AK257</f>
        <v>0</v>
      </c>
      <c r="AL256" s="16">
        <f>AL257</f>
        <v>0</v>
      </c>
      <c r="AM256" s="16">
        <f>AM257</f>
        <v>0</v>
      </c>
      <c r="AN256" s="16">
        <f t="shared" si="449"/>
        <v>5.2999999999999998</v>
      </c>
      <c r="AO256" s="16">
        <f t="shared" si="450"/>
        <v>5.2999999999999998</v>
      </c>
      <c r="AP256" s="16">
        <f t="shared" si="451"/>
        <v>5.2999999999999998</v>
      </c>
      <c r="AQ256" s="16">
        <f>AQ257</f>
        <v>0</v>
      </c>
      <c r="AR256" s="16">
        <f>AR257</f>
        <v>0</v>
      </c>
      <c r="AS256" s="16">
        <f>AS257</f>
        <v>0</v>
      </c>
      <c r="AT256" s="16">
        <f t="shared" si="452"/>
        <v>5.2999999999999998</v>
      </c>
      <c r="AU256" s="16">
        <f t="shared" si="453"/>
        <v>5.2999999999999998</v>
      </c>
      <c r="AV256" s="16">
        <f t="shared" si="454"/>
        <v>5.2999999999999998</v>
      </c>
      <c r="AW256" s="16">
        <f>AW257</f>
        <v>0</v>
      </c>
      <c r="AX256" s="16">
        <f>AX257</f>
        <v>0</v>
      </c>
      <c r="AY256" s="16">
        <f>AY257</f>
        <v>0</v>
      </c>
      <c r="AZ256" s="16">
        <f t="shared" si="455"/>
        <v>5.2999999999999998</v>
      </c>
      <c r="BA256" s="16">
        <f t="shared" si="456"/>
        <v>5.2999999999999998</v>
      </c>
      <c r="BB256" s="16">
        <f t="shared" si="457"/>
        <v>5.2999999999999998</v>
      </c>
      <c r="BC256" s="16">
        <f>BC257</f>
        <v>0</v>
      </c>
      <c r="BD256" s="30"/>
      <c r="BE256" s="30"/>
      <c r="BF256" s="1"/>
      <c r="BG256" s="1"/>
      <c r="BH256" s="1"/>
      <c r="BI256" s="1"/>
      <c r="BJ256" s="1"/>
    </row>
    <row r="257" s="1" customFormat="1">
      <c r="A257" s="13" t="s">
        <v>219</v>
      </c>
      <c r="B257" s="14">
        <v>200</v>
      </c>
      <c r="C257" s="13" t="s">
        <v>72</v>
      </c>
      <c r="D257" s="13" t="s">
        <v>74</v>
      </c>
      <c r="E257" s="29" t="s">
        <v>75</v>
      </c>
      <c r="F257" s="16">
        <v>5.2999999999999998</v>
      </c>
      <c r="G257" s="16">
        <v>5.2999999999999998</v>
      </c>
      <c r="H257" s="16">
        <v>5.2999999999999998</v>
      </c>
      <c r="I257" s="16"/>
      <c r="J257" s="16"/>
      <c r="K257" s="16"/>
      <c r="L257" s="16">
        <f t="shared" si="356"/>
        <v>5.2999999999999998</v>
      </c>
      <c r="M257" s="16">
        <f t="shared" si="357"/>
        <v>5.2999999999999998</v>
      </c>
      <c r="N257" s="16">
        <f t="shared" si="358"/>
        <v>5.2999999999999998</v>
      </c>
      <c r="O257" s="16"/>
      <c r="P257" s="16"/>
      <c r="Q257" s="16"/>
      <c r="R257" s="16">
        <f t="shared" si="437"/>
        <v>5.2999999999999998</v>
      </c>
      <c r="S257" s="16">
        <f t="shared" si="438"/>
        <v>5.2999999999999998</v>
      </c>
      <c r="T257" s="16">
        <f t="shared" si="439"/>
        <v>5.2999999999999998</v>
      </c>
      <c r="U257" s="16"/>
      <c r="V257" s="16"/>
      <c r="W257" s="16"/>
      <c r="X257" s="16">
        <f t="shared" si="440"/>
        <v>5.2999999999999998</v>
      </c>
      <c r="Y257" s="16">
        <f t="shared" si="441"/>
        <v>5.2999999999999998</v>
      </c>
      <c r="Z257" s="16">
        <f t="shared" si="442"/>
        <v>5.2999999999999998</v>
      </c>
      <c r="AA257" s="16"/>
      <c r="AB257" s="16"/>
      <c r="AC257" s="16"/>
      <c r="AD257" s="16">
        <f t="shared" si="443"/>
        <v>5.2999999999999998</v>
      </c>
      <c r="AE257" s="16">
        <f t="shared" si="444"/>
        <v>5.2999999999999998</v>
      </c>
      <c r="AF257" s="16">
        <f t="shared" si="445"/>
        <v>5.2999999999999998</v>
      </c>
      <c r="AG257" s="16"/>
      <c r="AH257" s="16">
        <f t="shared" si="446"/>
        <v>5.2999999999999998</v>
      </c>
      <c r="AI257" s="16">
        <f t="shared" si="447"/>
        <v>5.2999999999999998</v>
      </c>
      <c r="AJ257" s="16">
        <f t="shared" si="448"/>
        <v>5.2999999999999998</v>
      </c>
      <c r="AK257" s="16"/>
      <c r="AL257" s="16"/>
      <c r="AM257" s="16"/>
      <c r="AN257" s="16">
        <f t="shared" si="449"/>
        <v>5.2999999999999998</v>
      </c>
      <c r="AO257" s="16">
        <f t="shared" si="450"/>
        <v>5.2999999999999998</v>
      </c>
      <c r="AP257" s="16">
        <f t="shared" si="451"/>
        <v>5.2999999999999998</v>
      </c>
      <c r="AQ257" s="16"/>
      <c r="AR257" s="16"/>
      <c r="AS257" s="16"/>
      <c r="AT257" s="16">
        <f t="shared" si="452"/>
        <v>5.2999999999999998</v>
      </c>
      <c r="AU257" s="16">
        <f t="shared" si="453"/>
        <v>5.2999999999999998</v>
      </c>
      <c r="AV257" s="16">
        <f t="shared" si="454"/>
        <v>5.2999999999999998</v>
      </c>
      <c r="AW257" s="16"/>
      <c r="AX257" s="16"/>
      <c r="AY257" s="16"/>
      <c r="AZ257" s="16">
        <f t="shared" si="455"/>
        <v>5.2999999999999998</v>
      </c>
      <c r="BA257" s="16">
        <f t="shared" si="456"/>
        <v>5.2999999999999998</v>
      </c>
      <c r="BB257" s="16">
        <f t="shared" si="457"/>
        <v>5.2999999999999998</v>
      </c>
      <c r="BC257" s="16"/>
      <c r="BD257" s="30"/>
      <c r="BE257" s="30"/>
      <c r="BF257" s="1"/>
      <c r="BG257" s="1"/>
      <c r="BH257" s="1"/>
      <c r="BI257" s="1"/>
      <c r="BJ257" s="1"/>
    </row>
    <row r="258" s="1" customFormat="1">
      <c r="A258" s="13" t="s">
        <v>219</v>
      </c>
      <c r="B258" s="14" t="s">
        <v>192</v>
      </c>
      <c r="C258" s="13"/>
      <c r="D258" s="13"/>
      <c r="E258" s="29" t="s">
        <v>193</v>
      </c>
      <c r="F258" s="16">
        <f>F259</f>
        <v>220</v>
      </c>
      <c r="G258" s="16">
        <f>G259</f>
        <v>220</v>
      </c>
      <c r="H258" s="16">
        <f>H259</f>
        <v>220</v>
      </c>
      <c r="I258" s="16">
        <f>I259</f>
        <v>0</v>
      </c>
      <c r="J258" s="16">
        <f>J259</f>
        <v>0</v>
      </c>
      <c r="K258" s="16">
        <f>K259</f>
        <v>0</v>
      </c>
      <c r="L258" s="16">
        <f t="shared" si="356"/>
        <v>220</v>
      </c>
      <c r="M258" s="16">
        <f t="shared" si="357"/>
        <v>220</v>
      </c>
      <c r="N258" s="16">
        <f t="shared" si="358"/>
        <v>220</v>
      </c>
      <c r="O258" s="16">
        <f>O259</f>
        <v>0</v>
      </c>
      <c r="P258" s="16">
        <f>P259</f>
        <v>0</v>
      </c>
      <c r="Q258" s="16">
        <f>Q259</f>
        <v>0</v>
      </c>
      <c r="R258" s="16">
        <f t="shared" si="437"/>
        <v>220</v>
      </c>
      <c r="S258" s="16">
        <f t="shared" si="438"/>
        <v>220</v>
      </c>
      <c r="T258" s="16">
        <f t="shared" si="439"/>
        <v>220</v>
      </c>
      <c r="U258" s="16">
        <f>U259</f>
        <v>0</v>
      </c>
      <c r="V258" s="16">
        <f>V259</f>
        <v>0</v>
      </c>
      <c r="W258" s="16">
        <f>W259</f>
        <v>0</v>
      </c>
      <c r="X258" s="16">
        <f t="shared" si="440"/>
        <v>220</v>
      </c>
      <c r="Y258" s="16">
        <f t="shared" si="441"/>
        <v>220</v>
      </c>
      <c r="Z258" s="16">
        <f t="shared" si="442"/>
        <v>220</v>
      </c>
      <c r="AA258" s="16">
        <f>AA259</f>
        <v>0</v>
      </c>
      <c r="AB258" s="16">
        <f>AB259</f>
        <v>0</v>
      </c>
      <c r="AC258" s="16">
        <f>AC259</f>
        <v>0</v>
      </c>
      <c r="AD258" s="16">
        <f t="shared" si="443"/>
        <v>220</v>
      </c>
      <c r="AE258" s="16">
        <f t="shared" si="444"/>
        <v>220</v>
      </c>
      <c r="AF258" s="16">
        <f t="shared" si="445"/>
        <v>220</v>
      </c>
      <c r="AG258" s="16">
        <f>AG259</f>
        <v>0</v>
      </c>
      <c r="AH258" s="16">
        <f t="shared" si="446"/>
        <v>220</v>
      </c>
      <c r="AI258" s="16">
        <f t="shared" si="447"/>
        <v>220</v>
      </c>
      <c r="AJ258" s="16">
        <f t="shared" si="448"/>
        <v>220</v>
      </c>
      <c r="AK258" s="16">
        <f>AK259</f>
        <v>0</v>
      </c>
      <c r="AL258" s="16">
        <f>AL259</f>
        <v>0</v>
      </c>
      <c r="AM258" s="16">
        <f>AM259</f>
        <v>0</v>
      </c>
      <c r="AN258" s="16">
        <f t="shared" si="449"/>
        <v>220</v>
      </c>
      <c r="AO258" s="16">
        <f t="shared" si="450"/>
        <v>220</v>
      </c>
      <c r="AP258" s="16">
        <f t="shared" si="451"/>
        <v>220</v>
      </c>
      <c r="AQ258" s="16">
        <f>AQ259</f>
        <v>0</v>
      </c>
      <c r="AR258" s="16">
        <f>AR259</f>
        <v>0</v>
      </c>
      <c r="AS258" s="16">
        <f>AS259</f>
        <v>0</v>
      </c>
      <c r="AT258" s="16">
        <f t="shared" si="452"/>
        <v>220</v>
      </c>
      <c r="AU258" s="16">
        <f t="shared" si="453"/>
        <v>220</v>
      </c>
      <c r="AV258" s="16">
        <f t="shared" si="454"/>
        <v>220</v>
      </c>
      <c r="AW258" s="16">
        <f>AW259</f>
        <v>0</v>
      </c>
      <c r="AX258" s="16">
        <f>AX259</f>
        <v>0</v>
      </c>
      <c r="AY258" s="16">
        <f>AY259</f>
        <v>0</v>
      </c>
      <c r="AZ258" s="16">
        <f t="shared" si="455"/>
        <v>220</v>
      </c>
      <c r="BA258" s="16">
        <f t="shared" si="456"/>
        <v>220</v>
      </c>
      <c r="BB258" s="16">
        <f t="shared" si="457"/>
        <v>220</v>
      </c>
      <c r="BC258" s="16">
        <f>BC259</f>
        <v>0</v>
      </c>
      <c r="BD258" s="30"/>
      <c r="BE258" s="30"/>
      <c r="BF258" s="1"/>
      <c r="BG258" s="1"/>
      <c r="BH258" s="1"/>
      <c r="BI258" s="1"/>
      <c r="BJ258" s="1"/>
    </row>
    <row r="259" s="1" customFormat="1">
      <c r="A259" s="13" t="s">
        <v>219</v>
      </c>
      <c r="B259" s="14">
        <v>300</v>
      </c>
      <c r="C259" s="13" t="s">
        <v>72</v>
      </c>
      <c r="D259" s="13" t="s">
        <v>74</v>
      </c>
      <c r="E259" s="29" t="s">
        <v>75</v>
      </c>
      <c r="F259" s="16">
        <v>220</v>
      </c>
      <c r="G259" s="16">
        <v>220</v>
      </c>
      <c r="H259" s="16">
        <v>220</v>
      </c>
      <c r="I259" s="16"/>
      <c r="J259" s="16"/>
      <c r="K259" s="16"/>
      <c r="L259" s="16">
        <f t="shared" si="356"/>
        <v>220</v>
      </c>
      <c r="M259" s="16">
        <f t="shared" si="357"/>
        <v>220</v>
      </c>
      <c r="N259" s="16">
        <f t="shared" si="358"/>
        <v>220</v>
      </c>
      <c r="O259" s="16"/>
      <c r="P259" s="16"/>
      <c r="Q259" s="16"/>
      <c r="R259" s="16">
        <f t="shared" si="437"/>
        <v>220</v>
      </c>
      <c r="S259" s="16">
        <f t="shared" si="438"/>
        <v>220</v>
      </c>
      <c r="T259" s="16">
        <f t="shared" si="439"/>
        <v>220</v>
      </c>
      <c r="U259" s="16"/>
      <c r="V259" s="16"/>
      <c r="W259" s="16"/>
      <c r="X259" s="16">
        <f t="shared" si="440"/>
        <v>220</v>
      </c>
      <c r="Y259" s="16">
        <f t="shared" si="441"/>
        <v>220</v>
      </c>
      <c r="Z259" s="16">
        <f t="shared" si="442"/>
        <v>220</v>
      </c>
      <c r="AA259" s="16"/>
      <c r="AB259" s="16"/>
      <c r="AC259" s="16"/>
      <c r="AD259" s="16">
        <f t="shared" si="443"/>
        <v>220</v>
      </c>
      <c r="AE259" s="16">
        <f t="shared" si="444"/>
        <v>220</v>
      </c>
      <c r="AF259" s="16">
        <f t="shared" si="445"/>
        <v>220</v>
      </c>
      <c r="AG259" s="16"/>
      <c r="AH259" s="16">
        <f t="shared" si="446"/>
        <v>220</v>
      </c>
      <c r="AI259" s="16">
        <f t="shared" si="447"/>
        <v>220</v>
      </c>
      <c r="AJ259" s="16">
        <f t="shared" si="448"/>
        <v>220</v>
      </c>
      <c r="AK259" s="16"/>
      <c r="AL259" s="16"/>
      <c r="AM259" s="16"/>
      <c r="AN259" s="16">
        <f t="shared" si="449"/>
        <v>220</v>
      </c>
      <c r="AO259" s="16">
        <f t="shared" si="450"/>
        <v>220</v>
      </c>
      <c r="AP259" s="16">
        <f t="shared" si="451"/>
        <v>220</v>
      </c>
      <c r="AQ259" s="16"/>
      <c r="AR259" s="16"/>
      <c r="AS259" s="16"/>
      <c r="AT259" s="16">
        <f t="shared" si="452"/>
        <v>220</v>
      </c>
      <c r="AU259" s="16">
        <f t="shared" si="453"/>
        <v>220</v>
      </c>
      <c r="AV259" s="16">
        <f t="shared" si="454"/>
        <v>220</v>
      </c>
      <c r="AW259" s="16"/>
      <c r="AX259" s="16"/>
      <c r="AY259" s="16"/>
      <c r="AZ259" s="16">
        <f t="shared" si="455"/>
        <v>220</v>
      </c>
      <c r="BA259" s="16">
        <f t="shared" si="456"/>
        <v>220</v>
      </c>
      <c r="BB259" s="16">
        <f t="shared" si="457"/>
        <v>220</v>
      </c>
      <c r="BC259" s="16"/>
      <c r="BD259" s="30"/>
      <c r="BE259" s="30"/>
      <c r="BF259" s="1"/>
      <c r="BG259" s="1"/>
      <c r="BH259" s="1"/>
      <c r="BI259" s="1"/>
      <c r="BJ259" s="1"/>
    </row>
    <row r="260" s="1" customFormat="1">
      <c r="A260" s="13" t="s">
        <v>219</v>
      </c>
      <c r="B260" s="14" t="s">
        <v>58</v>
      </c>
      <c r="C260" s="13"/>
      <c r="D260" s="13"/>
      <c r="E260" s="29" t="s">
        <v>59</v>
      </c>
      <c r="F260" s="16">
        <f>F261+F262</f>
        <v>4759.6999999999998</v>
      </c>
      <c r="G260" s="16">
        <f>G261+G262</f>
        <v>4759.6999999999998</v>
      </c>
      <c r="H260" s="16">
        <f>H261+H262</f>
        <v>4759.6999999999998</v>
      </c>
      <c r="I260" s="16">
        <f>I261+I262</f>
        <v>0</v>
      </c>
      <c r="J260" s="16">
        <f>J261+J262</f>
        <v>0</v>
      </c>
      <c r="K260" s="16">
        <f>K261+K262</f>
        <v>0</v>
      </c>
      <c r="L260" s="16">
        <f t="shared" si="356"/>
        <v>4759.6999999999998</v>
      </c>
      <c r="M260" s="16">
        <f t="shared" si="357"/>
        <v>4759.6999999999998</v>
      </c>
      <c r="N260" s="16">
        <f t="shared" si="358"/>
        <v>4759.6999999999998</v>
      </c>
      <c r="O260" s="16">
        <f>O261+O262</f>
        <v>0</v>
      </c>
      <c r="P260" s="16">
        <f>P261+P262</f>
        <v>0</v>
      </c>
      <c r="Q260" s="16">
        <f>Q261+Q262</f>
        <v>0</v>
      </c>
      <c r="R260" s="16">
        <f t="shared" si="437"/>
        <v>4759.6999999999998</v>
      </c>
      <c r="S260" s="16">
        <f t="shared" si="438"/>
        <v>4759.6999999999998</v>
      </c>
      <c r="T260" s="16">
        <f t="shared" si="439"/>
        <v>4759.6999999999998</v>
      </c>
      <c r="U260" s="16">
        <f>U261+U262</f>
        <v>0</v>
      </c>
      <c r="V260" s="16">
        <f>V261+V262</f>
        <v>0</v>
      </c>
      <c r="W260" s="16">
        <f>W261+W262</f>
        <v>0</v>
      </c>
      <c r="X260" s="16">
        <f t="shared" si="440"/>
        <v>4759.6999999999998</v>
      </c>
      <c r="Y260" s="16">
        <f t="shared" si="441"/>
        <v>4759.6999999999998</v>
      </c>
      <c r="Z260" s="16">
        <f t="shared" si="442"/>
        <v>4759.6999999999998</v>
      </c>
      <c r="AA260" s="16">
        <f>AA261+AA262</f>
        <v>0</v>
      </c>
      <c r="AB260" s="16">
        <f>AB261+AB262</f>
        <v>0</v>
      </c>
      <c r="AC260" s="16">
        <f>AC261+AC262</f>
        <v>0</v>
      </c>
      <c r="AD260" s="16">
        <f t="shared" si="443"/>
        <v>4759.6999999999998</v>
      </c>
      <c r="AE260" s="16">
        <f t="shared" si="444"/>
        <v>4759.6999999999998</v>
      </c>
      <c r="AF260" s="16">
        <f t="shared" si="445"/>
        <v>4759.6999999999998</v>
      </c>
      <c r="AG260" s="16">
        <f>AG261+AG262</f>
        <v>0</v>
      </c>
      <c r="AH260" s="16">
        <f t="shared" si="446"/>
        <v>4759.6999999999998</v>
      </c>
      <c r="AI260" s="16">
        <f t="shared" si="447"/>
        <v>4759.6999999999998</v>
      </c>
      <c r="AJ260" s="16">
        <f t="shared" si="448"/>
        <v>4759.6999999999998</v>
      </c>
      <c r="AK260" s="16">
        <f>AK261+AK262</f>
        <v>0</v>
      </c>
      <c r="AL260" s="16">
        <f>AL261+AL262</f>
        <v>0</v>
      </c>
      <c r="AM260" s="16">
        <f>AM261+AM262</f>
        <v>0</v>
      </c>
      <c r="AN260" s="16">
        <f t="shared" si="449"/>
        <v>4759.6999999999998</v>
      </c>
      <c r="AO260" s="16">
        <f t="shared" si="450"/>
        <v>4759.6999999999998</v>
      </c>
      <c r="AP260" s="16">
        <f t="shared" si="451"/>
        <v>4759.6999999999998</v>
      </c>
      <c r="AQ260" s="16">
        <f>AQ261+AQ262</f>
        <v>0</v>
      </c>
      <c r="AR260" s="16">
        <f>AR261+AR262</f>
        <v>0</v>
      </c>
      <c r="AS260" s="16">
        <f>AS261+AS262</f>
        <v>0</v>
      </c>
      <c r="AT260" s="16">
        <f t="shared" si="452"/>
        <v>4759.6999999999998</v>
      </c>
      <c r="AU260" s="16">
        <f t="shared" si="453"/>
        <v>4759.6999999999998</v>
      </c>
      <c r="AV260" s="16">
        <f t="shared" si="454"/>
        <v>4759.6999999999998</v>
      </c>
      <c r="AW260" s="16">
        <f>AW261+AW262</f>
        <v>0</v>
      </c>
      <c r="AX260" s="16">
        <f>AX261+AX262</f>
        <v>0</v>
      </c>
      <c r="AY260" s="16">
        <f>AY261+AY262</f>
        <v>0</v>
      </c>
      <c r="AZ260" s="16">
        <f t="shared" si="455"/>
        <v>4759.6999999999998</v>
      </c>
      <c r="BA260" s="16">
        <f t="shared" si="456"/>
        <v>4759.6999999999998</v>
      </c>
      <c r="BB260" s="16">
        <f t="shared" si="457"/>
        <v>4759.6999999999998</v>
      </c>
      <c r="BC260" s="16">
        <f>BC261+BC262</f>
        <v>0</v>
      </c>
      <c r="BD260" s="30"/>
      <c r="BE260" s="30"/>
      <c r="BF260" s="1"/>
      <c r="BG260" s="1"/>
      <c r="BH260" s="1"/>
      <c r="BI260" s="1"/>
      <c r="BJ260" s="1"/>
    </row>
    <row r="261" s="1" customFormat="1">
      <c r="A261" s="13" t="s">
        <v>219</v>
      </c>
      <c r="B261" s="14">
        <v>600</v>
      </c>
      <c r="C261" s="13" t="s">
        <v>72</v>
      </c>
      <c r="D261" s="13" t="s">
        <v>106</v>
      </c>
      <c r="E261" s="29" t="s">
        <v>213</v>
      </c>
      <c r="F261" s="16">
        <v>2560</v>
      </c>
      <c r="G261" s="16">
        <v>2560</v>
      </c>
      <c r="H261" s="16">
        <v>2560</v>
      </c>
      <c r="I261" s="16"/>
      <c r="J261" s="16"/>
      <c r="K261" s="16"/>
      <c r="L261" s="16">
        <f t="shared" si="356"/>
        <v>2560</v>
      </c>
      <c r="M261" s="16">
        <f t="shared" si="357"/>
        <v>2560</v>
      </c>
      <c r="N261" s="16">
        <f t="shared" si="358"/>
        <v>2560</v>
      </c>
      <c r="O261" s="16"/>
      <c r="P261" s="16"/>
      <c r="Q261" s="16"/>
      <c r="R261" s="16">
        <f t="shared" si="437"/>
        <v>2560</v>
      </c>
      <c r="S261" s="16">
        <f t="shared" si="438"/>
        <v>2560</v>
      </c>
      <c r="T261" s="16">
        <f t="shared" si="439"/>
        <v>2560</v>
      </c>
      <c r="U261" s="16"/>
      <c r="V261" s="16"/>
      <c r="W261" s="16"/>
      <c r="X261" s="16">
        <f t="shared" si="440"/>
        <v>2560</v>
      </c>
      <c r="Y261" s="16">
        <f t="shared" si="441"/>
        <v>2560</v>
      </c>
      <c r="Z261" s="16">
        <f t="shared" si="442"/>
        <v>2560</v>
      </c>
      <c r="AA261" s="16"/>
      <c r="AB261" s="16"/>
      <c r="AC261" s="16"/>
      <c r="AD261" s="16">
        <f t="shared" si="443"/>
        <v>2560</v>
      </c>
      <c r="AE261" s="16">
        <f t="shared" si="444"/>
        <v>2560</v>
      </c>
      <c r="AF261" s="16">
        <f t="shared" si="445"/>
        <v>2560</v>
      </c>
      <c r="AG261" s="16"/>
      <c r="AH261" s="16">
        <f t="shared" si="446"/>
        <v>2560</v>
      </c>
      <c r="AI261" s="16">
        <f t="shared" si="447"/>
        <v>2560</v>
      </c>
      <c r="AJ261" s="16">
        <f t="shared" si="448"/>
        <v>2560</v>
      </c>
      <c r="AK261" s="16"/>
      <c r="AL261" s="16"/>
      <c r="AM261" s="16"/>
      <c r="AN261" s="16">
        <f t="shared" si="449"/>
        <v>2560</v>
      </c>
      <c r="AO261" s="16">
        <f t="shared" si="450"/>
        <v>2560</v>
      </c>
      <c r="AP261" s="16">
        <f t="shared" si="451"/>
        <v>2560</v>
      </c>
      <c r="AQ261" s="16"/>
      <c r="AR261" s="16"/>
      <c r="AS261" s="16"/>
      <c r="AT261" s="16">
        <f t="shared" si="452"/>
        <v>2560</v>
      </c>
      <c r="AU261" s="16">
        <f t="shared" si="453"/>
        <v>2560</v>
      </c>
      <c r="AV261" s="16">
        <f t="shared" si="454"/>
        <v>2560</v>
      </c>
      <c r="AW261" s="16"/>
      <c r="AX261" s="16"/>
      <c r="AY261" s="16"/>
      <c r="AZ261" s="16">
        <f t="shared" si="455"/>
        <v>2560</v>
      </c>
      <c r="BA261" s="16">
        <f t="shared" si="456"/>
        <v>2560</v>
      </c>
      <c r="BB261" s="16">
        <f t="shared" si="457"/>
        <v>2560</v>
      </c>
      <c r="BC261" s="16"/>
      <c r="BD261" s="30"/>
      <c r="BE261" s="30"/>
      <c r="BF261" s="1"/>
      <c r="BG261" s="1"/>
      <c r="BH261" s="1"/>
      <c r="BI261" s="1"/>
      <c r="BJ261" s="1"/>
    </row>
    <row r="262" s="1" customFormat="1">
      <c r="A262" s="13" t="s">
        <v>219</v>
      </c>
      <c r="B262" s="14">
        <v>600</v>
      </c>
      <c r="C262" s="13" t="s">
        <v>72</v>
      </c>
      <c r="D262" s="13" t="s">
        <v>74</v>
      </c>
      <c r="E262" s="29" t="s">
        <v>75</v>
      </c>
      <c r="F262" s="16">
        <v>2199.6999999999998</v>
      </c>
      <c r="G262" s="16">
        <v>2199.6999999999998</v>
      </c>
      <c r="H262" s="16">
        <v>2199.6999999999998</v>
      </c>
      <c r="I262" s="16"/>
      <c r="J262" s="16"/>
      <c r="K262" s="16"/>
      <c r="L262" s="16">
        <f t="shared" si="356"/>
        <v>2199.6999999999998</v>
      </c>
      <c r="M262" s="16">
        <f t="shared" si="357"/>
        <v>2199.6999999999998</v>
      </c>
      <c r="N262" s="16">
        <f t="shared" si="358"/>
        <v>2199.6999999999998</v>
      </c>
      <c r="O262" s="16"/>
      <c r="P262" s="16"/>
      <c r="Q262" s="16"/>
      <c r="R262" s="16">
        <f t="shared" si="437"/>
        <v>2199.6999999999998</v>
      </c>
      <c r="S262" s="16">
        <f t="shared" si="438"/>
        <v>2199.6999999999998</v>
      </c>
      <c r="T262" s="16">
        <f t="shared" si="439"/>
        <v>2199.6999999999998</v>
      </c>
      <c r="U262" s="16"/>
      <c r="V262" s="16"/>
      <c r="W262" s="16"/>
      <c r="X262" s="16">
        <f t="shared" si="440"/>
        <v>2199.6999999999998</v>
      </c>
      <c r="Y262" s="16">
        <f t="shared" si="441"/>
        <v>2199.6999999999998</v>
      </c>
      <c r="Z262" s="16">
        <f t="shared" si="442"/>
        <v>2199.6999999999998</v>
      </c>
      <c r="AA262" s="16"/>
      <c r="AB262" s="16"/>
      <c r="AC262" s="16"/>
      <c r="AD262" s="16">
        <f t="shared" si="443"/>
        <v>2199.6999999999998</v>
      </c>
      <c r="AE262" s="16">
        <f t="shared" si="444"/>
        <v>2199.6999999999998</v>
      </c>
      <c r="AF262" s="16">
        <f t="shared" si="445"/>
        <v>2199.6999999999998</v>
      </c>
      <c r="AG262" s="16"/>
      <c r="AH262" s="16">
        <f t="shared" si="446"/>
        <v>2199.6999999999998</v>
      </c>
      <c r="AI262" s="16">
        <f t="shared" si="447"/>
        <v>2199.6999999999998</v>
      </c>
      <c r="AJ262" s="16">
        <f t="shared" si="448"/>
        <v>2199.6999999999998</v>
      </c>
      <c r="AK262" s="16"/>
      <c r="AL262" s="16"/>
      <c r="AM262" s="16"/>
      <c r="AN262" s="16">
        <f t="shared" si="449"/>
        <v>2199.6999999999998</v>
      </c>
      <c r="AO262" s="16">
        <f t="shared" si="450"/>
        <v>2199.6999999999998</v>
      </c>
      <c r="AP262" s="16">
        <f t="shared" si="451"/>
        <v>2199.6999999999998</v>
      </c>
      <c r="AQ262" s="16"/>
      <c r="AR262" s="16"/>
      <c r="AS262" s="16"/>
      <c r="AT262" s="16">
        <f t="shared" si="452"/>
        <v>2199.6999999999998</v>
      </c>
      <c r="AU262" s="16">
        <f t="shared" si="453"/>
        <v>2199.6999999999998</v>
      </c>
      <c r="AV262" s="16">
        <f t="shared" si="454"/>
        <v>2199.6999999999998</v>
      </c>
      <c r="AW262" s="16"/>
      <c r="AX262" s="16"/>
      <c r="AY262" s="16"/>
      <c r="AZ262" s="16">
        <f t="shared" si="455"/>
        <v>2199.6999999999998</v>
      </c>
      <c r="BA262" s="16">
        <f t="shared" si="456"/>
        <v>2199.6999999999998</v>
      </c>
      <c r="BB262" s="16">
        <f t="shared" si="457"/>
        <v>2199.6999999999998</v>
      </c>
      <c r="BC262" s="16"/>
      <c r="BD262" s="30"/>
      <c r="BE262" s="30"/>
      <c r="BF262" s="1"/>
      <c r="BG262" s="1"/>
      <c r="BH262" s="1"/>
      <c r="BI262" s="1"/>
      <c r="BJ262" s="1"/>
    </row>
    <row r="263" s="1" customFormat="1">
      <c r="A263" s="13" t="s">
        <v>221</v>
      </c>
      <c r="B263" s="14"/>
      <c r="C263" s="13"/>
      <c r="D263" s="13"/>
      <c r="E263" s="29" t="s">
        <v>202</v>
      </c>
      <c r="F263" s="16">
        <f t="shared" ref="F263:F266" si="510">F264</f>
        <v>7451.3000000000002</v>
      </c>
      <c r="G263" s="16">
        <f t="shared" ref="G263:G266" si="511">G264</f>
        <v>0</v>
      </c>
      <c r="H263" s="16">
        <f t="shared" ref="H263:H266" si="512">H264</f>
        <v>0</v>
      </c>
      <c r="I263" s="16">
        <f t="shared" ref="I263:I266" si="513">I264</f>
        <v>67</v>
      </c>
      <c r="J263" s="16">
        <f t="shared" ref="J263:J266" si="514">J264</f>
        <v>0</v>
      </c>
      <c r="K263" s="16">
        <f t="shared" ref="K263:K266" si="515">K264</f>
        <v>0</v>
      </c>
      <c r="L263" s="16">
        <f t="shared" si="356"/>
        <v>7518.3000000000002</v>
      </c>
      <c r="M263" s="16">
        <f t="shared" si="357"/>
        <v>0</v>
      </c>
      <c r="N263" s="16">
        <f t="shared" si="358"/>
        <v>0</v>
      </c>
      <c r="O263" s="16">
        <f t="shared" ref="O263:O266" si="516">O264</f>
        <v>5050.5</v>
      </c>
      <c r="P263" s="16">
        <f t="shared" ref="P263:P266" si="517">P264</f>
        <v>0</v>
      </c>
      <c r="Q263" s="16">
        <f t="shared" ref="Q263:Q266" si="518">Q264</f>
        <v>0</v>
      </c>
      <c r="R263" s="16">
        <f t="shared" si="437"/>
        <v>12568.799999999999</v>
      </c>
      <c r="S263" s="16">
        <f t="shared" si="438"/>
        <v>0</v>
      </c>
      <c r="T263" s="16">
        <f t="shared" si="439"/>
        <v>0</v>
      </c>
      <c r="U263" s="16">
        <f t="shared" ref="U263:U266" si="519">U264</f>
        <v>0</v>
      </c>
      <c r="V263" s="16">
        <f t="shared" ref="V263:V266" si="520">V264</f>
        <v>0</v>
      </c>
      <c r="W263" s="16">
        <f t="shared" ref="W263:W266" si="521">W264</f>
        <v>0</v>
      </c>
      <c r="X263" s="16">
        <f t="shared" si="440"/>
        <v>12568.799999999999</v>
      </c>
      <c r="Y263" s="16">
        <f t="shared" si="441"/>
        <v>0</v>
      </c>
      <c r="Z263" s="16">
        <f t="shared" si="442"/>
        <v>0</v>
      </c>
      <c r="AA263" s="16">
        <f t="shared" ref="AA263:AA266" si="522">AA264</f>
        <v>0</v>
      </c>
      <c r="AB263" s="16">
        <f t="shared" ref="AB263:AB266" si="523">AB264</f>
        <v>0</v>
      </c>
      <c r="AC263" s="16">
        <f t="shared" ref="AC263:AC266" si="524">AC264</f>
        <v>0</v>
      </c>
      <c r="AD263" s="16">
        <f t="shared" si="443"/>
        <v>12568.799999999999</v>
      </c>
      <c r="AE263" s="16">
        <f t="shared" si="444"/>
        <v>0</v>
      </c>
      <c r="AF263" s="16">
        <f t="shared" si="445"/>
        <v>0</v>
      </c>
      <c r="AG263" s="16">
        <f t="shared" ref="AG263:AG266" si="525">AG264</f>
        <v>0</v>
      </c>
      <c r="AH263" s="16">
        <f t="shared" si="446"/>
        <v>12568.799999999999</v>
      </c>
      <c r="AI263" s="16">
        <f t="shared" si="447"/>
        <v>0</v>
      </c>
      <c r="AJ263" s="16">
        <f t="shared" si="448"/>
        <v>0</v>
      </c>
      <c r="AK263" s="16">
        <f t="shared" ref="AK263:AK266" si="526">AK264</f>
        <v>0</v>
      </c>
      <c r="AL263" s="16">
        <f t="shared" ref="AL263:AL266" si="527">AL264</f>
        <v>0</v>
      </c>
      <c r="AM263" s="16">
        <f t="shared" ref="AM263:AM266" si="528">AM264</f>
        <v>0</v>
      </c>
      <c r="AN263" s="16">
        <f t="shared" si="449"/>
        <v>12568.799999999999</v>
      </c>
      <c r="AO263" s="16">
        <f t="shared" si="450"/>
        <v>0</v>
      </c>
      <c r="AP263" s="16">
        <f t="shared" si="451"/>
        <v>0</v>
      </c>
      <c r="AQ263" s="16">
        <f t="shared" ref="AQ263:AQ266" si="529">AQ264</f>
        <v>0</v>
      </c>
      <c r="AR263" s="16">
        <f t="shared" ref="AR263:AR266" si="530">AR264</f>
        <v>0</v>
      </c>
      <c r="AS263" s="16">
        <f t="shared" ref="AS263:AS266" si="531">AS264</f>
        <v>0</v>
      </c>
      <c r="AT263" s="16">
        <f t="shared" si="452"/>
        <v>12568.799999999999</v>
      </c>
      <c r="AU263" s="16">
        <f t="shared" si="453"/>
        <v>0</v>
      </c>
      <c r="AV263" s="16">
        <f t="shared" si="454"/>
        <v>0</v>
      </c>
      <c r="AW263" s="16">
        <f t="shared" ref="AW263:AW266" si="532">AW264</f>
        <v>451.64999999999998</v>
      </c>
      <c r="AX263" s="16">
        <f t="shared" ref="AX263:AX266" si="533">AX264</f>
        <v>0</v>
      </c>
      <c r="AY263" s="16">
        <f t="shared" ref="AY263:AY266" si="534">AY264</f>
        <v>0</v>
      </c>
      <c r="AZ263" s="16">
        <f t="shared" si="455"/>
        <v>13020.449999999999</v>
      </c>
      <c r="BA263" s="16">
        <f t="shared" si="456"/>
        <v>0</v>
      </c>
      <c r="BB263" s="16">
        <f t="shared" si="457"/>
        <v>0</v>
      </c>
      <c r="BC263" s="16">
        <f t="shared" ref="BC263:BC266" si="535">BC264</f>
        <v>0</v>
      </c>
      <c r="BD263" s="30"/>
      <c r="BE263" s="30"/>
      <c r="BF263" s="1"/>
      <c r="BG263" s="1"/>
      <c r="BH263" s="1"/>
      <c r="BI263" s="1"/>
      <c r="BJ263" s="1"/>
    </row>
    <row r="264" s="1" customFormat="1">
      <c r="A264" s="13" t="s">
        <v>221</v>
      </c>
      <c r="B264" s="14" t="s">
        <v>58</v>
      </c>
      <c r="C264" s="13"/>
      <c r="D264" s="13"/>
      <c r="E264" s="29" t="s">
        <v>59</v>
      </c>
      <c r="F264" s="16">
        <f t="shared" si="510"/>
        <v>7451.3000000000002</v>
      </c>
      <c r="G264" s="16">
        <f t="shared" si="511"/>
        <v>0</v>
      </c>
      <c r="H264" s="16">
        <f t="shared" si="512"/>
        <v>0</v>
      </c>
      <c r="I264" s="16">
        <f t="shared" si="513"/>
        <v>67</v>
      </c>
      <c r="J264" s="16">
        <f t="shared" si="514"/>
        <v>0</v>
      </c>
      <c r="K264" s="16">
        <f t="shared" si="515"/>
        <v>0</v>
      </c>
      <c r="L264" s="16">
        <f t="shared" si="356"/>
        <v>7518.3000000000002</v>
      </c>
      <c r="M264" s="16">
        <f t="shared" si="357"/>
        <v>0</v>
      </c>
      <c r="N264" s="16">
        <f t="shared" si="358"/>
        <v>0</v>
      </c>
      <c r="O264" s="16">
        <f t="shared" si="516"/>
        <v>5050.5</v>
      </c>
      <c r="P264" s="16">
        <f t="shared" si="517"/>
        <v>0</v>
      </c>
      <c r="Q264" s="16">
        <f t="shared" si="518"/>
        <v>0</v>
      </c>
      <c r="R264" s="16">
        <f t="shared" si="437"/>
        <v>12568.799999999999</v>
      </c>
      <c r="S264" s="16">
        <f t="shared" si="438"/>
        <v>0</v>
      </c>
      <c r="T264" s="16">
        <f t="shared" si="439"/>
        <v>0</v>
      </c>
      <c r="U264" s="16">
        <f t="shared" si="519"/>
        <v>0</v>
      </c>
      <c r="V264" s="16">
        <f t="shared" si="520"/>
        <v>0</v>
      </c>
      <c r="W264" s="16">
        <f t="shared" si="521"/>
        <v>0</v>
      </c>
      <c r="X264" s="16">
        <f t="shared" si="440"/>
        <v>12568.799999999999</v>
      </c>
      <c r="Y264" s="16">
        <f t="shared" si="441"/>
        <v>0</v>
      </c>
      <c r="Z264" s="16">
        <f t="shared" si="442"/>
        <v>0</v>
      </c>
      <c r="AA264" s="16">
        <f t="shared" si="522"/>
        <v>0</v>
      </c>
      <c r="AB264" s="16">
        <f t="shared" si="523"/>
        <v>0</v>
      </c>
      <c r="AC264" s="16">
        <f t="shared" si="524"/>
        <v>0</v>
      </c>
      <c r="AD264" s="16">
        <f t="shared" si="443"/>
        <v>12568.799999999999</v>
      </c>
      <c r="AE264" s="16">
        <f t="shared" si="444"/>
        <v>0</v>
      </c>
      <c r="AF264" s="16">
        <f t="shared" si="445"/>
        <v>0</v>
      </c>
      <c r="AG264" s="16">
        <f t="shared" si="525"/>
        <v>0</v>
      </c>
      <c r="AH264" s="16">
        <f t="shared" si="446"/>
        <v>12568.799999999999</v>
      </c>
      <c r="AI264" s="16">
        <f t="shared" si="447"/>
        <v>0</v>
      </c>
      <c r="AJ264" s="16">
        <f t="shared" si="448"/>
        <v>0</v>
      </c>
      <c r="AK264" s="16">
        <f t="shared" si="526"/>
        <v>0</v>
      </c>
      <c r="AL264" s="16">
        <f t="shared" si="527"/>
        <v>0</v>
      </c>
      <c r="AM264" s="16">
        <f t="shared" si="528"/>
        <v>0</v>
      </c>
      <c r="AN264" s="16">
        <f t="shared" si="449"/>
        <v>12568.799999999999</v>
      </c>
      <c r="AO264" s="16">
        <f t="shared" si="450"/>
        <v>0</v>
      </c>
      <c r="AP264" s="16">
        <f t="shared" si="451"/>
        <v>0</v>
      </c>
      <c r="AQ264" s="16">
        <f t="shared" si="529"/>
        <v>0</v>
      </c>
      <c r="AR264" s="16">
        <f t="shared" si="530"/>
        <v>0</v>
      </c>
      <c r="AS264" s="16">
        <f t="shared" si="531"/>
        <v>0</v>
      </c>
      <c r="AT264" s="16">
        <f t="shared" si="452"/>
        <v>12568.799999999999</v>
      </c>
      <c r="AU264" s="16">
        <f t="shared" si="453"/>
        <v>0</v>
      </c>
      <c r="AV264" s="16">
        <f t="shared" si="454"/>
        <v>0</v>
      </c>
      <c r="AW264" s="16">
        <f t="shared" si="532"/>
        <v>451.64999999999998</v>
      </c>
      <c r="AX264" s="16">
        <f t="shared" si="533"/>
        <v>0</v>
      </c>
      <c r="AY264" s="16">
        <f t="shared" si="534"/>
        <v>0</v>
      </c>
      <c r="AZ264" s="16">
        <f t="shared" si="455"/>
        <v>13020.449999999999</v>
      </c>
      <c r="BA264" s="16">
        <f t="shared" si="456"/>
        <v>0</v>
      </c>
      <c r="BB264" s="16">
        <f t="shared" si="457"/>
        <v>0</v>
      </c>
      <c r="BC264" s="16">
        <f t="shared" si="535"/>
        <v>0</v>
      </c>
      <c r="BD264" s="30"/>
      <c r="BE264" s="30"/>
      <c r="BF264" s="1"/>
      <c r="BG264" s="1"/>
      <c r="BH264" s="1"/>
      <c r="BI264" s="1"/>
      <c r="BJ264" s="1"/>
    </row>
    <row r="265" s="1" customFormat="1">
      <c r="A265" s="13" t="s">
        <v>221</v>
      </c>
      <c r="B265" s="14">
        <v>600</v>
      </c>
      <c r="C265" s="13" t="s">
        <v>72</v>
      </c>
      <c r="D265" s="13" t="s">
        <v>106</v>
      </c>
      <c r="E265" s="29" t="s">
        <v>213</v>
      </c>
      <c r="F265" s="16">
        <v>7451.3000000000002</v>
      </c>
      <c r="G265" s="16">
        <v>0</v>
      </c>
      <c r="H265" s="16">
        <v>0</v>
      </c>
      <c r="I265" s="16">
        <v>67</v>
      </c>
      <c r="J265" s="16"/>
      <c r="K265" s="16"/>
      <c r="L265" s="16">
        <f t="shared" si="356"/>
        <v>7518.3000000000002</v>
      </c>
      <c r="M265" s="16">
        <f t="shared" si="357"/>
        <v>0</v>
      </c>
      <c r="N265" s="16">
        <f t="shared" si="358"/>
        <v>0</v>
      </c>
      <c r="O265" s="16">
        <v>5050.5</v>
      </c>
      <c r="P265" s="16"/>
      <c r="Q265" s="16"/>
      <c r="R265" s="16">
        <f t="shared" si="437"/>
        <v>12568.799999999999</v>
      </c>
      <c r="S265" s="16">
        <f t="shared" si="438"/>
        <v>0</v>
      </c>
      <c r="T265" s="16">
        <f t="shared" si="439"/>
        <v>0</v>
      </c>
      <c r="U265" s="16"/>
      <c r="V265" s="16"/>
      <c r="W265" s="16"/>
      <c r="X265" s="16">
        <f t="shared" si="440"/>
        <v>12568.799999999999</v>
      </c>
      <c r="Y265" s="16">
        <f t="shared" si="441"/>
        <v>0</v>
      </c>
      <c r="Z265" s="16">
        <f t="shared" si="442"/>
        <v>0</v>
      </c>
      <c r="AA265" s="16"/>
      <c r="AB265" s="16"/>
      <c r="AC265" s="16"/>
      <c r="AD265" s="16">
        <f t="shared" si="443"/>
        <v>12568.799999999999</v>
      </c>
      <c r="AE265" s="16">
        <f t="shared" si="444"/>
        <v>0</v>
      </c>
      <c r="AF265" s="16">
        <f t="shared" si="445"/>
        <v>0</v>
      </c>
      <c r="AG265" s="16"/>
      <c r="AH265" s="16">
        <f t="shared" si="446"/>
        <v>12568.799999999999</v>
      </c>
      <c r="AI265" s="16">
        <f t="shared" si="447"/>
        <v>0</v>
      </c>
      <c r="AJ265" s="16">
        <f t="shared" si="448"/>
        <v>0</v>
      </c>
      <c r="AK265" s="16"/>
      <c r="AL265" s="16"/>
      <c r="AM265" s="16"/>
      <c r="AN265" s="16">
        <f t="shared" si="449"/>
        <v>12568.799999999999</v>
      </c>
      <c r="AO265" s="16">
        <f t="shared" si="450"/>
        <v>0</v>
      </c>
      <c r="AP265" s="16">
        <f t="shared" si="451"/>
        <v>0</v>
      </c>
      <c r="AQ265" s="16"/>
      <c r="AR265" s="16"/>
      <c r="AS265" s="16"/>
      <c r="AT265" s="16">
        <f t="shared" si="452"/>
        <v>12568.799999999999</v>
      </c>
      <c r="AU265" s="16">
        <f t="shared" si="453"/>
        <v>0</v>
      </c>
      <c r="AV265" s="16">
        <f t="shared" si="454"/>
        <v>0</v>
      </c>
      <c r="AW265" s="16">
        <v>451.64999999999998</v>
      </c>
      <c r="AX265" s="16"/>
      <c r="AY265" s="16"/>
      <c r="AZ265" s="16">
        <f t="shared" si="455"/>
        <v>13020.449999999999</v>
      </c>
      <c r="BA265" s="16">
        <f t="shared" si="456"/>
        <v>0</v>
      </c>
      <c r="BB265" s="16">
        <f t="shared" si="457"/>
        <v>0</v>
      </c>
      <c r="BC265" s="16"/>
      <c r="BD265" s="30"/>
      <c r="BE265" s="30">
        <v>59</v>
      </c>
      <c r="BF265" s="1"/>
      <c r="BG265" s="1"/>
      <c r="BH265" s="1"/>
      <c r="BI265" s="1"/>
      <c r="BJ265" s="1"/>
    </row>
    <row r="266" s="1" customFormat="1">
      <c r="A266" s="13" t="s">
        <v>222</v>
      </c>
      <c r="B266" s="14"/>
      <c r="C266" s="13"/>
      <c r="D266" s="13"/>
      <c r="E266" s="29" t="s">
        <v>223</v>
      </c>
      <c r="F266" s="16">
        <f t="shared" si="510"/>
        <v>21390.5</v>
      </c>
      <c r="G266" s="16">
        <f t="shared" si="511"/>
        <v>21390.5</v>
      </c>
      <c r="H266" s="16">
        <f t="shared" si="512"/>
        <v>21390.5</v>
      </c>
      <c r="I266" s="16">
        <f t="shared" si="513"/>
        <v>367.39999999999998</v>
      </c>
      <c r="J266" s="16">
        <f t="shared" si="514"/>
        <v>367.39999999999998</v>
      </c>
      <c r="K266" s="16">
        <f t="shared" si="515"/>
        <v>367.39999999999998</v>
      </c>
      <c r="L266" s="16">
        <f t="shared" si="356"/>
        <v>21757.900000000001</v>
      </c>
      <c r="M266" s="16">
        <f t="shared" si="357"/>
        <v>21757.900000000001</v>
      </c>
      <c r="N266" s="16">
        <f t="shared" si="358"/>
        <v>21757.900000000001</v>
      </c>
      <c r="O266" s="16">
        <f t="shared" si="516"/>
        <v>876.89999999999998</v>
      </c>
      <c r="P266" s="16">
        <f t="shared" si="517"/>
        <v>0</v>
      </c>
      <c r="Q266" s="16">
        <f t="shared" si="518"/>
        <v>0</v>
      </c>
      <c r="R266" s="16">
        <f t="shared" si="437"/>
        <v>22634.800000000003</v>
      </c>
      <c r="S266" s="16">
        <f t="shared" si="438"/>
        <v>21757.900000000001</v>
      </c>
      <c r="T266" s="16">
        <f t="shared" si="439"/>
        <v>21757.900000000001</v>
      </c>
      <c r="U266" s="16">
        <f t="shared" si="519"/>
        <v>0</v>
      </c>
      <c r="V266" s="16">
        <f t="shared" si="520"/>
        <v>0</v>
      </c>
      <c r="W266" s="16">
        <f t="shared" si="521"/>
        <v>0</v>
      </c>
      <c r="X266" s="16">
        <f t="shared" si="440"/>
        <v>22634.800000000003</v>
      </c>
      <c r="Y266" s="16">
        <f t="shared" si="441"/>
        <v>21757.900000000001</v>
      </c>
      <c r="Z266" s="16">
        <f t="shared" si="442"/>
        <v>21757.900000000001</v>
      </c>
      <c r="AA266" s="16">
        <f t="shared" si="522"/>
        <v>0</v>
      </c>
      <c r="AB266" s="16">
        <f t="shared" si="523"/>
        <v>0</v>
      </c>
      <c r="AC266" s="16">
        <f t="shared" si="524"/>
        <v>0</v>
      </c>
      <c r="AD266" s="16">
        <f t="shared" si="443"/>
        <v>22634.800000000003</v>
      </c>
      <c r="AE266" s="16">
        <f t="shared" si="444"/>
        <v>21757.900000000001</v>
      </c>
      <c r="AF266" s="16">
        <f t="shared" si="445"/>
        <v>21757.900000000001</v>
      </c>
      <c r="AG266" s="16">
        <f t="shared" si="525"/>
        <v>0</v>
      </c>
      <c r="AH266" s="16">
        <f t="shared" si="446"/>
        <v>22634.800000000003</v>
      </c>
      <c r="AI266" s="16">
        <f t="shared" si="447"/>
        <v>21757.900000000001</v>
      </c>
      <c r="AJ266" s="16">
        <f t="shared" si="448"/>
        <v>21757.900000000001</v>
      </c>
      <c r="AK266" s="16">
        <f t="shared" si="526"/>
        <v>0</v>
      </c>
      <c r="AL266" s="16">
        <f t="shared" si="527"/>
        <v>0</v>
      </c>
      <c r="AM266" s="16">
        <f t="shared" si="528"/>
        <v>0</v>
      </c>
      <c r="AN266" s="16">
        <f t="shared" si="449"/>
        <v>22634.800000000003</v>
      </c>
      <c r="AO266" s="16">
        <f t="shared" si="450"/>
        <v>21757.900000000001</v>
      </c>
      <c r="AP266" s="16">
        <f t="shared" si="451"/>
        <v>21757.900000000001</v>
      </c>
      <c r="AQ266" s="16">
        <f t="shared" si="529"/>
        <v>0</v>
      </c>
      <c r="AR266" s="16">
        <f t="shared" si="530"/>
        <v>0</v>
      </c>
      <c r="AS266" s="16">
        <f t="shared" si="531"/>
        <v>0</v>
      </c>
      <c r="AT266" s="16">
        <f t="shared" si="452"/>
        <v>22634.800000000003</v>
      </c>
      <c r="AU266" s="16">
        <f t="shared" si="453"/>
        <v>21757.900000000001</v>
      </c>
      <c r="AV266" s="16">
        <f t="shared" si="454"/>
        <v>21757.900000000001</v>
      </c>
      <c r="AW266" s="16">
        <f t="shared" si="532"/>
        <v>1561.4100000000001</v>
      </c>
      <c r="AX266" s="16">
        <f t="shared" si="533"/>
        <v>1704.443</v>
      </c>
      <c r="AY266" s="16">
        <f t="shared" si="534"/>
        <v>1704.443</v>
      </c>
      <c r="AZ266" s="16">
        <f t="shared" si="455"/>
        <v>24196.210000000003</v>
      </c>
      <c r="BA266" s="16">
        <f t="shared" si="456"/>
        <v>23462.343000000001</v>
      </c>
      <c r="BB266" s="16">
        <f t="shared" si="457"/>
        <v>23462.343000000001</v>
      </c>
      <c r="BC266" s="16">
        <f t="shared" si="535"/>
        <v>0</v>
      </c>
      <c r="BD266" s="30"/>
      <c r="BE266" s="30"/>
      <c r="BF266" s="1"/>
      <c r="BG266" s="1"/>
      <c r="BH266" s="1"/>
      <c r="BI266" s="1"/>
      <c r="BJ266" s="1"/>
    </row>
    <row r="267" s="1" customFormat="1">
      <c r="A267" s="13" t="s">
        <v>222</v>
      </c>
      <c r="B267" s="14" t="s">
        <v>58</v>
      </c>
      <c r="C267" s="13"/>
      <c r="D267" s="13"/>
      <c r="E267" s="29" t="s">
        <v>59</v>
      </c>
      <c r="F267" s="16">
        <f>F268+F269</f>
        <v>21390.5</v>
      </c>
      <c r="G267" s="16">
        <f>G268+G269</f>
        <v>21390.5</v>
      </c>
      <c r="H267" s="16">
        <f>H268+H269</f>
        <v>21390.5</v>
      </c>
      <c r="I267" s="16">
        <f>I268+I269</f>
        <v>367.39999999999998</v>
      </c>
      <c r="J267" s="16">
        <f>J268+J269</f>
        <v>367.39999999999998</v>
      </c>
      <c r="K267" s="16">
        <f>K268+K269</f>
        <v>367.39999999999998</v>
      </c>
      <c r="L267" s="16">
        <f t="shared" si="356"/>
        <v>21757.900000000001</v>
      </c>
      <c r="M267" s="16">
        <f t="shared" si="357"/>
        <v>21757.900000000001</v>
      </c>
      <c r="N267" s="16">
        <f t="shared" si="358"/>
        <v>21757.900000000001</v>
      </c>
      <c r="O267" s="16">
        <f>O268+O269</f>
        <v>876.89999999999998</v>
      </c>
      <c r="P267" s="16">
        <f>P268+P269</f>
        <v>0</v>
      </c>
      <c r="Q267" s="16">
        <f>Q268+Q269</f>
        <v>0</v>
      </c>
      <c r="R267" s="16">
        <f t="shared" si="437"/>
        <v>22634.800000000003</v>
      </c>
      <c r="S267" s="16">
        <f t="shared" si="438"/>
        <v>21757.900000000001</v>
      </c>
      <c r="T267" s="16">
        <f t="shared" si="439"/>
        <v>21757.900000000001</v>
      </c>
      <c r="U267" s="16">
        <f>U268+U269</f>
        <v>0</v>
      </c>
      <c r="V267" s="16">
        <f>V268+V269</f>
        <v>0</v>
      </c>
      <c r="W267" s="16">
        <f>W268+W269</f>
        <v>0</v>
      </c>
      <c r="X267" s="16">
        <f t="shared" si="440"/>
        <v>22634.800000000003</v>
      </c>
      <c r="Y267" s="16">
        <f t="shared" si="441"/>
        <v>21757.900000000001</v>
      </c>
      <c r="Z267" s="16">
        <f t="shared" si="442"/>
        <v>21757.900000000001</v>
      </c>
      <c r="AA267" s="16">
        <f>AA268+AA269</f>
        <v>0</v>
      </c>
      <c r="AB267" s="16">
        <f>AB268+AB269</f>
        <v>0</v>
      </c>
      <c r="AC267" s="16">
        <f>AC268+AC269</f>
        <v>0</v>
      </c>
      <c r="AD267" s="16">
        <f t="shared" si="443"/>
        <v>22634.800000000003</v>
      </c>
      <c r="AE267" s="16">
        <f t="shared" si="444"/>
        <v>21757.900000000001</v>
      </c>
      <c r="AF267" s="16">
        <f t="shared" si="445"/>
        <v>21757.900000000001</v>
      </c>
      <c r="AG267" s="16">
        <f>AG268+AG269</f>
        <v>0</v>
      </c>
      <c r="AH267" s="16">
        <f t="shared" si="446"/>
        <v>22634.800000000003</v>
      </c>
      <c r="AI267" s="16">
        <f t="shared" si="447"/>
        <v>21757.900000000001</v>
      </c>
      <c r="AJ267" s="16">
        <f t="shared" si="448"/>
        <v>21757.900000000001</v>
      </c>
      <c r="AK267" s="16">
        <f>AK268+AK269</f>
        <v>0</v>
      </c>
      <c r="AL267" s="16">
        <f>AL268+AL269</f>
        <v>0</v>
      </c>
      <c r="AM267" s="16">
        <f>AM268+AM269</f>
        <v>0</v>
      </c>
      <c r="AN267" s="16">
        <f t="shared" si="449"/>
        <v>22634.800000000003</v>
      </c>
      <c r="AO267" s="16">
        <f t="shared" si="450"/>
        <v>21757.900000000001</v>
      </c>
      <c r="AP267" s="16">
        <f t="shared" si="451"/>
        <v>21757.900000000001</v>
      </c>
      <c r="AQ267" s="16">
        <f>AQ268+AQ269</f>
        <v>0</v>
      </c>
      <c r="AR267" s="16">
        <f>AR268+AR269</f>
        <v>0</v>
      </c>
      <c r="AS267" s="16">
        <f>AS268+AS269</f>
        <v>0</v>
      </c>
      <c r="AT267" s="16">
        <f t="shared" si="452"/>
        <v>22634.800000000003</v>
      </c>
      <c r="AU267" s="16">
        <f t="shared" si="453"/>
        <v>21757.900000000001</v>
      </c>
      <c r="AV267" s="16">
        <f t="shared" si="454"/>
        <v>21757.900000000001</v>
      </c>
      <c r="AW267" s="16">
        <f>AW268+AW269</f>
        <v>1561.4100000000001</v>
      </c>
      <c r="AX267" s="16">
        <f>AX268+AX269</f>
        <v>1704.443</v>
      </c>
      <c r="AY267" s="16">
        <f>AY268+AY269</f>
        <v>1704.443</v>
      </c>
      <c r="AZ267" s="16">
        <f t="shared" si="455"/>
        <v>24196.210000000003</v>
      </c>
      <c r="BA267" s="16">
        <f t="shared" si="456"/>
        <v>23462.343000000001</v>
      </c>
      <c r="BB267" s="16">
        <f t="shared" si="457"/>
        <v>23462.343000000001</v>
      </c>
      <c r="BC267" s="16">
        <f>BC268+BC269</f>
        <v>0</v>
      </c>
      <c r="BD267" s="30"/>
      <c r="BE267" s="30"/>
      <c r="BF267" s="1"/>
      <c r="BG267" s="1"/>
      <c r="BH267" s="1"/>
      <c r="BI267" s="1"/>
      <c r="BJ267" s="1"/>
    </row>
    <row r="268" s="1" customFormat="1">
      <c r="A268" s="13" t="s">
        <v>222</v>
      </c>
      <c r="B268" s="14">
        <v>600</v>
      </c>
      <c r="C268" s="13" t="s">
        <v>72</v>
      </c>
      <c r="D268" s="13" t="s">
        <v>106</v>
      </c>
      <c r="E268" s="29" t="s">
        <v>213</v>
      </c>
      <c r="F268" s="16">
        <v>21190.5</v>
      </c>
      <c r="G268" s="16">
        <v>21190.5</v>
      </c>
      <c r="H268" s="16">
        <v>21190.5</v>
      </c>
      <c r="I268" s="16">
        <v>267.39999999999998</v>
      </c>
      <c r="J268" s="16">
        <v>267.39999999999998</v>
      </c>
      <c r="K268" s="16">
        <v>267.39999999999998</v>
      </c>
      <c r="L268" s="16">
        <f t="shared" si="356"/>
        <v>21457.900000000001</v>
      </c>
      <c r="M268" s="16">
        <f t="shared" si="357"/>
        <v>21457.900000000001</v>
      </c>
      <c r="N268" s="16">
        <f t="shared" si="358"/>
        <v>21457.900000000001</v>
      </c>
      <c r="O268" s="16">
        <v>876.89999999999998</v>
      </c>
      <c r="P268" s="16"/>
      <c r="Q268" s="16"/>
      <c r="R268" s="16">
        <f t="shared" si="437"/>
        <v>22334.800000000003</v>
      </c>
      <c r="S268" s="16">
        <f t="shared" si="438"/>
        <v>21457.900000000001</v>
      </c>
      <c r="T268" s="16">
        <f t="shared" si="439"/>
        <v>21457.900000000001</v>
      </c>
      <c r="U268" s="16"/>
      <c r="V268" s="16"/>
      <c r="W268" s="16"/>
      <c r="X268" s="16">
        <f t="shared" si="440"/>
        <v>22334.800000000003</v>
      </c>
      <c r="Y268" s="16">
        <f t="shared" si="441"/>
        <v>21457.900000000001</v>
      </c>
      <c r="Z268" s="16">
        <f t="shared" si="442"/>
        <v>21457.900000000001</v>
      </c>
      <c r="AA268" s="16"/>
      <c r="AB268" s="16"/>
      <c r="AC268" s="16"/>
      <c r="AD268" s="16">
        <f t="shared" si="443"/>
        <v>22334.800000000003</v>
      </c>
      <c r="AE268" s="16">
        <f t="shared" si="444"/>
        <v>21457.900000000001</v>
      </c>
      <c r="AF268" s="16">
        <f t="shared" si="445"/>
        <v>21457.900000000001</v>
      </c>
      <c r="AG268" s="16"/>
      <c r="AH268" s="16">
        <f t="shared" si="446"/>
        <v>22334.800000000003</v>
      </c>
      <c r="AI268" s="16">
        <f t="shared" si="447"/>
        <v>21457.900000000001</v>
      </c>
      <c r="AJ268" s="16">
        <f t="shared" si="448"/>
        <v>21457.900000000001</v>
      </c>
      <c r="AK268" s="16"/>
      <c r="AL268" s="16"/>
      <c r="AM268" s="16"/>
      <c r="AN268" s="16">
        <f t="shared" si="449"/>
        <v>22334.800000000003</v>
      </c>
      <c r="AO268" s="16">
        <f t="shared" si="450"/>
        <v>21457.900000000001</v>
      </c>
      <c r="AP268" s="16">
        <f t="shared" si="451"/>
        <v>21457.900000000001</v>
      </c>
      <c r="AQ268" s="16"/>
      <c r="AR268" s="16"/>
      <c r="AS268" s="16"/>
      <c r="AT268" s="16">
        <f t="shared" si="452"/>
        <v>22334.800000000003</v>
      </c>
      <c r="AU268" s="16">
        <f t="shared" si="453"/>
        <v>21457.900000000001</v>
      </c>
      <c r="AV268" s="16">
        <f t="shared" si="454"/>
        <v>21457.900000000001</v>
      </c>
      <c r="AW268" s="16">
        <v>1561.4100000000001</v>
      </c>
      <c r="AX268" s="16">
        <v>1704.443</v>
      </c>
      <c r="AY268" s="16">
        <v>1704.443</v>
      </c>
      <c r="AZ268" s="16">
        <f t="shared" si="455"/>
        <v>23896.210000000003</v>
      </c>
      <c r="BA268" s="16">
        <f t="shared" si="456"/>
        <v>23162.343000000001</v>
      </c>
      <c r="BB268" s="16">
        <f t="shared" si="457"/>
        <v>23162.343000000001</v>
      </c>
      <c r="BC268" s="16"/>
      <c r="BD268" s="30"/>
      <c r="BE268" s="30">
        <v>61</v>
      </c>
      <c r="BF268" s="1"/>
      <c r="BG268" s="1"/>
      <c r="BH268" s="1"/>
      <c r="BI268" s="1"/>
      <c r="BJ268" s="1"/>
    </row>
    <row r="269" s="1" customFormat="1">
      <c r="A269" s="13" t="s">
        <v>222</v>
      </c>
      <c r="B269" s="14">
        <v>600</v>
      </c>
      <c r="C269" s="13" t="s">
        <v>107</v>
      </c>
      <c r="D269" s="13" t="s">
        <v>106</v>
      </c>
      <c r="E269" s="29" t="s">
        <v>224</v>
      </c>
      <c r="F269" s="16">
        <v>200</v>
      </c>
      <c r="G269" s="16">
        <v>200</v>
      </c>
      <c r="H269" s="16">
        <v>200</v>
      </c>
      <c r="I269" s="16">
        <v>100</v>
      </c>
      <c r="J269" s="16">
        <v>100</v>
      </c>
      <c r="K269" s="16">
        <v>100</v>
      </c>
      <c r="L269" s="16">
        <f t="shared" ref="L269:L332" si="536">F269+I269</f>
        <v>300</v>
      </c>
      <c r="M269" s="16">
        <f t="shared" ref="M269:M332" si="537">G269+J269</f>
        <v>300</v>
      </c>
      <c r="N269" s="16">
        <f t="shared" ref="N269:N332" si="538">H269+K269</f>
        <v>300</v>
      </c>
      <c r="O269" s="16"/>
      <c r="P269" s="16"/>
      <c r="Q269" s="16"/>
      <c r="R269" s="16">
        <f t="shared" si="437"/>
        <v>300</v>
      </c>
      <c r="S269" s="16">
        <f t="shared" si="438"/>
        <v>300</v>
      </c>
      <c r="T269" s="16">
        <f t="shared" si="439"/>
        <v>300</v>
      </c>
      <c r="U269" s="16"/>
      <c r="V269" s="16"/>
      <c r="W269" s="16"/>
      <c r="X269" s="16">
        <f t="shared" si="440"/>
        <v>300</v>
      </c>
      <c r="Y269" s="16">
        <f t="shared" si="441"/>
        <v>300</v>
      </c>
      <c r="Z269" s="16">
        <f t="shared" si="442"/>
        <v>300</v>
      </c>
      <c r="AA269" s="16"/>
      <c r="AB269" s="16"/>
      <c r="AC269" s="16"/>
      <c r="AD269" s="16">
        <f t="shared" si="443"/>
        <v>300</v>
      </c>
      <c r="AE269" s="16">
        <f t="shared" si="444"/>
        <v>300</v>
      </c>
      <c r="AF269" s="16">
        <f t="shared" si="445"/>
        <v>300</v>
      </c>
      <c r="AG269" s="16"/>
      <c r="AH269" s="16">
        <f t="shared" si="446"/>
        <v>300</v>
      </c>
      <c r="AI269" s="16">
        <f t="shared" si="447"/>
        <v>300</v>
      </c>
      <c r="AJ269" s="16">
        <f t="shared" si="448"/>
        <v>300</v>
      </c>
      <c r="AK269" s="16"/>
      <c r="AL269" s="16"/>
      <c r="AM269" s="16"/>
      <c r="AN269" s="16">
        <f t="shared" si="449"/>
        <v>300</v>
      </c>
      <c r="AO269" s="16">
        <f t="shared" si="450"/>
        <v>300</v>
      </c>
      <c r="AP269" s="16">
        <f t="shared" si="451"/>
        <v>300</v>
      </c>
      <c r="AQ269" s="16"/>
      <c r="AR269" s="16"/>
      <c r="AS269" s="16"/>
      <c r="AT269" s="16">
        <f t="shared" si="452"/>
        <v>300</v>
      </c>
      <c r="AU269" s="16">
        <f t="shared" si="453"/>
        <v>300</v>
      </c>
      <c r="AV269" s="16">
        <f t="shared" si="454"/>
        <v>300</v>
      </c>
      <c r="AW269" s="16"/>
      <c r="AX269" s="16"/>
      <c r="AY269" s="16"/>
      <c r="AZ269" s="16">
        <f t="shared" si="455"/>
        <v>300</v>
      </c>
      <c r="BA269" s="16">
        <f t="shared" si="456"/>
        <v>300</v>
      </c>
      <c r="BB269" s="16">
        <f t="shared" si="457"/>
        <v>300</v>
      </c>
      <c r="BC269" s="16"/>
      <c r="BD269" s="30"/>
      <c r="BE269" s="30">
        <v>60</v>
      </c>
      <c r="BF269" s="1"/>
      <c r="BG269" s="1"/>
      <c r="BH269" s="1"/>
      <c r="BI269" s="1"/>
      <c r="BJ269" s="1"/>
    </row>
    <row r="270" s="1" customFormat="1">
      <c r="A270" s="13" t="s">
        <v>225</v>
      </c>
      <c r="B270" s="14"/>
      <c r="C270" s="13"/>
      <c r="D270" s="13"/>
      <c r="E270" s="29" t="s">
        <v>226</v>
      </c>
      <c r="F270" s="16">
        <f t="shared" ref="F270:F271" si="539">F271</f>
        <v>480</v>
      </c>
      <c r="G270" s="16">
        <f t="shared" ref="G270:G271" si="540">G271</f>
        <v>480</v>
      </c>
      <c r="H270" s="16">
        <f t="shared" ref="H270:H271" si="541">H271</f>
        <v>480</v>
      </c>
      <c r="I270" s="16">
        <f t="shared" ref="I270:I271" si="542">I271</f>
        <v>0</v>
      </c>
      <c r="J270" s="16">
        <f t="shared" ref="J270:J271" si="543">J271</f>
        <v>0</v>
      </c>
      <c r="K270" s="16">
        <f t="shared" ref="K270:K271" si="544">K271</f>
        <v>0</v>
      </c>
      <c r="L270" s="16">
        <f t="shared" si="536"/>
        <v>480</v>
      </c>
      <c r="M270" s="16">
        <f t="shared" si="537"/>
        <v>480</v>
      </c>
      <c r="N270" s="16">
        <f t="shared" si="538"/>
        <v>480</v>
      </c>
      <c r="O270" s="16">
        <f t="shared" ref="O270:O271" si="545">O271</f>
        <v>0</v>
      </c>
      <c r="P270" s="16">
        <f t="shared" ref="P270:P271" si="546">P271</f>
        <v>0</v>
      </c>
      <c r="Q270" s="16">
        <f t="shared" ref="Q270:Q271" si="547">Q271</f>
        <v>0</v>
      </c>
      <c r="R270" s="16">
        <f t="shared" si="437"/>
        <v>480</v>
      </c>
      <c r="S270" s="16">
        <f t="shared" si="438"/>
        <v>480</v>
      </c>
      <c r="T270" s="16">
        <f t="shared" si="439"/>
        <v>480</v>
      </c>
      <c r="U270" s="16">
        <f t="shared" ref="U270:U271" si="548">U271</f>
        <v>0</v>
      </c>
      <c r="V270" s="16">
        <f t="shared" ref="V270:V271" si="549">V271</f>
        <v>0</v>
      </c>
      <c r="W270" s="16">
        <f t="shared" ref="W270:W271" si="550">W271</f>
        <v>0</v>
      </c>
      <c r="X270" s="16">
        <f t="shared" si="440"/>
        <v>480</v>
      </c>
      <c r="Y270" s="16">
        <f t="shared" si="441"/>
        <v>480</v>
      </c>
      <c r="Z270" s="16">
        <f t="shared" si="442"/>
        <v>480</v>
      </c>
      <c r="AA270" s="16">
        <f t="shared" ref="AA270:AA271" si="551">AA271</f>
        <v>0</v>
      </c>
      <c r="AB270" s="16">
        <f t="shared" ref="AB270:AB271" si="552">AB271</f>
        <v>0</v>
      </c>
      <c r="AC270" s="16">
        <f t="shared" ref="AC270:AC271" si="553">AC271</f>
        <v>0</v>
      </c>
      <c r="AD270" s="16">
        <f t="shared" si="443"/>
        <v>480</v>
      </c>
      <c r="AE270" s="16">
        <f t="shared" si="444"/>
        <v>480</v>
      </c>
      <c r="AF270" s="16">
        <f t="shared" si="445"/>
        <v>480</v>
      </c>
      <c r="AG270" s="16">
        <f t="shared" ref="AG270:AG271" si="554">AG271</f>
        <v>0</v>
      </c>
      <c r="AH270" s="16">
        <f t="shared" si="446"/>
        <v>480</v>
      </c>
      <c r="AI270" s="16">
        <f t="shared" si="447"/>
        <v>480</v>
      </c>
      <c r="AJ270" s="16">
        <f t="shared" si="448"/>
        <v>480</v>
      </c>
      <c r="AK270" s="16">
        <f t="shared" ref="AK270:AK271" si="555">AK271</f>
        <v>0</v>
      </c>
      <c r="AL270" s="16">
        <f t="shared" ref="AL270:AL271" si="556">AL271</f>
        <v>0</v>
      </c>
      <c r="AM270" s="16">
        <f t="shared" ref="AM270:AM271" si="557">AM271</f>
        <v>0</v>
      </c>
      <c r="AN270" s="16">
        <f t="shared" si="449"/>
        <v>480</v>
      </c>
      <c r="AO270" s="16">
        <f t="shared" si="450"/>
        <v>480</v>
      </c>
      <c r="AP270" s="16">
        <f t="shared" si="451"/>
        <v>480</v>
      </c>
      <c r="AQ270" s="16">
        <f t="shared" ref="AQ270:AQ271" si="558">AQ271</f>
        <v>0</v>
      </c>
      <c r="AR270" s="16">
        <f t="shared" ref="AR270:AR271" si="559">AR271</f>
        <v>0</v>
      </c>
      <c r="AS270" s="16">
        <f t="shared" ref="AS270:AS271" si="560">AS271</f>
        <v>0</v>
      </c>
      <c r="AT270" s="16">
        <f t="shared" si="452"/>
        <v>480</v>
      </c>
      <c r="AU270" s="16">
        <f t="shared" si="453"/>
        <v>480</v>
      </c>
      <c r="AV270" s="16">
        <f t="shared" si="454"/>
        <v>480</v>
      </c>
      <c r="AW270" s="16">
        <f t="shared" ref="AW270:AW271" si="561">AW271</f>
        <v>0</v>
      </c>
      <c r="AX270" s="16">
        <f t="shared" ref="AX270:AX271" si="562">AX271</f>
        <v>0</v>
      </c>
      <c r="AY270" s="16">
        <f t="shared" ref="AY270:AY271" si="563">AY271</f>
        <v>0</v>
      </c>
      <c r="AZ270" s="16">
        <f t="shared" si="455"/>
        <v>480</v>
      </c>
      <c r="BA270" s="16">
        <f t="shared" si="456"/>
        <v>480</v>
      </c>
      <c r="BB270" s="16">
        <f t="shared" si="457"/>
        <v>480</v>
      </c>
      <c r="BC270" s="16">
        <f t="shared" ref="BC270:BC271" si="564">BC271</f>
        <v>0</v>
      </c>
      <c r="BD270" s="30"/>
      <c r="BE270" s="30"/>
      <c r="BF270" s="1"/>
      <c r="BG270" s="1"/>
      <c r="BH270" s="1"/>
      <c r="BI270" s="1"/>
      <c r="BJ270" s="1"/>
    </row>
    <row r="271" s="1" customFormat="1">
      <c r="A271" s="13" t="s">
        <v>225</v>
      </c>
      <c r="B271" s="14" t="s">
        <v>192</v>
      </c>
      <c r="C271" s="13"/>
      <c r="D271" s="13"/>
      <c r="E271" s="29" t="s">
        <v>193</v>
      </c>
      <c r="F271" s="16">
        <f t="shared" si="539"/>
        <v>480</v>
      </c>
      <c r="G271" s="16">
        <f t="shared" si="540"/>
        <v>480</v>
      </c>
      <c r="H271" s="16">
        <f t="shared" si="541"/>
        <v>480</v>
      </c>
      <c r="I271" s="16">
        <f t="shared" si="542"/>
        <v>0</v>
      </c>
      <c r="J271" s="16">
        <f t="shared" si="543"/>
        <v>0</v>
      </c>
      <c r="K271" s="16">
        <f t="shared" si="544"/>
        <v>0</v>
      </c>
      <c r="L271" s="16">
        <f t="shared" si="536"/>
        <v>480</v>
      </c>
      <c r="M271" s="16">
        <f t="shared" si="537"/>
        <v>480</v>
      </c>
      <c r="N271" s="16">
        <f t="shared" si="538"/>
        <v>480</v>
      </c>
      <c r="O271" s="16">
        <f t="shared" si="545"/>
        <v>0</v>
      </c>
      <c r="P271" s="16">
        <f t="shared" si="546"/>
        <v>0</v>
      </c>
      <c r="Q271" s="16">
        <f t="shared" si="547"/>
        <v>0</v>
      </c>
      <c r="R271" s="16">
        <f t="shared" si="437"/>
        <v>480</v>
      </c>
      <c r="S271" s="16">
        <f t="shared" si="438"/>
        <v>480</v>
      </c>
      <c r="T271" s="16">
        <f t="shared" si="439"/>
        <v>480</v>
      </c>
      <c r="U271" s="16">
        <f t="shared" si="548"/>
        <v>0</v>
      </c>
      <c r="V271" s="16">
        <f t="shared" si="549"/>
        <v>0</v>
      </c>
      <c r="W271" s="16">
        <f t="shared" si="550"/>
        <v>0</v>
      </c>
      <c r="X271" s="16">
        <f t="shared" si="440"/>
        <v>480</v>
      </c>
      <c r="Y271" s="16">
        <f t="shared" si="441"/>
        <v>480</v>
      </c>
      <c r="Z271" s="16">
        <f t="shared" si="442"/>
        <v>480</v>
      </c>
      <c r="AA271" s="16">
        <f t="shared" si="551"/>
        <v>0</v>
      </c>
      <c r="AB271" s="16">
        <f t="shared" si="552"/>
        <v>0</v>
      </c>
      <c r="AC271" s="16">
        <f t="shared" si="553"/>
        <v>0</v>
      </c>
      <c r="AD271" s="16">
        <f t="shared" si="443"/>
        <v>480</v>
      </c>
      <c r="AE271" s="16">
        <f t="shared" si="444"/>
        <v>480</v>
      </c>
      <c r="AF271" s="16">
        <f t="shared" si="445"/>
        <v>480</v>
      </c>
      <c r="AG271" s="16">
        <f t="shared" si="554"/>
        <v>0</v>
      </c>
      <c r="AH271" s="16">
        <f t="shared" si="446"/>
        <v>480</v>
      </c>
      <c r="AI271" s="16">
        <f t="shared" si="447"/>
        <v>480</v>
      </c>
      <c r="AJ271" s="16">
        <f t="shared" si="448"/>
        <v>480</v>
      </c>
      <c r="AK271" s="16">
        <f t="shared" si="555"/>
        <v>0</v>
      </c>
      <c r="AL271" s="16">
        <f t="shared" si="556"/>
        <v>0</v>
      </c>
      <c r="AM271" s="16">
        <f t="shared" si="557"/>
        <v>0</v>
      </c>
      <c r="AN271" s="16">
        <f t="shared" si="449"/>
        <v>480</v>
      </c>
      <c r="AO271" s="16">
        <f t="shared" si="450"/>
        <v>480</v>
      </c>
      <c r="AP271" s="16">
        <f t="shared" si="451"/>
        <v>480</v>
      </c>
      <c r="AQ271" s="16">
        <f t="shared" si="558"/>
        <v>0</v>
      </c>
      <c r="AR271" s="16">
        <f t="shared" si="559"/>
        <v>0</v>
      </c>
      <c r="AS271" s="16">
        <f t="shared" si="560"/>
        <v>0</v>
      </c>
      <c r="AT271" s="16">
        <f t="shared" si="452"/>
        <v>480</v>
      </c>
      <c r="AU271" s="16">
        <f t="shared" si="453"/>
        <v>480</v>
      </c>
      <c r="AV271" s="16">
        <f t="shared" si="454"/>
        <v>480</v>
      </c>
      <c r="AW271" s="16">
        <f t="shared" si="561"/>
        <v>0</v>
      </c>
      <c r="AX271" s="16">
        <f t="shared" si="562"/>
        <v>0</v>
      </c>
      <c r="AY271" s="16">
        <f t="shared" si="563"/>
        <v>0</v>
      </c>
      <c r="AZ271" s="16">
        <f t="shared" si="455"/>
        <v>480</v>
      </c>
      <c r="BA271" s="16">
        <f t="shared" si="456"/>
        <v>480</v>
      </c>
      <c r="BB271" s="16">
        <f t="shared" si="457"/>
        <v>480</v>
      </c>
      <c r="BC271" s="16">
        <f t="shared" si="564"/>
        <v>0</v>
      </c>
      <c r="BD271" s="30"/>
      <c r="BE271" s="30"/>
      <c r="BF271" s="1"/>
      <c r="BG271" s="1"/>
      <c r="BH271" s="1"/>
      <c r="BI271" s="1"/>
      <c r="BJ271" s="1"/>
    </row>
    <row r="272" s="1" customFormat="1">
      <c r="A272" s="13" t="s">
        <v>225</v>
      </c>
      <c r="B272" s="14">
        <v>300</v>
      </c>
      <c r="C272" s="13" t="s">
        <v>72</v>
      </c>
      <c r="D272" s="13" t="s">
        <v>74</v>
      </c>
      <c r="E272" s="29" t="s">
        <v>75</v>
      </c>
      <c r="F272" s="16">
        <v>480</v>
      </c>
      <c r="G272" s="16">
        <v>480</v>
      </c>
      <c r="H272" s="16">
        <v>480</v>
      </c>
      <c r="I272" s="16"/>
      <c r="J272" s="16"/>
      <c r="K272" s="16"/>
      <c r="L272" s="16">
        <f t="shared" si="536"/>
        <v>480</v>
      </c>
      <c r="M272" s="16">
        <f t="shared" si="537"/>
        <v>480</v>
      </c>
      <c r="N272" s="16">
        <f t="shared" si="538"/>
        <v>480</v>
      </c>
      <c r="O272" s="16"/>
      <c r="P272" s="16"/>
      <c r="Q272" s="16"/>
      <c r="R272" s="16">
        <f t="shared" si="437"/>
        <v>480</v>
      </c>
      <c r="S272" s="16">
        <f t="shared" si="438"/>
        <v>480</v>
      </c>
      <c r="T272" s="16">
        <f t="shared" si="439"/>
        <v>480</v>
      </c>
      <c r="U272" s="16"/>
      <c r="V272" s="16"/>
      <c r="W272" s="16"/>
      <c r="X272" s="16">
        <f t="shared" si="440"/>
        <v>480</v>
      </c>
      <c r="Y272" s="16">
        <f t="shared" si="441"/>
        <v>480</v>
      </c>
      <c r="Z272" s="16">
        <f t="shared" si="442"/>
        <v>480</v>
      </c>
      <c r="AA272" s="16"/>
      <c r="AB272" s="16"/>
      <c r="AC272" s="16"/>
      <c r="AD272" s="16">
        <f t="shared" si="443"/>
        <v>480</v>
      </c>
      <c r="AE272" s="16">
        <f t="shared" si="444"/>
        <v>480</v>
      </c>
      <c r="AF272" s="16">
        <f t="shared" si="445"/>
        <v>480</v>
      </c>
      <c r="AG272" s="16"/>
      <c r="AH272" s="16">
        <f t="shared" si="446"/>
        <v>480</v>
      </c>
      <c r="AI272" s="16">
        <f t="shared" si="447"/>
        <v>480</v>
      </c>
      <c r="AJ272" s="16">
        <f t="shared" si="448"/>
        <v>480</v>
      </c>
      <c r="AK272" s="16"/>
      <c r="AL272" s="16"/>
      <c r="AM272" s="16"/>
      <c r="AN272" s="16">
        <f t="shared" si="449"/>
        <v>480</v>
      </c>
      <c r="AO272" s="16">
        <f t="shared" si="450"/>
        <v>480</v>
      </c>
      <c r="AP272" s="16">
        <f t="shared" si="451"/>
        <v>480</v>
      </c>
      <c r="AQ272" s="16"/>
      <c r="AR272" s="16"/>
      <c r="AS272" s="16"/>
      <c r="AT272" s="16">
        <f t="shared" si="452"/>
        <v>480</v>
      </c>
      <c r="AU272" s="16">
        <f t="shared" si="453"/>
        <v>480</v>
      </c>
      <c r="AV272" s="16">
        <f t="shared" si="454"/>
        <v>480</v>
      </c>
      <c r="AW272" s="16"/>
      <c r="AX272" s="16"/>
      <c r="AY272" s="16"/>
      <c r="AZ272" s="16">
        <f t="shared" si="455"/>
        <v>480</v>
      </c>
      <c r="BA272" s="16">
        <f t="shared" si="456"/>
        <v>480</v>
      </c>
      <c r="BB272" s="16">
        <f t="shared" si="457"/>
        <v>480</v>
      </c>
      <c r="BC272" s="16"/>
      <c r="BD272" s="30"/>
      <c r="BE272" s="30"/>
      <c r="BF272" s="1"/>
      <c r="BG272" s="1"/>
      <c r="BH272" s="1"/>
      <c r="BI272" s="1"/>
      <c r="BJ272" s="1"/>
    </row>
    <row r="273" s="1" customFormat="1">
      <c r="A273" s="13" t="s">
        <v>227</v>
      </c>
      <c r="B273" s="14"/>
      <c r="C273" s="13"/>
      <c r="D273" s="13"/>
      <c r="E273" s="29" t="s">
        <v>228</v>
      </c>
      <c r="F273" s="16">
        <f>F274+F277+F280+F283+F290+F293</f>
        <v>72587.599999999991</v>
      </c>
      <c r="G273" s="16">
        <f>G274+G277+G280+G283+G290+G293</f>
        <v>73218</v>
      </c>
      <c r="H273" s="16">
        <f>H274+H277+H280+H283+H290+H293</f>
        <v>73218</v>
      </c>
      <c r="I273" s="16">
        <f>I274+I277+I280+I283+I290+I293</f>
        <v>0</v>
      </c>
      <c r="J273" s="16">
        <f>J274+J277+J280+J283+J290+J293</f>
        <v>0</v>
      </c>
      <c r="K273" s="16">
        <f>K274+K277+K280+K283+K290+K293</f>
        <v>0</v>
      </c>
      <c r="L273" s="16">
        <f t="shared" si="536"/>
        <v>72587.599999999991</v>
      </c>
      <c r="M273" s="16">
        <f t="shared" si="537"/>
        <v>73218</v>
      </c>
      <c r="N273" s="16">
        <f t="shared" si="538"/>
        <v>73218</v>
      </c>
      <c r="O273" s="16">
        <f>O274+O277+O280+O283+O290+O293</f>
        <v>1671.5</v>
      </c>
      <c r="P273" s="16">
        <f>P274+P277+P280+P283+P290+P293</f>
        <v>0</v>
      </c>
      <c r="Q273" s="16">
        <f>Q274+Q277+Q280+Q283+Q290+Q293</f>
        <v>0</v>
      </c>
      <c r="R273" s="16">
        <f t="shared" si="437"/>
        <v>74259.099999999991</v>
      </c>
      <c r="S273" s="16">
        <f t="shared" si="438"/>
        <v>73218</v>
      </c>
      <c r="T273" s="16">
        <f t="shared" si="439"/>
        <v>73218</v>
      </c>
      <c r="U273" s="16">
        <f>U274+U277+U280+U283+U290+U293</f>
        <v>0</v>
      </c>
      <c r="V273" s="16">
        <f>V274+V277+V280+V283+V290+V293</f>
        <v>0</v>
      </c>
      <c r="W273" s="16">
        <f>W274+W277+W280+W283+W290+W293</f>
        <v>0</v>
      </c>
      <c r="X273" s="16">
        <f t="shared" si="440"/>
        <v>74259.099999999991</v>
      </c>
      <c r="Y273" s="16">
        <f t="shared" si="441"/>
        <v>73218</v>
      </c>
      <c r="Z273" s="16">
        <f t="shared" si="442"/>
        <v>73218</v>
      </c>
      <c r="AA273" s="16">
        <f>AA274+AA277+AA280+AA283+AA290+AA293</f>
        <v>550</v>
      </c>
      <c r="AB273" s="16">
        <f>AB274+AB277+AB280+AB283+AB290+AB293</f>
        <v>1000</v>
      </c>
      <c r="AC273" s="16">
        <f>AC274+AC277+AC280+AC283+AC290+AC293</f>
        <v>1000</v>
      </c>
      <c r="AD273" s="16">
        <f t="shared" si="443"/>
        <v>74809.099999999991</v>
      </c>
      <c r="AE273" s="16">
        <f t="shared" si="444"/>
        <v>74218</v>
      </c>
      <c r="AF273" s="16">
        <f t="shared" si="445"/>
        <v>74218</v>
      </c>
      <c r="AG273" s="16">
        <f>AG274+AG277+AG280+AG283+AG290+AG293</f>
        <v>0</v>
      </c>
      <c r="AH273" s="16">
        <f t="shared" si="446"/>
        <v>74809.099999999991</v>
      </c>
      <c r="AI273" s="16">
        <f t="shared" si="447"/>
        <v>74218</v>
      </c>
      <c r="AJ273" s="16">
        <f t="shared" si="448"/>
        <v>74218</v>
      </c>
      <c r="AK273" s="16">
        <f>AK274+AK277+AK280+AK283+AK290+AK293</f>
        <v>0</v>
      </c>
      <c r="AL273" s="16">
        <f>AL274+AL277+AL280+AL283+AL290+AL293</f>
        <v>0</v>
      </c>
      <c r="AM273" s="16">
        <f>AM274+AM277+AM280+AM283+AM290+AM293</f>
        <v>0</v>
      </c>
      <c r="AN273" s="16">
        <f t="shared" si="449"/>
        <v>74809.099999999991</v>
      </c>
      <c r="AO273" s="16">
        <f t="shared" si="450"/>
        <v>74218</v>
      </c>
      <c r="AP273" s="16">
        <f t="shared" si="451"/>
        <v>74218</v>
      </c>
      <c r="AQ273" s="16">
        <f>AQ274+AQ277+AQ280+AQ283+AQ290+AQ293</f>
        <v>0</v>
      </c>
      <c r="AR273" s="16">
        <f>AR274+AR277+AR280+AR283+AR290+AR293</f>
        <v>0</v>
      </c>
      <c r="AS273" s="16">
        <f>AS274+AS277+AS280+AS283+AS290+AS293</f>
        <v>0</v>
      </c>
      <c r="AT273" s="16">
        <f t="shared" si="452"/>
        <v>74809.099999999991</v>
      </c>
      <c r="AU273" s="16">
        <f t="shared" si="453"/>
        <v>74218</v>
      </c>
      <c r="AV273" s="16">
        <f t="shared" si="454"/>
        <v>74218</v>
      </c>
      <c r="AW273" s="16">
        <f>AW274+AW277+AW280+AW283+AW290+AW293</f>
        <v>0</v>
      </c>
      <c r="AX273" s="16">
        <f>AX274+AX277+AX280+AX283+AX290+AX293</f>
        <v>0</v>
      </c>
      <c r="AY273" s="16">
        <f>AY274+AY277+AY280+AY283+AY290+AY293</f>
        <v>0</v>
      </c>
      <c r="AZ273" s="16">
        <f t="shared" si="455"/>
        <v>74809.099999999991</v>
      </c>
      <c r="BA273" s="16">
        <f t="shared" si="456"/>
        <v>74218</v>
      </c>
      <c r="BB273" s="16">
        <f t="shared" si="457"/>
        <v>74218</v>
      </c>
      <c r="BC273" s="16">
        <f>BC274+BC277+BC280+BC283+BC290+BC293</f>
        <v>0</v>
      </c>
      <c r="BD273" s="30"/>
      <c r="BE273" s="30"/>
      <c r="BF273" s="1"/>
      <c r="BG273" s="1"/>
      <c r="BH273" s="1"/>
      <c r="BI273" s="1"/>
      <c r="BJ273" s="1"/>
    </row>
    <row r="274" s="1" customFormat="1">
      <c r="A274" s="13" t="s">
        <v>229</v>
      </c>
      <c r="B274" s="14"/>
      <c r="C274" s="13"/>
      <c r="D274" s="13"/>
      <c r="E274" s="29" t="s">
        <v>147</v>
      </c>
      <c r="F274" s="16">
        <f t="shared" ref="F274:F281" si="565">F275</f>
        <v>32699.299999999999</v>
      </c>
      <c r="G274" s="16">
        <f t="shared" ref="G274:G281" si="566">G275</f>
        <v>33956.5</v>
      </c>
      <c r="H274" s="16">
        <f t="shared" ref="H274:H281" si="567">H275</f>
        <v>33956.5</v>
      </c>
      <c r="I274" s="16">
        <f t="shared" ref="I274:I281" si="568">I275</f>
        <v>0</v>
      </c>
      <c r="J274" s="16">
        <f t="shared" ref="J274:J281" si="569">J275</f>
        <v>0</v>
      </c>
      <c r="K274" s="16">
        <f t="shared" ref="K274:K281" si="570">K275</f>
        <v>0</v>
      </c>
      <c r="L274" s="16">
        <f t="shared" si="536"/>
        <v>32699.299999999999</v>
      </c>
      <c r="M274" s="16">
        <f t="shared" si="537"/>
        <v>33956.5</v>
      </c>
      <c r="N274" s="16">
        <f t="shared" si="538"/>
        <v>33956.5</v>
      </c>
      <c r="O274" s="16">
        <f t="shared" ref="O274:O281" si="571">O275</f>
        <v>0</v>
      </c>
      <c r="P274" s="16">
        <f t="shared" ref="P274:P281" si="572">P275</f>
        <v>0</v>
      </c>
      <c r="Q274" s="16">
        <f t="shared" ref="Q274:Q281" si="573">Q275</f>
        <v>0</v>
      </c>
      <c r="R274" s="16">
        <f t="shared" si="437"/>
        <v>32699.299999999999</v>
      </c>
      <c r="S274" s="16">
        <f t="shared" si="438"/>
        <v>33956.5</v>
      </c>
      <c r="T274" s="16">
        <f t="shared" si="439"/>
        <v>33956.5</v>
      </c>
      <c r="U274" s="16">
        <f t="shared" ref="U274:U281" si="574">U275</f>
        <v>0</v>
      </c>
      <c r="V274" s="16">
        <f t="shared" ref="V274:V281" si="575">V275</f>
        <v>0</v>
      </c>
      <c r="W274" s="16">
        <f t="shared" ref="W274:W281" si="576">W275</f>
        <v>0</v>
      </c>
      <c r="X274" s="16">
        <f t="shared" si="440"/>
        <v>32699.299999999999</v>
      </c>
      <c r="Y274" s="16">
        <f t="shared" si="441"/>
        <v>33956.5</v>
      </c>
      <c r="Z274" s="16">
        <f t="shared" si="442"/>
        <v>33956.5</v>
      </c>
      <c r="AA274" s="16">
        <f t="shared" ref="AA274:AA281" si="577">AA275</f>
        <v>0</v>
      </c>
      <c r="AB274" s="16">
        <f t="shared" ref="AB274:AB281" si="578">AB275</f>
        <v>0</v>
      </c>
      <c r="AC274" s="16">
        <f t="shared" ref="AC274:AC281" si="579">AC275</f>
        <v>0</v>
      </c>
      <c r="AD274" s="16">
        <f t="shared" si="443"/>
        <v>32699.299999999999</v>
      </c>
      <c r="AE274" s="16">
        <f t="shared" si="444"/>
        <v>33956.5</v>
      </c>
      <c r="AF274" s="16">
        <f t="shared" si="445"/>
        <v>33956.5</v>
      </c>
      <c r="AG274" s="16">
        <f t="shared" ref="AG274:AG281" si="580">AG275</f>
        <v>0</v>
      </c>
      <c r="AH274" s="16">
        <f t="shared" si="446"/>
        <v>32699.299999999999</v>
      </c>
      <c r="AI274" s="16">
        <f t="shared" si="447"/>
        <v>33956.5</v>
      </c>
      <c r="AJ274" s="16">
        <f t="shared" si="448"/>
        <v>33956.5</v>
      </c>
      <c r="AK274" s="16">
        <f t="shared" ref="AK274:AK281" si="581">AK275</f>
        <v>0</v>
      </c>
      <c r="AL274" s="16">
        <f t="shared" ref="AL274:AL281" si="582">AL275</f>
        <v>0</v>
      </c>
      <c r="AM274" s="16">
        <f t="shared" ref="AM274:AM281" si="583">AM275</f>
        <v>0</v>
      </c>
      <c r="AN274" s="16">
        <f t="shared" si="449"/>
        <v>32699.299999999999</v>
      </c>
      <c r="AO274" s="16">
        <f t="shared" si="450"/>
        <v>33956.5</v>
      </c>
      <c r="AP274" s="16">
        <f t="shared" si="451"/>
        <v>33956.5</v>
      </c>
      <c r="AQ274" s="16">
        <f t="shared" ref="AQ274:AQ281" si="584">AQ275</f>
        <v>0</v>
      </c>
      <c r="AR274" s="16">
        <f t="shared" ref="AR274:AR281" si="585">AR275</f>
        <v>0</v>
      </c>
      <c r="AS274" s="16">
        <f t="shared" ref="AS274:AS281" si="586">AS275</f>
        <v>0</v>
      </c>
      <c r="AT274" s="16">
        <f t="shared" si="452"/>
        <v>32699.299999999999</v>
      </c>
      <c r="AU274" s="16">
        <f t="shared" si="453"/>
        <v>33956.5</v>
      </c>
      <c r="AV274" s="16">
        <f t="shared" si="454"/>
        <v>33956.5</v>
      </c>
      <c r="AW274" s="16">
        <f t="shared" ref="AW274:AW281" si="587">AW275</f>
        <v>0</v>
      </c>
      <c r="AX274" s="16">
        <f t="shared" ref="AX274:AX281" si="588">AX275</f>
        <v>0</v>
      </c>
      <c r="AY274" s="16">
        <f t="shared" ref="AY274:AY281" si="589">AY275</f>
        <v>0</v>
      </c>
      <c r="AZ274" s="16">
        <f t="shared" si="455"/>
        <v>32699.299999999999</v>
      </c>
      <c r="BA274" s="16">
        <f t="shared" si="456"/>
        <v>33956.5</v>
      </c>
      <c r="BB274" s="16">
        <f t="shared" si="457"/>
        <v>33956.5</v>
      </c>
      <c r="BC274" s="16">
        <f t="shared" ref="BC274:BC281" si="590">BC275</f>
        <v>0</v>
      </c>
      <c r="BD274" s="30"/>
      <c r="BE274" s="30"/>
      <c r="BF274" s="1"/>
      <c r="BG274" s="1"/>
      <c r="BH274" s="1"/>
      <c r="BI274" s="1"/>
      <c r="BJ274" s="1"/>
    </row>
    <row r="275" s="1" customFormat="1">
      <c r="A275" s="13" t="s">
        <v>229</v>
      </c>
      <c r="B275" s="14" t="s">
        <v>58</v>
      </c>
      <c r="C275" s="13"/>
      <c r="D275" s="13"/>
      <c r="E275" s="29" t="s">
        <v>59</v>
      </c>
      <c r="F275" s="16">
        <f t="shared" si="565"/>
        <v>32699.299999999999</v>
      </c>
      <c r="G275" s="16">
        <f t="shared" si="566"/>
        <v>33956.5</v>
      </c>
      <c r="H275" s="16">
        <f t="shared" si="567"/>
        <v>33956.5</v>
      </c>
      <c r="I275" s="16">
        <f t="shared" si="568"/>
        <v>0</v>
      </c>
      <c r="J275" s="16">
        <f t="shared" si="569"/>
        <v>0</v>
      </c>
      <c r="K275" s="16">
        <f t="shared" si="570"/>
        <v>0</v>
      </c>
      <c r="L275" s="16">
        <f t="shared" si="536"/>
        <v>32699.299999999999</v>
      </c>
      <c r="M275" s="16">
        <f t="shared" si="537"/>
        <v>33956.5</v>
      </c>
      <c r="N275" s="16">
        <f t="shared" si="538"/>
        <v>33956.5</v>
      </c>
      <c r="O275" s="16">
        <f t="shared" si="571"/>
        <v>0</v>
      </c>
      <c r="P275" s="16">
        <f t="shared" si="572"/>
        <v>0</v>
      </c>
      <c r="Q275" s="16">
        <f t="shared" si="573"/>
        <v>0</v>
      </c>
      <c r="R275" s="16">
        <f t="shared" si="437"/>
        <v>32699.299999999999</v>
      </c>
      <c r="S275" s="16">
        <f t="shared" si="438"/>
        <v>33956.5</v>
      </c>
      <c r="T275" s="16">
        <f t="shared" si="439"/>
        <v>33956.5</v>
      </c>
      <c r="U275" s="16">
        <f t="shared" si="574"/>
        <v>0</v>
      </c>
      <c r="V275" s="16">
        <f t="shared" si="575"/>
        <v>0</v>
      </c>
      <c r="W275" s="16">
        <f t="shared" si="576"/>
        <v>0</v>
      </c>
      <c r="X275" s="16">
        <f t="shared" si="440"/>
        <v>32699.299999999999</v>
      </c>
      <c r="Y275" s="16">
        <f t="shared" si="441"/>
        <v>33956.5</v>
      </c>
      <c r="Z275" s="16">
        <f t="shared" si="442"/>
        <v>33956.5</v>
      </c>
      <c r="AA275" s="16">
        <f t="shared" si="577"/>
        <v>0</v>
      </c>
      <c r="AB275" s="16">
        <f t="shared" si="578"/>
        <v>0</v>
      </c>
      <c r="AC275" s="16">
        <f t="shared" si="579"/>
        <v>0</v>
      </c>
      <c r="AD275" s="16">
        <f t="shared" si="443"/>
        <v>32699.299999999999</v>
      </c>
      <c r="AE275" s="16">
        <f t="shared" si="444"/>
        <v>33956.5</v>
      </c>
      <c r="AF275" s="16">
        <f t="shared" si="445"/>
        <v>33956.5</v>
      </c>
      <c r="AG275" s="16">
        <f t="shared" si="580"/>
        <v>0</v>
      </c>
      <c r="AH275" s="16">
        <f t="shared" si="446"/>
        <v>32699.299999999999</v>
      </c>
      <c r="AI275" s="16">
        <f t="shared" si="447"/>
        <v>33956.5</v>
      </c>
      <c r="AJ275" s="16">
        <f t="shared" si="448"/>
        <v>33956.5</v>
      </c>
      <c r="AK275" s="16">
        <f t="shared" si="581"/>
        <v>0</v>
      </c>
      <c r="AL275" s="16">
        <f t="shared" si="582"/>
        <v>0</v>
      </c>
      <c r="AM275" s="16">
        <f t="shared" si="583"/>
        <v>0</v>
      </c>
      <c r="AN275" s="16">
        <f t="shared" si="449"/>
        <v>32699.299999999999</v>
      </c>
      <c r="AO275" s="16">
        <f t="shared" si="450"/>
        <v>33956.5</v>
      </c>
      <c r="AP275" s="16">
        <f t="shared" si="451"/>
        <v>33956.5</v>
      </c>
      <c r="AQ275" s="16">
        <f t="shared" si="584"/>
        <v>0</v>
      </c>
      <c r="AR275" s="16">
        <f t="shared" si="585"/>
        <v>0</v>
      </c>
      <c r="AS275" s="16">
        <f t="shared" si="586"/>
        <v>0</v>
      </c>
      <c r="AT275" s="16">
        <f t="shared" si="452"/>
        <v>32699.299999999999</v>
      </c>
      <c r="AU275" s="16">
        <f t="shared" si="453"/>
        <v>33956.5</v>
      </c>
      <c r="AV275" s="16">
        <f t="shared" si="454"/>
        <v>33956.5</v>
      </c>
      <c r="AW275" s="16">
        <f t="shared" si="587"/>
        <v>0</v>
      </c>
      <c r="AX275" s="16">
        <f t="shared" si="588"/>
        <v>0</v>
      </c>
      <c r="AY275" s="16">
        <f t="shared" si="589"/>
        <v>0</v>
      </c>
      <c r="AZ275" s="16">
        <f t="shared" si="455"/>
        <v>32699.299999999999</v>
      </c>
      <c r="BA275" s="16">
        <f t="shared" si="456"/>
        <v>33956.5</v>
      </c>
      <c r="BB275" s="16">
        <f t="shared" si="457"/>
        <v>33956.5</v>
      </c>
      <c r="BC275" s="16">
        <f t="shared" si="590"/>
        <v>0</v>
      </c>
      <c r="BD275" s="30"/>
      <c r="BE275" s="30"/>
      <c r="BF275" s="1"/>
      <c r="BG275" s="1"/>
      <c r="BH275" s="1"/>
      <c r="BI275" s="1"/>
      <c r="BJ275" s="1"/>
    </row>
    <row r="276" s="1" customFormat="1">
      <c r="A276" s="13" t="s">
        <v>229</v>
      </c>
      <c r="B276" s="14">
        <v>600</v>
      </c>
      <c r="C276" s="13" t="s">
        <v>72</v>
      </c>
      <c r="D276" s="13" t="s">
        <v>72</v>
      </c>
      <c r="E276" s="29" t="s">
        <v>73</v>
      </c>
      <c r="F276" s="16">
        <v>32699.299999999999</v>
      </c>
      <c r="G276" s="16">
        <v>33956.5</v>
      </c>
      <c r="H276" s="16">
        <v>33956.5</v>
      </c>
      <c r="I276" s="16"/>
      <c r="J276" s="16"/>
      <c r="K276" s="16"/>
      <c r="L276" s="16">
        <f t="shared" si="536"/>
        <v>32699.299999999999</v>
      </c>
      <c r="M276" s="16">
        <f t="shared" si="537"/>
        <v>33956.5</v>
      </c>
      <c r="N276" s="16">
        <f t="shared" si="538"/>
        <v>33956.5</v>
      </c>
      <c r="O276" s="16"/>
      <c r="P276" s="16"/>
      <c r="Q276" s="16"/>
      <c r="R276" s="16">
        <f t="shared" si="437"/>
        <v>32699.299999999999</v>
      </c>
      <c r="S276" s="16">
        <f t="shared" si="438"/>
        <v>33956.5</v>
      </c>
      <c r="T276" s="16">
        <f t="shared" si="439"/>
        <v>33956.5</v>
      </c>
      <c r="U276" s="16"/>
      <c r="V276" s="16"/>
      <c r="W276" s="16"/>
      <c r="X276" s="16">
        <f t="shared" si="440"/>
        <v>32699.299999999999</v>
      </c>
      <c r="Y276" s="16">
        <f t="shared" si="441"/>
        <v>33956.5</v>
      </c>
      <c r="Z276" s="16">
        <f t="shared" si="442"/>
        <v>33956.5</v>
      </c>
      <c r="AA276" s="16"/>
      <c r="AB276" s="16"/>
      <c r="AC276" s="16"/>
      <c r="AD276" s="16">
        <f t="shared" si="443"/>
        <v>32699.299999999999</v>
      </c>
      <c r="AE276" s="16">
        <f t="shared" si="444"/>
        <v>33956.5</v>
      </c>
      <c r="AF276" s="16">
        <f t="shared" si="445"/>
        <v>33956.5</v>
      </c>
      <c r="AG276" s="16"/>
      <c r="AH276" s="16">
        <f t="shared" si="446"/>
        <v>32699.299999999999</v>
      </c>
      <c r="AI276" s="16">
        <f t="shared" si="447"/>
        <v>33956.5</v>
      </c>
      <c r="AJ276" s="16">
        <f t="shared" si="448"/>
        <v>33956.5</v>
      </c>
      <c r="AK276" s="16"/>
      <c r="AL276" s="16"/>
      <c r="AM276" s="16"/>
      <c r="AN276" s="16">
        <f t="shared" si="449"/>
        <v>32699.299999999999</v>
      </c>
      <c r="AO276" s="16">
        <f t="shared" si="450"/>
        <v>33956.5</v>
      </c>
      <c r="AP276" s="16">
        <f t="shared" si="451"/>
        <v>33956.5</v>
      </c>
      <c r="AQ276" s="16"/>
      <c r="AR276" s="16"/>
      <c r="AS276" s="16"/>
      <c r="AT276" s="16">
        <f t="shared" si="452"/>
        <v>32699.299999999999</v>
      </c>
      <c r="AU276" s="16">
        <f t="shared" si="453"/>
        <v>33956.5</v>
      </c>
      <c r="AV276" s="16">
        <f t="shared" si="454"/>
        <v>33956.5</v>
      </c>
      <c r="AW276" s="16"/>
      <c r="AX276" s="16"/>
      <c r="AY276" s="16"/>
      <c r="AZ276" s="16">
        <f t="shared" si="455"/>
        <v>32699.299999999999</v>
      </c>
      <c r="BA276" s="16">
        <f t="shared" si="456"/>
        <v>33956.5</v>
      </c>
      <c r="BB276" s="16">
        <f t="shared" si="457"/>
        <v>33956.5</v>
      </c>
      <c r="BC276" s="16"/>
      <c r="BD276" s="30"/>
      <c r="BE276" s="30"/>
      <c r="BF276" s="1"/>
      <c r="BG276" s="1"/>
      <c r="BH276" s="1"/>
      <c r="BI276" s="1"/>
      <c r="BJ276" s="1"/>
    </row>
    <row r="277" s="1" customFormat="1">
      <c r="A277" s="13" t="s">
        <v>230</v>
      </c>
      <c r="B277" s="14"/>
      <c r="C277" s="13"/>
      <c r="D277" s="13"/>
      <c r="E277" s="29" t="s">
        <v>231</v>
      </c>
      <c r="F277" s="16">
        <f t="shared" si="565"/>
        <v>6705.8999999999996</v>
      </c>
      <c r="G277" s="16">
        <f t="shared" si="566"/>
        <v>6705.8999999999996</v>
      </c>
      <c r="H277" s="16">
        <f t="shared" si="567"/>
        <v>6705.8999999999996</v>
      </c>
      <c r="I277" s="16">
        <f t="shared" si="568"/>
        <v>0</v>
      </c>
      <c r="J277" s="16">
        <f t="shared" si="569"/>
        <v>0</v>
      </c>
      <c r="K277" s="16">
        <f t="shared" si="570"/>
        <v>0</v>
      </c>
      <c r="L277" s="16">
        <f t="shared" si="536"/>
        <v>6705.8999999999996</v>
      </c>
      <c r="M277" s="16">
        <f t="shared" si="537"/>
        <v>6705.8999999999996</v>
      </c>
      <c r="N277" s="16">
        <f t="shared" si="538"/>
        <v>6705.8999999999996</v>
      </c>
      <c r="O277" s="16">
        <f t="shared" si="571"/>
        <v>0</v>
      </c>
      <c r="P277" s="16">
        <f t="shared" si="572"/>
        <v>0</v>
      </c>
      <c r="Q277" s="16">
        <f t="shared" si="573"/>
        <v>0</v>
      </c>
      <c r="R277" s="16">
        <f t="shared" si="437"/>
        <v>6705.8999999999996</v>
      </c>
      <c r="S277" s="16">
        <f t="shared" si="438"/>
        <v>6705.8999999999996</v>
      </c>
      <c r="T277" s="16">
        <f t="shared" si="439"/>
        <v>6705.8999999999996</v>
      </c>
      <c r="U277" s="16">
        <f t="shared" si="574"/>
        <v>0</v>
      </c>
      <c r="V277" s="16">
        <f t="shared" si="575"/>
        <v>0</v>
      </c>
      <c r="W277" s="16">
        <f t="shared" si="576"/>
        <v>0</v>
      </c>
      <c r="X277" s="16">
        <f t="shared" si="440"/>
        <v>6705.8999999999996</v>
      </c>
      <c r="Y277" s="16">
        <f t="shared" si="441"/>
        <v>6705.8999999999996</v>
      </c>
      <c r="Z277" s="16">
        <f t="shared" si="442"/>
        <v>6705.8999999999996</v>
      </c>
      <c r="AA277" s="16">
        <f t="shared" si="577"/>
        <v>0</v>
      </c>
      <c r="AB277" s="16">
        <f t="shared" si="578"/>
        <v>0</v>
      </c>
      <c r="AC277" s="16">
        <f t="shared" si="579"/>
        <v>0</v>
      </c>
      <c r="AD277" s="16">
        <f t="shared" si="443"/>
        <v>6705.8999999999996</v>
      </c>
      <c r="AE277" s="16">
        <f t="shared" si="444"/>
        <v>6705.8999999999996</v>
      </c>
      <c r="AF277" s="16">
        <f t="shared" si="445"/>
        <v>6705.8999999999996</v>
      </c>
      <c r="AG277" s="16">
        <f t="shared" si="580"/>
        <v>0</v>
      </c>
      <c r="AH277" s="16">
        <f t="shared" si="446"/>
        <v>6705.8999999999996</v>
      </c>
      <c r="AI277" s="16">
        <f t="shared" si="447"/>
        <v>6705.8999999999996</v>
      </c>
      <c r="AJ277" s="16">
        <f t="shared" si="448"/>
        <v>6705.8999999999996</v>
      </c>
      <c r="AK277" s="16">
        <f t="shared" si="581"/>
        <v>0</v>
      </c>
      <c r="AL277" s="16">
        <f t="shared" si="582"/>
        <v>0</v>
      </c>
      <c r="AM277" s="16">
        <f t="shared" si="583"/>
        <v>0</v>
      </c>
      <c r="AN277" s="16">
        <f t="shared" si="449"/>
        <v>6705.8999999999996</v>
      </c>
      <c r="AO277" s="16">
        <f t="shared" si="450"/>
        <v>6705.8999999999996</v>
      </c>
      <c r="AP277" s="16">
        <f t="shared" si="451"/>
        <v>6705.8999999999996</v>
      </c>
      <c r="AQ277" s="16">
        <f t="shared" si="584"/>
        <v>0</v>
      </c>
      <c r="AR277" s="16">
        <f t="shared" si="585"/>
        <v>0</v>
      </c>
      <c r="AS277" s="16">
        <f t="shared" si="586"/>
        <v>0</v>
      </c>
      <c r="AT277" s="16">
        <f t="shared" si="452"/>
        <v>6705.8999999999996</v>
      </c>
      <c r="AU277" s="16">
        <f t="shared" si="453"/>
        <v>6705.8999999999996</v>
      </c>
      <c r="AV277" s="16">
        <f t="shared" si="454"/>
        <v>6705.8999999999996</v>
      </c>
      <c r="AW277" s="16">
        <f t="shared" si="587"/>
        <v>0</v>
      </c>
      <c r="AX277" s="16">
        <f t="shared" si="588"/>
        <v>0</v>
      </c>
      <c r="AY277" s="16">
        <f t="shared" si="589"/>
        <v>0</v>
      </c>
      <c r="AZ277" s="16">
        <f t="shared" si="455"/>
        <v>6705.8999999999996</v>
      </c>
      <c r="BA277" s="16">
        <f t="shared" si="456"/>
        <v>6705.8999999999996</v>
      </c>
      <c r="BB277" s="16">
        <f t="shared" si="457"/>
        <v>6705.8999999999996</v>
      </c>
      <c r="BC277" s="16">
        <f t="shared" si="590"/>
        <v>0</v>
      </c>
      <c r="BD277" s="30"/>
      <c r="BE277" s="30"/>
      <c r="BF277" s="1"/>
      <c r="BG277" s="1"/>
      <c r="BH277" s="1"/>
      <c r="BI277" s="1"/>
      <c r="BJ277" s="1"/>
    </row>
    <row r="278" s="1" customFormat="1">
      <c r="A278" s="13" t="s">
        <v>230</v>
      </c>
      <c r="B278" s="14" t="s">
        <v>58</v>
      </c>
      <c r="C278" s="13"/>
      <c r="D278" s="13"/>
      <c r="E278" s="29" t="s">
        <v>59</v>
      </c>
      <c r="F278" s="16">
        <f t="shared" si="565"/>
        <v>6705.8999999999996</v>
      </c>
      <c r="G278" s="16">
        <f t="shared" si="566"/>
        <v>6705.8999999999996</v>
      </c>
      <c r="H278" s="16">
        <f t="shared" si="567"/>
        <v>6705.8999999999996</v>
      </c>
      <c r="I278" s="16">
        <f t="shared" si="568"/>
        <v>0</v>
      </c>
      <c r="J278" s="16">
        <f t="shared" si="569"/>
        <v>0</v>
      </c>
      <c r="K278" s="16">
        <f t="shared" si="570"/>
        <v>0</v>
      </c>
      <c r="L278" s="16">
        <f t="shared" si="536"/>
        <v>6705.8999999999996</v>
      </c>
      <c r="M278" s="16">
        <f t="shared" si="537"/>
        <v>6705.8999999999996</v>
      </c>
      <c r="N278" s="16">
        <f t="shared" si="538"/>
        <v>6705.8999999999996</v>
      </c>
      <c r="O278" s="16">
        <f t="shared" si="571"/>
        <v>0</v>
      </c>
      <c r="P278" s="16">
        <f t="shared" si="572"/>
        <v>0</v>
      </c>
      <c r="Q278" s="16">
        <f t="shared" si="573"/>
        <v>0</v>
      </c>
      <c r="R278" s="16">
        <f t="shared" si="437"/>
        <v>6705.8999999999996</v>
      </c>
      <c r="S278" s="16">
        <f t="shared" si="438"/>
        <v>6705.8999999999996</v>
      </c>
      <c r="T278" s="16">
        <f t="shared" si="439"/>
        <v>6705.8999999999996</v>
      </c>
      <c r="U278" s="16">
        <f t="shared" si="574"/>
        <v>0</v>
      </c>
      <c r="V278" s="16">
        <f t="shared" si="575"/>
        <v>0</v>
      </c>
      <c r="W278" s="16">
        <f t="shared" si="576"/>
        <v>0</v>
      </c>
      <c r="X278" s="16">
        <f t="shared" si="440"/>
        <v>6705.8999999999996</v>
      </c>
      <c r="Y278" s="16">
        <f t="shared" si="441"/>
        <v>6705.8999999999996</v>
      </c>
      <c r="Z278" s="16">
        <f t="shared" si="442"/>
        <v>6705.8999999999996</v>
      </c>
      <c r="AA278" s="16">
        <f t="shared" si="577"/>
        <v>0</v>
      </c>
      <c r="AB278" s="16">
        <f t="shared" si="578"/>
        <v>0</v>
      </c>
      <c r="AC278" s="16">
        <f t="shared" si="579"/>
        <v>0</v>
      </c>
      <c r="AD278" s="16">
        <f t="shared" si="443"/>
        <v>6705.8999999999996</v>
      </c>
      <c r="AE278" s="16">
        <f t="shared" si="444"/>
        <v>6705.8999999999996</v>
      </c>
      <c r="AF278" s="16">
        <f t="shared" si="445"/>
        <v>6705.8999999999996</v>
      </c>
      <c r="AG278" s="16">
        <f t="shared" si="580"/>
        <v>0</v>
      </c>
      <c r="AH278" s="16">
        <f t="shared" si="446"/>
        <v>6705.8999999999996</v>
      </c>
      <c r="AI278" s="16">
        <f t="shared" si="447"/>
        <v>6705.8999999999996</v>
      </c>
      <c r="AJ278" s="16">
        <f t="shared" si="448"/>
        <v>6705.8999999999996</v>
      </c>
      <c r="AK278" s="16">
        <f t="shared" si="581"/>
        <v>0</v>
      </c>
      <c r="AL278" s="16">
        <f t="shared" si="582"/>
        <v>0</v>
      </c>
      <c r="AM278" s="16">
        <f t="shared" si="583"/>
        <v>0</v>
      </c>
      <c r="AN278" s="16">
        <f t="shared" si="449"/>
        <v>6705.8999999999996</v>
      </c>
      <c r="AO278" s="16">
        <f t="shared" si="450"/>
        <v>6705.8999999999996</v>
      </c>
      <c r="AP278" s="16">
        <f t="shared" si="451"/>
        <v>6705.8999999999996</v>
      </c>
      <c r="AQ278" s="16">
        <f t="shared" si="584"/>
        <v>0</v>
      </c>
      <c r="AR278" s="16">
        <f t="shared" si="585"/>
        <v>0</v>
      </c>
      <c r="AS278" s="16">
        <f t="shared" si="586"/>
        <v>0</v>
      </c>
      <c r="AT278" s="16">
        <f t="shared" si="452"/>
        <v>6705.8999999999996</v>
      </c>
      <c r="AU278" s="16">
        <f t="shared" si="453"/>
        <v>6705.8999999999996</v>
      </c>
      <c r="AV278" s="16">
        <f t="shared" si="454"/>
        <v>6705.8999999999996</v>
      </c>
      <c r="AW278" s="16">
        <f t="shared" si="587"/>
        <v>0</v>
      </c>
      <c r="AX278" s="16">
        <f t="shared" si="588"/>
        <v>0</v>
      </c>
      <c r="AY278" s="16">
        <f t="shared" si="589"/>
        <v>0</v>
      </c>
      <c r="AZ278" s="16">
        <f t="shared" si="455"/>
        <v>6705.8999999999996</v>
      </c>
      <c r="BA278" s="16">
        <f t="shared" si="456"/>
        <v>6705.8999999999996</v>
      </c>
      <c r="BB278" s="16">
        <f t="shared" si="457"/>
        <v>6705.8999999999996</v>
      </c>
      <c r="BC278" s="16">
        <f t="shared" si="590"/>
        <v>0</v>
      </c>
      <c r="BD278" s="30"/>
      <c r="BE278" s="30"/>
      <c r="BF278" s="1"/>
      <c r="BG278" s="1"/>
      <c r="BH278" s="1"/>
      <c r="BI278" s="1"/>
      <c r="BJ278" s="1"/>
    </row>
    <row r="279" s="1" customFormat="1">
      <c r="A279" s="13" t="s">
        <v>230</v>
      </c>
      <c r="B279" s="14">
        <v>600</v>
      </c>
      <c r="C279" s="13" t="s">
        <v>72</v>
      </c>
      <c r="D279" s="13" t="s">
        <v>72</v>
      </c>
      <c r="E279" s="29" t="s">
        <v>73</v>
      </c>
      <c r="F279" s="16">
        <v>6705.8999999999996</v>
      </c>
      <c r="G279" s="16">
        <v>6705.8999999999996</v>
      </c>
      <c r="H279" s="16">
        <v>6705.8999999999996</v>
      </c>
      <c r="I279" s="16"/>
      <c r="J279" s="16"/>
      <c r="K279" s="16"/>
      <c r="L279" s="16">
        <f t="shared" si="536"/>
        <v>6705.8999999999996</v>
      </c>
      <c r="M279" s="16">
        <f t="shared" si="537"/>
        <v>6705.8999999999996</v>
      </c>
      <c r="N279" s="16">
        <f t="shared" si="538"/>
        <v>6705.8999999999996</v>
      </c>
      <c r="O279" s="16"/>
      <c r="P279" s="16"/>
      <c r="Q279" s="16"/>
      <c r="R279" s="16">
        <f t="shared" si="437"/>
        <v>6705.8999999999996</v>
      </c>
      <c r="S279" s="16">
        <f t="shared" si="438"/>
        <v>6705.8999999999996</v>
      </c>
      <c r="T279" s="16">
        <f t="shared" si="439"/>
        <v>6705.8999999999996</v>
      </c>
      <c r="U279" s="16"/>
      <c r="V279" s="16"/>
      <c r="W279" s="16"/>
      <c r="X279" s="16">
        <f t="shared" si="440"/>
        <v>6705.8999999999996</v>
      </c>
      <c r="Y279" s="16">
        <f t="shared" si="441"/>
        <v>6705.8999999999996</v>
      </c>
      <c r="Z279" s="16">
        <f t="shared" si="442"/>
        <v>6705.8999999999996</v>
      </c>
      <c r="AA279" s="16"/>
      <c r="AB279" s="16"/>
      <c r="AC279" s="16"/>
      <c r="AD279" s="16">
        <f t="shared" si="443"/>
        <v>6705.8999999999996</v>
      </c>
      <c r="AE279" s="16">
        <f t="shared" si="444"/>
        <v>6705.8999999999996</v>
      </c>
      <c r="AF279" s="16">
        <f t="shared" si="445"/>
        <v>6705.8999999999996</v>
      </c>
      <c r="AG279" s="16"/>
      <c r="AH279" s="16">
        <f t="shared" si="446"/>
        <v>6705.8999999999996</v>
      </c>
      <c r="AI279" s="16">
        <f t="shared" si="447"/>
        <v>6705.8999999999996</v>
      </c>
      <c r="AJ279" s="16">
        <f t="shared" si="448"/>
        <v>6705.8999999999996</v>
      </c>
      <c r="AK279" s="16"/>
      <c r="AL279" s="16"/>
      <c r="AM279" s="16"/>
      <c r="AN279" s="16">
        <f t="shared" si="449"/>
        <v>6705.8999999999996</v>
      </c>
      <c r="AO279" s="16">
        <f t="shared" si="450"/>
        <v>6705.8999999999996</v>
      </c>
      <c r="AP279" s="16">
        <f t="shared" si="451"/>
        <v>6705.8999999999996</v>
      </c>
      <c r="AQ279" s="16"/>
      <c r="AR279" s="16"/>
      <c r="AS279" s="16"/>
      <c r="AT279" s="16">
        <f t="shared" si="452"/>
        <v>6705.8999999999996</v>
      </c>
      <c r="AU279" s="16">
        <f t="shared" si="453"/>
        <v>6705.8999999999996</v>
      </c>
      <c r="AV279" s="16">
        <f t="shared" si="454"/>
        <v>6705.8999999999996</v>
      </c>
      <c r="AW279" s="16"/>
      <c r="AX279" s="16"/>
      <c r="AY279" s="16"/>
      <c r="AZ279" s="16">
        <f t="shared" si="455"/>
        <v>6705.8999999999996</v>
      </c>
      <c r="BA279" s="16">
        <f t="shared" si="456"/>
        <v>6705.8999999999996</v>
      </c>
      <c r="BB279" s="16">
        <f t="shared" si="457"/>
        <v>6705.8999999999996</v>
      </c>
      <c r="BC279" s="16"/>
      <c r="BD279" s="30"/>
      <c r="BE279" s="30"/>
      <c r="BF279" s="1"/>
      <c r="BG279" s="1"/>
      <c r="BH279" s="1"/>
      <c r="BI279" s="1"/>
      <c r="BJ279" s="1"/>
    </row>
    <row r="280" s="1" customFormat="1">
      <c r="A280" s="13" t="s">
        <v>232</v>
      </c>
      <c r="B280" s="14"/>
      <c r="C280" s="13"/>
      <c r="D280" s="13"/>
      <c r="E280" s="29" t="s">
        <v>202</v>
      </c>
      <c r="F280" s="16">
        <f t="shared" si="565"/>
        <v>720.5</v>
      </c>
      <c r="G280" s="16">
        <f t="shared" si="566"/>
        <v>0</v>
      </c>
      <c r="H280" s="16">
        <f t="shared" si="567"/>
        <v>0</v>
      </c>
      <c r="I280" s="16">
        <f t="shared" si="568"/>
        <v>0</v>
      </c>
      <c r="J280" s="16">
        <f t="shared" si="569"/>
        <v>0</v>
      </c>
      <c r="K280" s="16">
        <f t="shared" si="570"/>
        <v>0</v>
      </c>
      <c r="L280" s="16">
        <f t="shared" si="536"/>
        <v>720.5</v>
      </c>
      <c r="M280" s="16">
        <f t="shared" si="537"/>
        <v>0</v>
      </c>
      <c r="N280" s="16">
        <f t="shared" si="538"/>
        <v>0</v>
      </c>
      <c r="O280" s="16">
        <f t="shared" si="571"/>
        <v>471.5</v>
      </c>
      <c r="P280" s="16">
        <f t="shared" si="572"/>
        <v>0</v>
      </c>
      <c r="Q280" s="16">
        <f t="shared" si="573"/>
        <v>0</v>
      </c>
      <c r="R280" s="16">
        <f t="shared" si="437"/>
        <v>1192</v>
      </c>
      <c r="S280" s="16">
        <f t="shared" si="438"/>
        <v>0</v>
      </c>
      <c r="T280" s="16">
        <f t="shared" si="439"/>
        <v>0</v>
      </c>
      <c r="U280" s="16">
        <f t="shared" si="574"/>
        <v>0</v>
      </c>
      <c r="V280" s="16">
        <f t="shared" si="575"/>
        <v>0</v>
      </c>
      <c r="W280" s="16">
        <f t="shared" si="576"/>
        <v>0</v>
      </c>
      <c r="X280" s="16">
        <f t="shared" si="440"/>
        <v>1192</v>
      </c>
      <c r="Y280" s="16">
        <f t="shared" si="441"/>
        <v>0</v>
      </c>
      <c r="Z280" s="16">
        <f t="shared" si="442"/>
        <v>0</v>
      </c>
      <c r="AA280" s="16">
        <f t="shared" si="577"/>
        <v>0</v>
      </c>
      <c r="AB280" s="16">
        <f t="shared" si="578"/>
        <v>0</v>
      </c>
      <c r="AC280" s="16">
        <f t="shared" si="579"/>
        <v>0</v>
      </c>
      <c r="AD280" s="16">
        <f t="shared" si="443"/>
        <v>1192</v>
      </c>
      <c r="AE280" s="16">
        <f t="shared" si="444"/>
        <v>0</v>
      </c>
      <c r="AF280" s="16">
        <f t="shared" si="445"/>
        <v>0</v>
      </c>
      <c r="AG280" s="16">
        <f t="shared" si="580"/>
        <v>0</v>
      </c>
      <c r="AH280" s="16">
        <f t="shared" si="446"/>
        <v>1192</v>
      </c>
      <c r="AI280" s="16">
        <f t="shared" si="447"/>
        <v>0</v>
      </c>
      <c r="AJ280" s="16">
        <f t="shared" si="448"/>
        <v>0</v>
      </c>
      <c r="AK280" s="16">
        <f t="shared" si="581"/>
        <v>0</v>
      </c>
      <c r="AL280" s="16">
        <f t="shared" si="582"/>
        <v>0</v>
      </c>
      <c r="AM280" s="16">
        <f t="shared" si="583"/>
        <v>0</v>
      </c>
      <c r="AN280" s="16">
        <f t="shared" si="449"/>
        <v>1192</v>
      </c>
      <c r="AO280" s="16">
        <f t="shared" si="450"/>
        <v>0</v>
      </c>
      <c r="AP280" s="16">
        <f t="shared" si="451"/>
        <v>0</v>
      </c>
      <c r="AQ280" s="16">
        <f t="shared" si="584"/>
        <v>0</v>
      </c>
      <c r="AR280" s="16">
        <f t="shared" si="585"/>
        <v>0</v>
      </c>
      <c r="AS280" s="16">
        <f t="shared" si="586"/>
        <v>0</v>
      </c>
      <c r="AT280" s="16">
        <f t="shared" si="452"/>
        <v>1192</v>
      </c>
      <c r="AU280" s="16">
        <f t="shared" si="453"/>
        <v>0</v>
      </c>
      <c r="AV280" s="16">
        <f t="shared" si="454"/>
        <v>0</v>
      </c>
      <c r="AW280" s="16">
        <f t="shared" si="587"/>
        <v>0</v>
      </c>
      <c r="AX280" s="16">
        <f t="shared" si="588"/>
        <v>0</v>
      </c>
      <c r="AY280" s="16">
        <f t="shared" si="589"/>
        <v>0</v>
      </c>
      <c r="AZ280" s="16">
        <f t="shared" si="455"/>
        <v>1192</v>
      </c>
      <c r="BA280" s="16">
        <f t="shared" si="456"/>
        <v>0</v>
      </c>
      <c r="BB280" s="16">
        <f t="shared" si="457"/>
        <v>0</v>
      </c>
      <c r="BC280" s="16">
        <f t="shared" si="590"/>
        <v>0</v>
      </c>
      <c r="BD280" s="30"/>
      <c r="BE280" s="30"/>
      <c r="BF280" s="1"/>
      <c r="BG280" s="1"/>
      <c r="BH280" s="1"/>
      <c r="BI280" s="1"/>
      <c r="BJ280" s="1"/>
    </row>
    <row r="281" s="1" customFormat="1">
      <c r="A281" s="13" t="s">
        <v>232</v>
      </c>
      <c r="B281" s="14" t="s">
        <v>58</v>
      </c>
      <c r="C281" s="13"/>
      <c r="D281" s="13"/>
      <c r="E281" s="29" t="s">
        <v>59</v>
      </c>
      <c r="F281" s="16">
        <f t="shared" si="565"/>
        <v>720.5</v>
      </c>
      <c r="G281" s="16">
        <f t="shared" si="566"/>
        <v>0</v>
      </c>
      <c r="H281" s="16">
        <f t="shared" si="567"/>
        <v>0</v>
      </c>
      <c r="I281" s="16">
        <f t="shared" si="568"/>
        <v>0</v>
      </c>
      <c r="J281" s="16">
        <f t="shared" si="569"/>
        <v>0</v>
      </c>
      <c r="K281" s="16">
        <f t="shared" si="570"/>
        <v>0</v>
      </c>
      <c r="L281" s="16">
        <f t="shared" si="536"/>
        <v>720.5</v>
      </c>
      <c r="M281" s="16">
        <f t="shared" si="537"/>
        <v>0</v>
      </c>
      <c r="N281" s="16">
        <f t="shared" si="538"/>
        <v>0</v>
      </c>
      <c r="O281" s="16">
        <f t="shared" si="571"/>
        <v>471.5</v>
      </c>
      <c r="P281" s="16">
        <f t="shared" si="572"/>
        <v>0</v>
      </c>
      <c r="Q281" s="16">
        <f t="shared" si="573"/>
        <v>0</v>
      </c>
      <c r="R281" s="16">
        <f t="shared" si="437"/>
        <v>1192</v>
      </c>
      <c r="S281" s="16">
        <f t="shared" si="438"/>
        <v>0</v>
      </c>
      <c r="T281" s="16">
        <f t="shared" si="439"/>
        <v>0</v>
      </c>
      <c r="U281" s="16">
        <f t="shared" si="574"/>
        <v>0</v>
      </c>
      <c r="V281" s="16">
        <f t="shared" si="575"/>
        <v>0</v>
      </c>
      <c r="W281" s="16">
        <f t="shared" si="576"/>
        <v>0</v>
      </c>
      <c r="X281" s="16">
        <f t="shared" si="440"/>
        <v>1192</v>
      </c>
      <c r="Y281" s="16">
        <f t="shared" si="441"/>
        <v>0</v>
      </c>
      <c r="Z281" s="16">
        <f t="shared" si="442"/>
        <v>0</v>
      </c>
      <c r="AA281" s="16">
        <f t="shared" si="577"/>
        <v>0</v>
      </c>
      <c r="AB281" s="16">
        <f t="shared" si="578"/>
        <v>0</v>
      </c>
      <c r="AC281" s="16">
        <f t="shared" si="579"/>
        <v>0</v>
      </c>
      <c r="AD281" s="16">
        <f t="shared" si="443"/>
        <v>1192</v>
      </c>
      <c r="AE281" s="16">
        <f t="shared" si="444"/>
        <v>0</v>
      </c>
      <c r="AF281" s="16">
        <f t="shared" si="445"/>
        <v>0</v>
      </c>
      <c r="AG281" s="16">
        <f t="shared" si="580"/>
        <v>0</v>
      </c>
      <c r="AH281" s="16">
        <f t="shared" si="446"/>
        <v>1192</v>
      </c>
      <c r="AI281" s="16">
        <f t="shared" si="447"/>
        <v>0</v>
      </c>
      <c r="AJ281" s="16">
        <f t="shared" si="448"/>
        <v>0</v>
      </c>
      <c r="AK281" s="16">
        <f t="shared" si="581"/>
        <v>0</v>
      </c>
      <c r="AL281" s="16">
        <f t="shared" si="582"/>
        <v>0</v>
      </c>
      <c r="AM281" s="16">
        <f t="shared" si="583"/>
        <v>0</v>
      </c>
      <c r="AN281" s="16">
        <f t="shared" si="449"/>
        <v>1192</v>
      </c>
      <c r="AO281" s="16">
        <f t="shared" si="450"/>
        <v>0</v>
      </c>
      <c r="AP281" s="16">
        <f t="shared" si="451"/>
        <v>0</v>
      </c>
      <c r="AQ281" s="16">
        <f t="shared" si="584"/>
        <v>0</v>
      </c>
      <c r="AR281" s="16">
        <f t="shared" si="585"/>
        <v>0</v>
      </c>
      <c r="AS281" s="16">
        <f t="shared" si="586"/>
        <v>0</v>
      </c>
      <c r="AT281" s="16">
        <f t="shared" si="452"/>
        <v>1192</v>
      </c>
      <c r="AU281" s="16">
        <f t="shared" si="453"/>
        <v>0</v>
      </c>
      <c r="AV281" s="16">
        <f t="shared" si="454"/>
        <v>0</v>
      </c>
      <c r="AW281" s="16">
        <f t="shared" si="587"/>
        <v>0</v>
      </c>
      <c r="AX281" s="16">
        <f t="shared" si="588"/>
        <v>0</v>
      </c>
      <c r="AY281" s="16">
        <f t="shared" si="589"/>
        <v>0</v>
      </c>
      <c r="AZ281" s="16">
        <f t="shared" si="455"/>
        <v>1192</v>
      </c>
      <c r="BA281" s="16">
        <f t="shared" si="456"/>
        <v>0</v>
      </c>
      <c r="BB281" s="16">
        <f t="shared" si="457"/>
        <v>0</v>
      </c>
      <c r="BC281" s="16">
        <f t="shared" si="590"/>
        <v>0</v>
      </c>
      <c r="BD281" s="30"/>
      <c r="BE281" s="30"/>
      <c r="BF281" s="1"/>
      <c r="BG281" s="1"/>
      <c r="BH281" s="1"/>
      <c r="BI281" s="1"/>
      <c r="BJ281" s="1"/>
    </row>
    <row r="282" s="1" customFormat="1">
      <c r="A282" s="13" t="s">
        <v>232</v>
      </c>
      <c r="B282" s="14">
        <v>600</v>
      </c>
      <c r="C282" s="13" t="s">
        <v>72</v>
      </c>
      <c r="D282" s="13" t="s">
        <v>72</v>
      </c>
      <c r="E282" s="29" t="s">
        <v>73</v>
      </c>
      <c r="F282" s="16">
        <v>720.5</v>
      </c>
      <c r="G282" s="16">
        <v>0</v>
      </c>
      <c r="H282" s="16">
        <v>0</v>
      </c>
      <c r="I282" s="16"/>
      <c r="J282" s="16"/>
      <c r="K282" s="16"/>
      <c r="L282" s="16">
        <f t="shared" si="536"/>
        <v>720.5</v>
      </c>
      <c r="M282" s="16">
        <f t="shared" si="537"/>
        <v>0</v>
      </c>
      <c r="N282" s="16">
        <f t="shared" si="538"/>
        <v>0</v>
      </c>
      <c r="O282" s="16">
        <v>471.5</v>
      </c>
      <c r="P282" s="16"/>
      <c r="Q282" s="16"/>
      <c r="R282" s="16">
        <f t="shared" si="437"/>
        <v>1192</v>
      </c>
      <c r="S282" s="16">
        <f t="shared" si="438"/>
        <v>0</v>
      </c>
      <c r="T282" s="16">
        <f t="shared" si="439"/>
        <v>0</v>
      </c>
      <c r="U282" s="16"/>
      <c r="V282" s="16"/>
      <c r="W282" s="16"/>
      <c r="X282" s="16">
        <f t="shared" si="440"/>
        <v>1192</v>
      </c>
      <c r="Y282" s="16">
        <f t="shared" si="441"/>
        <v>0</v>
      </c>
      <c r="Z282" s="16">
        <f t="shared" si="442"/>
        <v>0</v>
      </c>
      <c r="AA282" s="16"/>
      <c r="AB282" s="16"/>
      <c r="AC282" s="16"/>
      <c r="AD282" s="16">
        <f t="shared" si="443"/>
        <v>1192</v>
      </c>
      <c r="AE282" s="16">
        <f t="shared" si="444"/>
        <v>0</v>
      </c>
      <c r="AF282" s="16">
        <f t="shared" si="445"/>
        <v>0</v>
      </c>
      <c r="AG282" s="16"/>
      <c r="AH282" s="16">
        <f t="shared" si="446"/>
        <v>1192</v>
      </c>
      <c r="AI282" s="16">
        <f t="shared" si="447"/>
        <v>0</v>
      </c>
      <c r="AJ282" s="16">
        <f t="shared" si="448"/>
        <v>0</v>
      </c>
      <c r="AK282" s="16"/>
      <c r="AL282" s="16"/>
      <c r="AM282" s="16"/>
      <c r="AN282" s="16">
        <f t="shared" si="449"/>
        <v>1192</v>
      </c>
      <c r="AO282" s="16">
        <f t="shared" si="450"/>
        <v>0</v>
      </c>
      <c r="AP282" s="16">
        <f t="shared" si="451"/>
        <v>0</v>
      </c>
      <c r="AQ282" s="16"/>
      <c r="AR282" s="16"/>
      <c r="AS282" s="16"/>
      <c r="AT282" s="16">
        <f t="shared" si="452"/>
        <v>1192</v>
      </c>
      <c r="AU282" s="16">
        <f t="shared" si="453"/>
        <v>0</v>
      </c>
      <c r="AV282" s="16">
        <f t="shared" si="454"/>
        <v>0</v>
      </c>
      <c r="AW282" s="16"/>
      <c r="AX282" s="16"/>
      <c r="AY282" s="16"/>
      <c r="AZ282" s="16">
        <f t="shared" si="455"/>
        <v>1192</v>
      </c>
      <c r="BA282" s="16">
        <f t="shared" si="456"/>
        <v>0</v>
      </c>
      <c r="BB282" s="16">
        <f t="shared" si="457"/>
        <v>0</v>
      </c>
      <c r="BC282" s="16"/>
      <c r="BD282" s="30"/>
      <c r="BE282" s="30"/>
      <c r="BF282" s="1"/>
      <c r="BG282" s="1"/>
      <c r="BH282" s="1"/>
      <c r="BI282" s="1"/>
      <c r="BJ282" s="1"/>
    </row>
    <row r="283" s="1" customFormat="1">
      <c r="A283" s="13" t="s">
        <v>233</v>
      </c>
      <c r="B283" s="14"/>
      <c r="C283" s="13"/>
      <c r="D283" s="13"/>
      <c r="E283" s="29" t="s">
        <v>234</v>
      </c>
      <c r="F283" s="16">
        <f>F284+F286+F288</f>
        <v>2249.5999999999999</v>
      </c>
      <c r="G283" s="16">
        <f>G284+G286+G288</f>
        <v>2249.5999999999999</v>
      </c>
      <c r="H283" s="16">
        <f>H284+H286+H288</f>
        <v>2249.5999999999999</v>
      </c>
      <c r="I283" s="16">
        <f>I284+I286+I288</f>
        <v>0</v>
      </c>
      <c r="J283" s="16">
        <f>J284+J286+J288</f>
        <v>0</v>
      </c>
      <c r="K283" s="16">
        <f>K284+K286+K288</f>
        <v>0</v>
      </c>
      <c r="L283" s="16">
        <f t="shared" si="536"/>
        <v>2249.5999999999999</v>
      </c>
      <c r="M283" s="16">
        <f t="shared" si="537"/>
        <v>2249.5999999999999</v>
      </c>
      <c r="N283" s="16">
        <f t="shared" si="538"/>
        <v>2249.5999999999999</v>
      </c>
      <c r="O283" s="16">
        <f>O284+O286+O288</f>
        <v>1200</v>
      </c>
      <c r="P283" s="16">
        <f>P284+P286+P288</f>
        <v>0</v>
      </c>
      <c r="Q283" s="16">
        <f>Q284+Q286+Q288</f>
        <v>0</v>
      </c>
      <c r="R283" s="16">
        <f t="shared" si="437"/>
        <v>3449.5999999999999</v>
      </c>
      <c r="S283" s="16">
        <f t="shared" si="438"/>
        <v>2249.5999999999999</v>
      </c>
      <c r="T283" s="16">
        <f t="shared" si="439"/>
        <v>2249.5999999999999</v>
      </c>
      <c r="U283" s="16">
        <f>U284+U286+U288</f>
        <v>0</v>
      </c>
      <c r="V283" s="16">
        <f>V284+V286+V288</f>
        <v>0</v>
      </c>
      <c r="W283" s="16">
        <f>W284+W286+W288</f>
        <v>0</v>
      </c>
      <c r="X283" s="16">
        <f t="shared" si="440"/>
        <v>3449.5999999999999</v>
      </c>
      <c r="Y283" s="16">
        <f t="shared" si="441"/>
        <v>2249.5999999999999</v>
      </c>
      <c r="Z283" s="16">
        <f t="shared" si="442"/>
        <v>2249.5999999999999</v>
      </c>
      <c r="AA283" s="16">
        <f>AA284+AA286+AA288</f>
        <v>550</v>
      </c>
      <c r="AB283" s="16">
        <f>AB284+AB286+AB288</f>
        <v>1000</v>
      </c>
      <c r="AC283" s="16">
        <f>AC284+AC286+AC288</f>
        <v>1000</v>
      </c>
      <c r="AD283" s="16">
        <f t="shared" si="443"/>
        <v>3999.5999999999999</v>
      </c>
      <c r="AE283" s="16">
        <f t="shared" si="444"/>
        <v>3249.5999999999999</v>
      </c>
      <c r="AF283" s="16">
        <f t="shared" si="445"/>
        <v>3249.5999999999999</v>
      </c>
      <c r="AG283" s="16">
        <f>AG284+AG286+AG288</f>
        <v>0</v>
      </c>
      <c r="AH283" s="16">
        <f t="shared" si="446"/>
        <v>3999.5999999999999</v>
      </c>
      <c r="AI283" s="16">
        <f t="shared" si="447"/>
        <v>3249.5999999999999</v>
      </c>
      <c r="AJ283" s="16">
        <f t="shared" si="448"/>
        <v>3249.5999999999999</v>
      </c>
      <c r="AK283" s="16">
        <f>AK284+AK286+AK288</f>
        <v>0</v>
      </c>
      <c r="AL283" s="16">
        <f>AL284+AL286+AL288</f>
        <v>0</v>
      </c>
      <c r="AM283" s="16">
        <f>AM284+AM286+AM288</f>
        <v>0</v>
      </c>
      <c r="AN283" s="16">
        <f t="shared" si="449"/>
        <v>3999.5999999999999</v>
      </c>
      <c r="AO283" s="16">
        <f t="shared" si="450"/>
        <v>3249.5999999999999</v>
      </c>
      <c r="AP283" s="16">
        <f t="shared" si="451"/>
        <v>3249.5999999999999</v>
      </c>
      <c r="AQ283" s="16">
        <f>AQ284+AQ286+AQ288</f>
        <v>0</v>
      </c>
      <c r="AR283" s="16">
        <f>AR284+AR286+AR288</f>
        <v>0</v>
      </c>
      <c r="AS283" s="16">
        <f>AS284+AS286+AS288</f>
        <v>0</v>
      </c>
      <c r="AT283" s="16">
        <f t="shared" si="452"/>
        <v>3999.5999999999999</v>
      </c>
      <c r="AU283" s="16">
        <f t="shared" si="453"/>
        <v>3249.5999999999999</v>
      </c>
      <c r="AV283" s="16">
        <f t="shared" si="454"/>
        <v>3249.5999999999999</v>
      </c>
      <c r="AW283" s="16">
        <f>AW284+AW286+AW288</f>
        <v>0</v>
      </c>
      <c r="AX283" s="16">
        <f>AX284+AX286+AX288</f>
        <v>0</v>
      </c>
      <c r="AY283" s="16">
        <f>AY284+AY286+AY288</f>
        <v>0</v>
      </c>
      <c r="AZ283" s="16">
        <f t="shared" si="455"/>
        <v>3999.5999999999999</v>
      </c>
      <c r="BA283" s="16">
        <f t="shared" si="456"/>
        <v>3249.5999999999999</v>
      </c>
      <c r="BB283" s="16">
        <f t="shared" si="457"/>
        <v>3249.5999999999999</v>
      </c>
      <c r="BC283" s="16">
        <f>BC284+BC286+BC288</f>
        <v>0</v>
      </c>
      <c r="BD283" s="30"/>
      <c r="BE283" s="30"/>
      <c r="BF283" s="1"/>
      <c r="BG283" s="1"/>
      <c r="BH283" s="1"/>
      <c r="BI283" s="1"/>
      <c r="BJ283" s="1"/>
    </row>
    <row r="284" s="1" customFormat="1">
      <c r="A284" s="13" t="s">
        <v>233</v>
      </c>
      <c r="B284" s="14" t="s">
        <v>66</v>
      </c>
      <c r="C284" s="13"/>
      <c r="D284" s="13"/>
      <c r="E284" s="29" t="s">
        <v>67</v>
      </c>
      <c r="F284" s="16">
        <f>F285</f>
        <v>767.60000000000002</v>
      </c>
      <c r="G284" s="16">
        <f>G285</f>
        <v>767.60000000000002</v>
      </c>
      <c r="H284" s="16">
        <f>H285</f>
        <v>767.60000000000002</v>
      </c>
      <c r="I284" s="16">
        <f>I285</f>
        <v>0</v>
      </c>
      <c r="J284" s="16">
        <f>J285</f>
        <v>0</v>
      </c>
      <c r="K284" s="16">
        <f>K285</f>
        <v>0</v>
      </c>
      <c r="L284" s="16">
        <f t="shared" si="536"/>
        <v>767.60000000000002</v>
      </c>
      <c r="M284" s="16">
        <f t="shared" si="537"/>
        <v>767.60000000000002</v>
      </c>
      <c r="N284" s="16">
        <f t="shared" si="538"/>
        <v>767.60000000000002</v>
      </c>
      <c r="O284" s="16">
        <f>O285</f>
        <v>0</v>
      </c>
      <c r="P284" s="16">
        <f>P285</f>
        <v>0</v>
      </c>
      <c r="Q284" s="16">
        <f>Q285</f>
        <v>0</v>
      </c>
      <c r="R284" s="16">
        <f t="shared" si="437"/>
        <v>767.60000000000002</v>
      </c>
      <c r="S284" s="16">
        <f t="shared" si="438"/>
        <v>767.60000000000002</v>
      </c>
      <c r="T284" s="16">
        <f t="shared" si="439"/>
        <v>767.60000000000002</v>
      </c>
      <c r="U284" s="16">
        <f>U285</f>
        <v>0</v>
      </c>
      <c r="V284" s="16">
        <f>V285</f>
        <v>0</v>
      </c>
      <c r="W284" s="16">
        <f>W285</f>
        <v>0</v>
      </c>
      <c r="X284" s="16">
        <f t="shared" si="440"/>
        <v>767.60000000000002</v>
      </c>
      <c r="Y284" s="16">
        <f t="shared" si="441"/>
        <v>767.60000000000002</v>
      </c>
      <c r="Z284" s="16">
        <f t="shared" si="442"/>
        <v>767.60000000000002</v>
      </c>
      <c r="AA284" s="16">
        <f>AA285</f>
        <v>0</v>
      </c>
      <c r="AB284" s="16">
        <f>AB285</f>
        <v>0</v>
      </c>
      <c r="AC284" s="16">
        <f>AC285</f>
        <v>0</v>
      </c>
      <c r="AD284" s="16">
        <f t="shared" si="443"/>
        <v>767.60000000000002</v>
      </c>
      <c r="AE284" s="16">
        <f t="shared" si="444"/>
        <v>767.60000000000002</v>
      </c>
      <c r="AF284" s="16">
        <f t="shared" si="445"/>
        <v>767.60000000000002</v>
      </c>
      <c r="AG284" s="16">
        <f>AG285</f>
        <v>0</v>
      </c>
      <c r="AH284" s="16">
        <f t="shared" si="446"/>
        <v>767.60000000000002</v>
      </c>
      <c r="AI284" s="16">
        <f t="shared" si="447"/>
        <v>767.60000000000002</v>
      </c>
      <c r="AJ284" s="16">
        <f t="shared" si="448"/>
        <v>767.60000000000002</v>
      </c>
      <c r="AK284" s="16">
        <f>AK285</f>
        <v>0</v>
      </c>
      <c r="AL284" s="16">
        <f>AL285</f>
        <v>0</v>
      </c>
      <c r="AM284" s="16">
        <f>AM285</f>
        <v>0</v>
      </c>
      <c r="AN284" s="16">
        <f t="shared" si="449"/>
        <v>767.60000000000002</v>
      </c>
      <c r="AO284" s="16">
        <f t="shared" si="450"/>
        <v>767.60000000000002</v>
      </c>
      <c r="AP284" s="16">
        <f t="shared" si="451"/>
        <v>767.60000000000002</v>
      </c>
      <c r="AQ284" s="16">
        <f>AQ285</f>
        <v>0</v>
      </c>
      <c r="AR284" s="16">
        <f>AR285</f>
        <v>0</v>
      </c>
      <c r="AS284" s="16">
        <f>AS285</f>
        <v>0</v>
      </c>
      <c r="AT284" s="16">
        <f t="shared" si="452"/>
        <v>767.60000000000002</v>
      </c>
      <c r="AU284" s="16">
        <f t="shared" si="453"/>
        <v>767.60000000000002</v>
      </c>
      <c r="AV284" s="16">
        <f t="shared" si="454"/>
        <v>767.60000000000002</v>
      </c>
      <c r="AW284" s="16">
        <f>AW285</f>
        <v>0</v>
      </c>
      <c r="AX284" s="16">
        <f>AX285</f>
        <v>0</v>
      </c>
      <c r="AY284" s="16">
        <f>AY285</f>
        <v>0</v>
      </c>
      <c r="AZ284" s="16">
        <f t="shared" si="455"/>
        <v>767.60000000000002</v>
      </c>
      <c r="BA284" s="16">
        <f t="shared" si="456"/>
        <v>767.60000000000002</v>
      </c>
      <c r="BB284" s="16">
        <f t="shared" si="457"/>
        <v>767.60000000000002</v>
      </c>
      <c r="BC284" s="16">
        <f>BC285</f>
        <v>0</v>
      </c>
      <c r="BD284" s="30"/>
      <c r="BE284" s="30"/>
      <c r="BF284" s="1"/>
      <c r="BG284" s="1"/>
      <c r="BH284" s="1"/>
      <c r="BI284" s="1"/>
      <c r="BJ284" s="1"/>
    </row>
    <row r="285" s="1" customFormat="1">
      <c r="A285" s="13" t="s">
        <v>233</v>
      </c>
      <c r="B285" s="14">
        <v>200</v>
      </c>
      <c r="C285" s="13" t="s">
        <v>72</v>
      </c>
      <c r="D285" s="13" t="s">
        <v>72</v>
      </c>
      <c r="E285" s="29" t="s">
        <v>73</v>
      </c>
      <c r="F285" s="16">
        <v>767.60000000000002</v>
      </c>
      <c r="G285" s="16">
        <v>767.60000000000002</v>
      </c>
      <c r="H285" s="16">
        <v>767.60000000000002</v>
      </c>
      <c r="I285" s="16"/>
      <c r="J285" s="16"/>
      <c r="K285" s="16"/>
      <c r="L285" s="16">
        <f t="shared" si="536"/>
        <v>767.60000000000002</v>
      </c>
      <c r="M285" s="16">
        <f t="shared" si="537"/>
        <v>767.60000000000002</v>
      </c>
      <c r="N285" s="16">
        <f t="shared" si="538"/>
        <v>767.60000000000002</v>
      </c>
      <c r="O285" s="16"/>
      <c r="P285" s="16"/>
      <c r="Q285" s="16"/>
      <c r="R285" s="16">
        <f t="shared" si="437"/>
        <v>767.60000000000002</v>
      </c>
      <c r="S285" s="16">
        <f t="shared" si="438"/>
        <v>767.60000000000002</v>
      </c>
      <c r="T285" s="16">
        <f t="shared" si="439"/>
        <v>767.60000000000002</v>
      </c>
      <c r="U285" s="16"/>
      <c r="V285" s="16"/>
      <c r="W285" s="16"/>
      <c r="X285" s="16">
        <f t="shared" si="440"/>
        <v>767.60000000000002</v>
      </c>
      <c r="Y285" s="16">
        <f t="shared" si="441"/>
        <v>767.60000000000002</v>
      </c>
      <c r="Z285" s="16">
        <f t="shared" si="442"/>
        <v>767.60000000000002</v>
      </c>
      <c r="AA285" s="16"/>
      <c r="AB285" s="16"/>
      <c r="AC285" s="16"/>
      <c r="AD285" s="16">
        <f t="shared" si="443"/>
        <v>767.60000000000002</v>
      </c>
      <c r="AE285" s="16">
        <f t="shared" si="444"/>
        <v>767.60000000000002</v>
      </c>
      <c r="AF285" s="16">
        <f t="shared" si="445"/>
        <v>767.60000000000002</v>
      </c>
      <c r="AG285" s="16"/>
      <c r="AH285" s="16">
        <f t="shared" si="446"/>
        <v>767.60000000000002</v>
      </c>
      <c r="AI285" s="16">
        <f t="shared" si="447"/>
        <v>767.60000000000002</v>
      </c>
      <c r="AJ285" s="16">
        <f t="shared" si="448"/>
        <v>767.60000000000002</v>
      </c>
      <c r="AK285" s="16"/>
      <c r="AL285" s="16"/>
      <c r="AM285" s="16"/>
      <c r="AN285" s="16">
        <f t="shared" si="449"/>
        <v>767.60000000000002</v>
      </c>
      <c r="AO285" s="16">
        <f t="shared" si="450"/>
        <v>767.60000000000002</v>
      </c>
      <c r="AP285" s="16">
        <f t="shared" si="451"/>
        <v>767.60000000000002</v>
      </c>
      <c r="AQ285" s="16"/>
      <c r="AR285" s="16"/>
      <c r="AS285" s="16"/>
      <c r="AT285" s="16">
        <f t="shared" si="452"/>
        <v>767.60000000000002</v>
      </c>
      <c r="AU285" s="16">
        <f t="shared" si="453"/>
        <v>767.60000000000002</v>
      </c>
      <c r="AV285" s="16">
        <f t="shared" si="454"/>
        <v>767.60000000000002</v>
      </c>
      <c r="AW285" s="16"/>
      <c r="AX285" s="16"/>
      <c r="AY285" s="16"/>
      <c r="AZ285" s="16">
        <f t="shared" si="455"/>
        <v>767.60000000000002</v>
      </c>
      <c r="BA285" s="16">
        <f t="shared" si="456"/>
        <v>767.60000000000002</v>
      </c>
      <c r="BB285" s="16">
        <f t="shared" si="457"/>
        <v>767.60000000000002</v>
      </c>
      <c r="BC285" s="16"/>
      <c r="BD285" s="30"/>
      <c r="BE285" s="30"/>
      <c r="BF285" s="1"/>
      <c r="BG285" s="1"/>
      <c r="BH285" s="1"/>
      <c r="BI285" s="1"/>
      <c r="BJ285" s="1"/>
    </row>
    <row r="286" s="1" customFormat="1">
      <c r="A286" s="13" t="s">
        <v>233</v>
      </c>
      <c r="B286" s="14" t="s">
        <v>192</v>
      </c>
      <c r="C286" s="13"/>
      <c r="D286" s="13"/>
      <c r="E286" s="29" t="s">
        <v>193</v>
      </c>
      <c r="F286" s="16">
        <f>F287</f>
        <v>400</v>
      </c>
      <c r="G286" s="16">
        <f>G287</f>
        <v>400</v>
      </c>
      <c r="H286" s="16">
        <f>H287</f>
        <v>400</v>
      </c>
      <c r="I286" s="16">
        <f>I287</f>
        <v>0</v>
      </c>
      <c r="J286" s="16">
        <f>J287</f>
        <v>0</v>
      </c>
      <c r="K286" s="16">
        <f>K287</f>
        <v>0</v>
      </c>
      <c r="L286" s="16">
        <f t="shared" si="536"/>
        <v>400</v>
      </c>
      <c r="M286" s="16">
        <f t="shared" si="537"/>
        <v>400</v>
      </c>
      <c r="N286" s="16">
        <f t="shared" si="538"/>
        <v>400</v>
      </c>
      <c r="O286" s="16">
        <f>O287</f>
        <v>0</v>
      </c>
      <c r="P286" s="16">
        <f>P287</f>
        <v>0</v>
      </c>
      <c r="Q286" s="16">
        <f>Q287</f>
        <v>0</v>
      </c>
      <c r="R286" s="16">
        <f t="shared" si="437"/>
        <v>400</v>
      </c>
      <c r="S286" s="16">
        <f t="shared" si="438"/>
        <v>400</v>
      </c>
      <c r="T286" s="16">
        <f t="shared" si="439"/>
        <v>400</v>
      </c>
      <c r="U286" s="16">
        <f>U287</f>
        <v>0</v>
      </c>
      <c r="V286" s="16">
        <f>V287</f>
        <v>0</v>
      </c>
      <c r="W286" s="16">
        <f>W287</f>
        <v>0</v>
      </c>
      <c r="X286" s="16">
        <f t="shared" si="440"/>
        <v>400</v>
      </c>
      <c r="Y286" s="16">
        <f t="shared" si="441"/>
        <v>400</v>
      </c>
      <c r="Z286" s="16">
        <f t="shared" si="442"/>
        <v>400</v>
      </c>
      <c r="AA286" s="16">
        <f>AA287</f>
        <v>0</v>
      </c>
      <c r="AB286" s="16">
        <f>AB287</f>
        <v>0</v>
      </c>
      <c r="AC286" s="16">
        <f>AC287</f>
        <v>0</v>
      </c>
      <c r="AD286" s="16">
        <f t="shared" si="443"/>
        <v>400</v>
      </c>
      <c r="AE286" s="16">
        <f t="shared" si="444"/>
        <v>400</v>
      </c>
      <c r="AF286" s="16">
        <f t="shared" si="445"/>
        <v>400</v>
      </c>
      <c r="AG286" s="16">
        <f>AG287</f>
        <v>0</v>
      </c>
      <c r="AH286" s="16">
        <f t="shared" si="446"/>
        <v>400</v>
      </c>
      <c r="AI286" s="16">
        <f t="shared" si="447"/>
        <v>400</v>
      </c>
      <c r="AJ286" s="16">
        <f t="shared" si="448"/>
        <v>400</v>
      </c>
      <c r="AK286" s="16">
        <f>AK287</f>
        <v>0</v>
      </c>
      <c r="AL286" s="16">
        <f>AL287</f>
        <v>0</v>
      </c>
      <c r="AM286" s="16">
        <f>AM287</f>
        <v>0</v>
      </c>
      <c r="AN286" s="16">
        <f t="shared" si="449"/>
        <v>400</v>
      </c>
      <c r="AO286" s="16">
        <f t="shared" si="450"/>
        <v>400</v>
      </c>
      <c r="AP286" s="16">
        <f t="shared" si="451"/>
        <v>400</v>
      </c>
      <c r="AQ286" s="16">
        <f>AQ287</f>
        <v>0</v>
      </c>
      <c r="AR286" s="16">
        <f>AR287</f>
        <v>0</v>
      </c>
      <c r="AS286" s="16">
        <f>AS287</f>
        <v>0</v>
      </c>
      <c r="AT286" s="16">
        <f t="shared" si="452"/>
        <v>400</v>
      </c>
      <c r="AU286" s="16">
        <f t="shared" si="453"/>
        <v>400</v>
      </c>
      <c r="AV286" s="16">
        <f t="shared" si="454"/>
        <v>400</v>
      </c>
      <c r="AW286" s="16">
        <f>AW287</f>
        <v>0</v>
      </c>
      <c r="AX286" s="16">
        <f>AX287</f>
        <v>0</v>
      </c>
      <c r="AY286" s="16">
        <f>AY287</f>
        <v>0</v>
      </c>
      <c r="AZ286" s="16">
        <f t="shared" si="455"/>
        <v>400</v>
      </c>
      <c r="BA286" s="16">
        <f t="shared" si="456"/>
        <v>400</v>
      </c>
      <c r="BB286" s="16">
        <f t="shared" si="457"/>
        <v>400</v>
      </c>
      <c r="BC286" s="16">
        <f>BC287</f>
        <v>0</v>
      </c>
      <c r="BD286" s="30"/>
      <c r="BE286" s="30"/>
      <c r="BF286" s="1"/>
      <c r="BG286" s="1"/>
      <c r="BH286" s="1"/>
      <c r="BI286" s="1"/>
      <c r="BJ286" s="1"/>
    </row>
    <row r="287" s="1" customFormat="1">
      <c r="A287" s="13" t="s">
        <v>233</v>
      </c>
      <c r="B287" s="14">
        <v>300</v>
      </c>
      <c r="C287" s="13" t="s">
        <v>72</v>
      </c>
      <c r="D287" s="13" t="s">
        <v>72</v>
      </c>
      <c r="E287" s="29" t="s">
        <v>73</v>
      </c>
      <c r="F287" s="16">
        <v>400</v>
      </c>
      <c r="G287" s="16">
        <v>400</v>
      </c>
      <c r="H287" s="16">
        <v>400</v>
      </c>
      <c r="I287" s="16"/>
      <c r="J287" s="16"/>
      <c r="K287" s="16"/>
      <c r="L287" s="16">
        <f t="shared" si="536"/>
        <v>400</v>
      </c>
      <c r="M287" s="16">
        <f t="shared" si="537"/>
        <v>400</v>
      </c>
      <c r="N287" s="16">
        <f t="shared" si="538"/>
        <v>400</v>
      </c>
      <c r="O287" s="16"/>
      <c r="P287" s="16"/>
      <c r="Q287" s="16"/>
      <c r="R287" s="16">
        <f t="shared" si="437"/>
        <v>400</v>
      </c>
      <c r="S287" s="16">
        <f t="shared" si="438"/>
        <v>400</v>
      </c>
      <c r="T287" s="16">
        <f t="shared" si="439"/>
        <v>400</v>
      </c>
      <c r="U287" s="16"/>
      <c r="V287" s="16"/>
      <c r="W287" s="16"/>
      <c r="X287" s="16">
        <f t="shared" si="440"/>
        <v>400</v>
      </c>
      <c r="Y287" s="16">
        <f t="shared" si="441"/>
        <v>400</v>
      </c>
      <c r="Z287" s="16">
        <f t="shared" si="442"/>
        <v>400</v>
      </c>
      <c r="AA287" s="16"/>
      <c r="AB287" s="16"/>
      <c r="AC287" s="16"/>
      <c r="AD287" s="16">
        <f t="shared" si="443"/>
        <v>400</v>
      </c>
      <c r="AE287" s="16">
        <f t="shared" si="444"/>
        <v>400</v>
      </c>
      <c r="AF287" s="16">
        <f t="shared" si="445"/>
        <v>400</v>
      </c>
      <c r="AG287" s="16"/>
      <c r="AH287" s="16">
        <f t="shared" si="446"/>
        <v>400</v>
      </c>
      <c r="AI287" s="16">
        <f t="shared" si="447"/>
        <v>400</v>
      </c>
      <c r="AJ287" s="16">
        <f t="shared" si="448"/>
        <v>400</v>
      </c>
      <c r="AK287" s="16"/>
      <c r="AL287" s="16"/>
      <c r="AM287" s="16"/>
      <c r="AN287" s="16">
        <f t="shared" si="449"/>
        <v>400</v>
      </c>
      <c r="AO287" s="16">
        <f t="shared" si="450"/>
        <v>400</v>
      </c>
      <c r="AP287" s="16">
        <f t="shared" si="451"/>
        <v>400</v>
      </c>
      <c r="AQ287" s="16"/>
      <c r="AR287" s="16"/>
      <c r="AS287" s="16"/>
      <c r="AT287" s="16">
        <f t="shared" si="452"/>
        <v>400</v>
      </c>
      <c r="AU287" s="16">
        <f t="shared" si="453"/>
        <v>400</v>
      </c>
      <c r="AV287" s="16">
        <f t="shared" si="454"/>
        <v>400</v>
      </c>
      <c r="AW287" s="16"/>
      <c r="AX287" s="16"/>
      <c r="AY287" s="16"/>
      <c r="AZ287" s="16">
        <f t="shared" si="455"/>
        <v>400</v>
      </c>
      <c r="BA287" s="16">
        <f t="shared" si="456"/>
        <v>400</v>
      </c>
      <c r="BB287" s="16">
        <f t="shared" si="457"/>
        <v>400</v>
      </c>
      <c r="BC287" s="16"/>
      <c r="BD287" s="30"/>
      <c r="BE287" s="30"/>
      <c r="BF287" s="1"/>
      <c r="BG287" s="1"/>
      <c r="BH287" s="1"/>
      <c r="BI287" s="1"/>
      <c r="BJ287" s="1"/>
    </row>
    <row r="288" s="1" customFormat="1">
      <c r="A288" s="13" t="s">
        <v>233</v>
      </c>
      <c r="B288" s="14" t="s">
        <v>58</v>
      </c>
      <c r="C288" s="13"/>
      <c r="D288" s="13"/>
      <c r="E288" s="29" t="s">
        <v>59</v>
      </c>
      <c r="F288" s="16">
        <f>F289</f>
        <v>1082</v>
      </c>
      <c r="G288" s="16">
        <f>G289</f>
        <v>1082</v>
      </c>
      <c r="H288" s="16">
        <f>H289</f>
        <v>1082</v>
      </c>
      <c r="I288" s="16">
        <f>I289</f>
        <v>0</v>
      </c>
      <c r="J288" s="16">
        <f>J289</f>
        <v>0</v>
      </c>
      <c r="K288" s="16">
        <f>K289</f>
        <v>0</v>
      </c>
      <c r="L288" s="16">
        <f t="shared" si="536"/>
        <v>1082</v>
      </c>
      <c r="M288" s="16">
        <f t="shared" si="537"/>
        <v>1082</v>
      </c>
      <c r="N288" s="16">
        <f t="shared" si="538"/>
        <v>1082</v>
      </c>
      <c r="O288" s="16">
        <f>O289</f>
        <v>1200</v>
      </c>
      <c r="P288" s="16">
        <f>P289</f>
        <v>0</v>
      </c>
      <c r="Q288" s="16">
        <f>Q289</f>
        <v>0</v>
      </c>
      <c r="R288" s="16">
        <f t="shared" si="437"/>
        <v>2282</v>
      </c>
      <c r="S288" s="16">
        <f t="shared" si="438"/>
        <v>1082</v>
      </c>
      <c r="T288" s="16">
        <f t="shared" si="439"/>
        <v>1082</v>
      </c>
      <c r="U288" s="16">
        <f>U289</f>
        <v>0</v>
      </c>
      <c r="V288" s="16">
        <f>V289</f>
        <v>0</v>
      </c>
      <c r="W288" s="16">
        <f>W289</f>
        <v>0</v>
      </c>
      <c r="X288" s="16">
        <f t="shared" si="440"/>
        <v>2282</v>
      </c>
      <c r="Y288" s="16">
        <f t="shared" si="441"/>
        <v>1082</v>
      </c>
      <c r="Z288" s="16">
        <f t="shared" si="442"/>
        <v>1082</v>
      </c>
      <c r="AA288" s="16">
        <f>AA289</f>
        <v>550</v>
      </c>
      <c r="AB288" s="16">
        <f>AB289</f>
        <v>1000</v>
      </c>
      <c r="AC288" s="16">
        <f>AC289</f>
        <v>1000</v>
      </c>
      <c r="AD288" s="16">
        <f t="shared" si="443"/>
        <v>2832</v>
      </c>
      <c r="AE288" s="16">
        <f t="shared" si="444"/>
        <v>2082</v>
      </c>
      <c r="AF288" s="16">
        <f t="shared" si="445"/>
        <v>2082</v>
      </c>
      <c r="AG288" s="16">
        <f>AG289</f>
        <v>0</v>
      </c>
      <c r="AH288" s="16">
        <f t="shared" si="446"/>
        <v>2832</v>
      </c>
      <c r="AI288" s="16">
        <f t="shared" si="447"/>
        <v>2082</v>
      </c>
      <c r="AJ288" s="16">
        <f t="shared" si="448"/>
        <v>2082</v>
      </c>
      <c r="AK288" s="16">
        <f>AK289</f>
        <v>0</v>
      </c>
      <c r="AL288" s="16">
        <f>AL289</f>
        <v>0</v>
      </c>
      <c r="AM288" s="16">
        <f>AM289</f>
        <v>0</v>
      </c>
      <c r="AN288" s="16">
        <f t="shared" si="449"/>
        <v>2832</v>
      </c>
      <c r="AO288" s="16">
        <f t="shared" si="450"/>
        <v>2082</v>
      </c>
      <c r="AP288" s="16">
        <f t="shared" si="451"/>
        <v>2082</v>
      </c>
      <c r="AQ288" s="16">
        <f>AQ289</f>
        <v>0</v>
      </c>
      <c r="AR288" s="16">
        <f>AR289</f>
        <v>0</v>
      </c>
      <c r="AS288" s="16">
        <f>AS289</f>
        <v>0</v>
      </c>
      <c r="AT288" s="16">
        <f t="shared" si="452"/>
        <v>2832</v>
      </c>
      <c r="AU288" s="16">
        <f t="shared" si="453"/>
        <v>2082</v>
      </c>
      <c r="AV288" s="16">
        <f t="shared" si="454"/>
        <v>2082</v>
      </c>
      <c r="AW288" s="16">
        <f>AW289</f>
        <v>0</v>
      </c>
      <c r="AX288" s="16">
        <f>AX289</f>
        <v>0</v>
      </c>
      <c r="AY288" s="16">
        <f>AY289</f>
        <v>0</v>
      </c>
      <c r="AZ288" s="16">
        <f t="shared" si="455"/>
        <v>2832</v>
      </c>
      <c r="BA288" s="16">
        <f t="shared" si="456"/>
        <v>2082</v>
      </c>
      <c r="BB288" s="16">
        <f t="shared" si="457"/>
        <v>2082</v>
      </c>
      <c r="BC288" s="16">
        <f>BC289</f>
        <v>0</v>
      </c>
      <c r="BD288" s="30"/>
      <c r="BE288" s="30"/>
      <c r="BF288" s="1"/>
      <c r="BG288" s="1"/>
      <c r="BH288" s="1"/>
      <c r="BI288" s="1"/>
      <c r="BJ288" s="1"/>
    </row>
    <row r="289" s="1" customFormat="1">
      <c r="A289" s="13" t="s">
        <v>233</v>
      </c>
      <c r="B289" s="14">
        <v>600</v>
      </c>
      <c r="C289" s="13" t="s">
        <v>72</v>
      </c>
      <c r="D289" s="13" t="s">
        <v>72</v>
      </c>
      <c r="E289" s="29" t="s">
        <v>73</v>
      </c>
      <c r="F289" s="16">
        <v>1082</v>
      </c>
      <c r="G289" s="16">
        <v>1082</v>
      </c>
      <c r="H289" s="16">
        <v>1082</v>
      </c>
      <c r="I289" s="16"/>
      <c r="J289" s="16"/>
      <c r="K289" s="16"/>
      <c r="L289" s="16">
        <f t="shared" si="536"/>
        <v>1082</v>
      </c>
      <c r="M289" s="16">
        <f t="shared" si="537"/>
        <v>1082</v>
      </c>
      <c r="N289" s="16">
        <f t="shared" si="538"/>
        <v>1082</v>
      </c>
      <c r="O289" s="16">
        <v>1200</v>
      </c>
      <c r="P289" s="16"/>
      <c r="Q289" s="16"/>
      <c r="R289" s="16">
        <f t="shared" si="437"/>
        <v>2282</v>
      </c>
      <c r="S289" s="16">
        <f t="shared" si="438"/>
        <v>1082</v>
      </c>
      <c r="T289" s="16">
        <f t="shared" si="439"/>
        <v>1082</v>
      </c>
      <c r="U289" s="16"/>
      <c r="V289" s="16"/>
      <c r="W289" s="16"/>
      <c r="X289" s="16">
        <f t="shared" si="440"/>
        <v>2282</v>
      </c>
      <c r="Y289" s="16">
        <f t="shared" si="441"/>
        <v>1082</v>
      </c>
      <c r="Z289" s="16">
        <f t="shared" si="442"/>
        <v>1082</v>
      </c>
      <c r="AA289" s="16">
        <v>550</v>
      </c>
      <c r="AB289" s="16">
        <v>1000</v>
      </c>
      <c r="AC289" s="16">
        <v>1000</v>
      </c>
      <c r="AD289" s="16">
        <f t="shared" si="443"/>
        <v>2832</v>
      </c>
      <c r="AE289" s="16">
        <f t="shared" si="444"/>
        <v>2082</v>
      </c>
      <c r="AF289" s="16">
        <f t="shared" si="445"/>
        <v>2082</v>
      </c>
      <c r="AG289" s="16"/>
      <c r="AH289" s="16">
        <f t="shared" si="446"/>
        <v>2832</v>
      </c>
      <c r="AI289" s="16">
        <f t="shared" si="447"/>
        <v>2082</v>
      </c>
      <c r="AJ289" s="16">
        <f t="shared" si="448"/>
        <v>2082</v>
      </c>
      <c r="AK289" s="16"/>
      <c r="AL289" s="16"/>
      <c r="AM289" s="16"/>
      <c r="AN289" s="16">
        <f t="shared" si="449"/>
        <v>2832</v>
      </c>
      <c r="AO289" s="16">
        <f t="shared" si="450"/>
        <v>2082</v>
      </c>
      <c r="AP289" s="16">
        <f t="shared" si="451"/>
        <v>2082</v>
      </c>
      <c r="AQ289" s="16"/>
      <c r="AR289" s="16"/>
      <c r="AS289" s="16"/>
      <c r="AT289" s="16">
        <f t="shared" si="452"/>
        <v>2832</v>
      </c>
      <c r="AU289" s="16">
        <f t="shared" si="453"/>
        <v>2082</v>
      </c>
      <c r="AV289" s="16">
        <f t="shared" si="454"/>
        <v>2082</v>
      </c>
      <c r="AW289" s="16"/>
      <c r="AX289" s="16"/>
      <c r="AY289" s="16"/>
      <c r="AZ289" s="16">
        <f t="shared" si="455"/>
        <v>2832</v>
      </c>
      <c r="BA289" s="16">
        <f t="shared" si="456"/>
        <v>2082</v>
      </c>
      <c r="BB289" s="16">
        <f t="shared" si="457"/>
        <v>2082</v>
      </c>
      <c r="BC289" s="16"/>
      <c r="BD289" s="30"/>
      <c r="BE289" s="30"/>
      <c r="BF289" s="1"/>
      <c r="BG289" s="1"/>
      <c r="BH289" s="1"/>
      <c r="BI289" s="1"/>
      <c r="BJ289" s="1"/>
    </row>
    <row r="290" s="1" customFormat="1">
      <c r="A290" s="13" t="s">
        <v>235</v>
      </c>
      <c r="B290" s="14"/>
      <c r="C290" s="13"/>
      <c r="D290" s="13"/>
      <c r="E290" s="29" t="s">
        <v>236</v>
      </c>
      <c r="F290" s="16">
        <f t="shared" ref="F290:F294" si="591">F291</f>
        <v>2333.0999999999999</v>
      </c>
      <c r="G290" s="16">
        <f t="shared" ref="G290:G294" si="592">G291</f>
        <v>2426.8000000000002</v>
      </c>
      <c r="H290" s="16">
        <f t="shared" ref="H290:H294" si="593">H291</f>
        <v>2426.8000000000002</v>
      </c>
      <c r="I290" s="16">
        <f t="shared" ref="I290:I294" si="594">I291</f>
        <v>0</v>
      </c>
      <c r="J290" s="16">
        <f t="shared" ref="J290:J294" si="595">J291</f>
        <v>0</v>
      </c>
      <c r="K290" s="16">
        <f t="shared" ref="K290:K294" si="596">K291</f>
        <v>0</v>
      </c>
      <c r="L290" s="16">
        <f t="shared" si="536"/>
        <v>2333.0999999999999</v>
      </c>
      <c r="M290" s="16">
        <f t="shared" si="537"/>
        <v>2426.8000000000002</v>
      </c>
      <c r="N290" s="16">
        <f t="shared" si="538"/>
        <v>2426.8000000000002</v>
      </c>
      <c r="O290" s="16">
        <f t="shared" ref="O290:O294" si="597">O291</f>
        <v>0</v>
      </c>
      <c r="P290" s="16">
        <f t="shared" ref="P290:P294" si="598">P291</f>
        <v>0</v>
      </c>
      <c r="Q290" s="16">
        <f t="shared" ref="Q290:Q294" si="599">Q291</f>
        <v>0</v>
      </c>
      <c r="R290" s="16">
        <f t="shared" si="437"/>
        <v>2333.0999999999999</v>
      </c>
      <c r="S290" s="16">
        <f t="shared" si="438"/>
        <v>2426.8000000000002</v>
      </c>
      <c r="T290" s="16">
        <f t="shared" si="439"/>
        <v>2426.8000000000002</v>
      </c>
      <c r="U290" s="16">
        <f t="shared" ref="U290:U294" si="600">U291</f>
        <v>0</v>
      </c>
      <c r="V290" s="16">
        <f t="shared" ref="V290:V294" si="601">V291</f>
        <v>0</v>
      </c>
      <c r="W290" s="16">
        <f t="shared" ref="W290:W294" si="602">W291</f>
        <v>0</v>
      </c>
      <c r="X290" s="16">
        <f t="shared" si="440"/>
        <v>2333.0999999999999</v>
      </c>
      <c r="Y290" s="16">
        <f t="shared" si="441"/>
        <v>2426.8000000000002</v>
      </c>
      <c r="Z290" s="16">
        <f t="shared" si="442"/>
        <v>2426.8000000000002</v>
      </c>
      <c r="AA290" s="16">
        <f t="shared" ref="AA290:AA294" si="603">AA291</f>
        <v>0</v>
      </c>
      <c r="AB290" s="16">
        <f t="shared" ref="AB290:AB294" si="604">AB291</f>
        <v>0</v>
      </c>
      <c r="AC290" s="16">
        <f t="shared" ref="AC290:AC294" si="605">AC291</f>
        <v>0</v>
      </c>
      <c r="AD290" s="16">
        <f t="shared" si="443"/>
        <v>2333.0999999999999</v>
      </c>
      <c r="AE290" s="16">
        <f t="shared" si="444"/>
        <v>2426.8000000000002</v>
      </c>
      <c r="AF290" s="16">
        <f t="shared" si="445"/>
        <v>2426.8000000000002</v>
      </c>
      <c r="AG290" s="16">
        <f t="shared" ref="AG290:AG294" si="606">AG291</f>
        <v>0</v>
      </c>
      <c r="AH290" s="16">
        <f t="shared" si="446"/>
        <v>2333.0999999999999</v>
      </c>
      <c r="AI290" s="16">
        <f t="shared" si="447"/>
        <v>2426.8000000000002</v>
      </c>
      <c r="AJ290" s="16">
        <f t="shared" si="448"/>
        <v>2426.8000000000002</v>
      </c>
      <c r="AK290" s="16">
        <f t="shared" ref="AK290:AK294" si="607">AK291</f>
        <v>0</v>
      </c>
      <c r="AL290" s="16">
        <f t="shared" ref="AL290:AL294" si="608">AL291</f>
        <v>0</v>
      </c>
      <c r="AM290" s="16">
        <f t="shared" ref="AM290:AM294" si="609">AM291</f>
        <v>0</v>
      </c>
      <c r="AN290" s="16">
        <f t="shared" si="449"/>
        <v>2333.0999999999999</v>
      </c>
      <c r="AO290" s="16">
        <f t="shared" si="450"/>
        <v>2426.8000000000002</v>
      </c>
      <c r="AP290" s="16">
        <f t="shared" si="451"/>
        <v>2426.8000000000002</v>
      </c>
      <c r="AQ290" s="16">
        <f t="shared" ref="AQ290:AQ294" si="610">AQ291</f>
        <v>0</v>
      </c>
      <c r="AR290" s="16">
        <f t="shared" ref="AR290:AR294" si="611">AR291</f>
        <v>0</v>
      </c>
      <c r="AS290" s="16">
        <f t="shared" ref="AS290:AS294" si="612">AS291</f>
        <v>0</v>
      </c>
      <c r="AT290" s="16">
        <f t="shared" si="452"/>
        <v>2333.0999999999999</v>
      </c>
      <c r="AU290" s="16">
        <f t="shared" si="453"/>
        <v>2426.8000000000002</v>
      </c>
      <c r="AV290" s="16">
        <f t="shared" si="454"/>
        <v>2426.8000000000002</v>
      </c>
      <c r="AW290" s="16">
        <f t="shared" ref="AW290:AW294" si="613">AW291</f>
        <v>0</v>
      </c>
      <c r="AX290" s="16">
        <f t="shared" ref="AX290:AX294" si="614">AX291</f>
        <v>0</v>
      </c>
      <c r="AY290" s="16">
        <f t="shared" ref="AY290:AY294" si="615">AY291</f>
        <v>0</v>
      </c>
      <c r="AZ290" s="16">
        <f t="shared" si="455"/>
        <v>2333.0999999999999</v>
      </c>
      <c r="BA290" s="16">
        <f t="shared" si="456"/>
        <v>2426.8000000000002</v>
      </c>
      <c r="BB290" s="16">
        <f t="shared" si="457"/>
        <v>2426.8000000000002</v>
      </c>
      <c r="BC290" s="16">
        <f t="shared" ref="BC290:BC294" si="616">BC291</f>
        <v>0</v>
      </c>
      <c r="BD290" s="30"/>
      <c r="BE290" s="30"/>
      <c r="BF290" s="1"/>
      <c r="BG290" s="1"/>
      <c r="BH290" s="1"/>
      <c r="BI290" s="1"/>
      <c r="BJ290" s="1"/>
    </row>
    <row r="291" s="1" customFormat="1">
      <c r="A291" s="13" t="s">
        <v>235</v>
      </c>
      <c r="B291" s="14" t="s">
        <v>58</v>
      </c>
      <c r="C291" s="13"/>
      <c r="D291" s="13"/>
      <c r="E291" s="29" t="s">
        <v>59</v>
      </c>
      <c r="F291" s="16">
        <f t="shared" si="591"/>
        <v>2333.0999999999999</v>
      </c>
      <c r="G291" s="16">
        <f t="shared" si="592"/>
        <v>2426.8000000000002</v>
      </c>
      <c r="H291" s="16">
        <f t="shared" si="593"/>
        <v>2426.8000000000002</v>
      </c>
      <c r="I291" s="16">
        <f t="shared" si="594"/>
        <v>0</v>
      </c>
      <c r="J291" s="16">
        <f t="shared" si="595"/>
        <v>0</v>
      </c>
      <c r="K291" s="16">
        <f t="shared" si="596"/>
        <v>0</v>
      </c>
      <c r="L291" s="16">
        <f t="shared" si="536"/>
        <v>2333.0999999999999</v>
      </c>
      <c r="M291" s="16">
        <f t="shared" si="537"/>
        <v>2426.8000000000002</v>
      </c>
      <c r="N291" s="16">
        <f t="shared" si="538"/>
        <v>2426.8000000000002</v>
      </c>
      <c r="O291" s="16">
        <f t="shared" si="597"/>
        <v>0</v>
      </c>
      <c r="P291" s="16">
        <f t="shared" si="598"/>
        <v>0</v>
      </c>
      <c r="Q291" s="16">
        <f t="shared" si="599"/>
        <v>0</v>
      </c>
      <c r="R291" s="16">
        <f t="shared" si="437"/>
        <v>2333.0999999999999</v>
      </c>
      <c r="S291" s="16">
        <f t="shared" si="438"/>
        <v>2426.8000000000002</v>
      </c>
      <c r="T291" s="16">
        <f t="shared" si="439"/>
        <v>2426.8000000000002</v>
      </c>
      <c r="U291" s="16">
        <f t="shared" si="600"/>
        <v>0</v>
      </c>
      <c r="V291" s="16">
        <f t="shared" si="601"/>
        <v>0</v>
      </c>
      <c r="W291" s="16">
        <f t="shared" si="602"/>
        <v>0</v>
      </c>
      <c r="X291" s="16">
        <f t="shared" si="440"/>
        <v>2333.0999999999999</v>
      </c>
      <c r="Y291" s="16">
        <f t="shared" si="441"/>
        <v>2426.8000000000002</v>
      </c>
      <c r="Z291" s="16">
        <f t="shared" si="442"/>
        <v>2426.8000000000002</v>
      </c>
      <c r="AA291" s="16">
        <f t="shared" si="603"/>
        <v>0</v>
      </c>
      <c r="AB291" s="16">
        <f t="shared" si="604"/>
        <v>0</v>
      </c>
      <c r="AC291" s="16">
        <f t="shared" si="605"/>
        <v>0</v>
      </c>
      <c r="AD291" s="16">
        <f t="shared" si="443"/>
        <v>2333.0999999999999</v>
      </c>
      <c r="AE291" s="16">
        <f t="shared" si="444"/>
        <v>2426.8000000000002</v>
      </c>
      <c r="AF291" s="16">
        <f t="shared" si="445"/>
        <v>2426.8000000000002</v>
      </c>
      <c r="AG291" s="16">
        <f t="shared" si="606"/>
        <v>0</v>
      </c>
      <c r="AH291" s="16">
        <f t="shared" si="446"/>
        <v>2333.0999999999999</v>
      </c>
      <c r="AI291" s="16">
        <f t="shared" si="447"/>
        <v>2426.8000000000002</v>
      </c>
      <c r="AJ291" s="16">
        <f t="shared" si="448"/>
        <v>2426.8000000000002</v>
      </c>
      <c r="AK291" s="16">
        <f t="shared" si="607"/>
        <v>0</v>
      </c>
      <c r="AL291" s="16">
        <f t="shared" si="608"/>
        <v>0</v>
      </c>
      <c r="AM291" s="16">
        <f t="shared" si="609"/>
        <v>0</v>
      </c>
      <c r="AN291" s="16">
        <f t="shared" si="449"/>
        <v>2333.0999999999999</v>
      </c>
      <c r="AO291" s="16">
        <f t="shared" si="450"/>
        <v>2426.8000000000002</v>
      </c>
      <c r="AP291" s="16">
        <f t="shared" si="451"/>
        <v>2426.8000000000002</v>
      </c>
      <c r="AQ291" s="16">
        <f t="shared" si="610"/>
        <v>0</v>
      </c>
      <c r="AR291" s="16">
        <f t="shared" si="611"/>
        <v>0</v>
      </c>
      <c r="AS291" s="16">
        <f t="shared" si="612"/>
        <v>0</v>
      </c>
      <c r="AT291" s="16">
        <f t="shared" si="452"/>
        <v>2333.0999999999999</v>
      </c>
      <c r="AU291" s="16">
        <f t="shared" si="453"/>
        <v>2426.8000000000002</v>
      </c>
      <c r="AV291" s="16">
        <f t="shared" si="454"/>
        <v>2426.8000000000002</v>
      </c>
      <c r="AW291" s="16">
        <f t="shared" si="613"/>
        <v>0</v>
      </c>
      <c r="AX291" s="16">
        <f t="shared" si="614"/>
        <v>0</v>
      </c>
      <c r="AY291" s="16">
        <f t="shared" si="615"/>
        <v>0</v>
      </c>
      <c r="AZ291" s="16">
        <f t="shared" si="455"/>
        <v>2333.0999999999999</v>
      </c>
      <c r="BA291" s="16">
        <f t="shared" si="456"/>
        <v>2426.8000000000002</v>
      </c>
      <c r="BB291" s="16">
        <f t="shared" si="457"/>
        <v>2426.8000000000002</v>
      </c>
      <c r="BC291" s="16">
        <f t="shared" si="616"/>
        <v>0</v>
      </c>
      <c r="BD291" s="30"/>
      <c r="BE291" s="30"/>
      <c r="BF291" s="1"/>
      <c r="BG291" s="1"/>
      <c r="BH291" s="1"/>
      <c r="BI291" s="1"/>
      <c r="BJ291" s="1"/>
    </row>
    <row r="292" s="1" customFormat="1">
      <c r="A292" s="13" t="s">
        <v>235</v>
      </c>
      <c r="B292" s="14">
        <v>600</v>
      </c>
      <c r="C292" s="13" t="s">
        <v>72</v>
      </c>
      <c r="D292" s="13" t="s">
        <v>72</v>
      </c>
      <c r="E292" s="29" t="s">
        <v>73</v>
      </c>
      <c r="F292" s="16">
        <v>2333.0999999999999</v>
      </c>
      <c r="G292" s="16">
        <v>2426.8000000000002</v>
      </c>
      <c r="H292" s="16">
        <v>2426.8000000000002</v>
      </c>
      <c r="I292" s="16"/>
      <c r="J292" s="16"/>
      <c r="K292" s="16"/>
      <c r="L292" s="16">
        <f t="shared" si="536"/>
        <v>2333.0999999999999</v>
      </c>
      <c r="M292" s="16">
        <f t="shared" si="537"/>
        <v>2426.8000000000002</v>
      </c>
      <c r="N292" s="16">
        <f t="shared" si="538"/>
        <v>2426.8000000000002</v>
      </c>
      <c r="O292" s="16"/>
      <c r="P292" s="16"/>
      <c r="Q292" s="16"/>
      <c r="R292" s="16">
        <f t="shared" si="437"/>
        <v>2333.0999999999999</v>
      </c>
      <c r="S292" s="16">
        <f t="shared" si="438"/>
        <v>2426.8000000000002</v>
      </c>
      <c r="T292" s="16">
        <f t="shared" si="439"/>
        <v>2426.8000000000002</v>
      </c>
      <c r="U292" s="16"/>
      <c r="V292" s="16"/>
      <c r="W292" s="16"/>
      <c r="X292" s="16">
        <f t="shared" si="440"/>
        <v>2333.0999999999999</v>
      </c>
      <c r="Y292" s="16">
        <f t="shared" si="441"/>
        <v>2426.8000000000002</v>
      </c>
      <c r="Z292" s="16">
        <f t="shared" si="442"/>
        <v>2426.8000000000002</v>
      </c>
      <c r="AA292" s="16"/>
      <c r="AB292" s="16"/>
      <c r="AC292" s="16"/>
      <c r="AD292" s="16">
        <f t="shared" si="443"/>
        <v>2333.0999999999999</v>
      </c>
      <c r="AE292" s="16">
        <f t="shared" si="444"/>
        <v>2426.8000000000002</v>
      </c>
      <c r="AF292" s="16">
        <f t="shared" si="445"/>
        <v>2426.8000000000002</v>
      </c>
      <c r="AG292" s="16"/>
      <c r="AH292" s="16">
        <f t="shared" si="446"/>
        <v>2333.0999999999999</v>
      </c>
      <c r="AI292" s="16">
        <f t="shared" si="447"/>
        <v>2426.8000000000002</v>
      </c>
      <c r="AJ292" s="16">
        <f t="shared" si="448"/>
        <v>2426.8000000000002</v>
      </c>
      <c r="AK292" s="16"/>
      <c r="AL292" s="16"/>
      <c r="AM292" s="16"/>
      <c r="AN292" s="16">
        <f t="shared" si="449"/>
        <v>2333.0999999999999</v>
      </c>
      <c r="AO292" s="16">
        <f t="shared" si="450"/>
        <v>2426.8000000000002</v>
      </c>
      <c r="AP292" s="16">
        <f t="shared" si="451"/>
        <v>2426.8000000000002</v>
      </c>
      <c r="AQ292" s="16"/>
      <c r="AR292" s="16"/>
      <c r="AS292" s="16"/>
      <c r="AT292" s="16">
        <f t="shared" si="452"/>
        <v>2333.0999999999999</v>
      </c>
      <c r="AU292" s="16">
        <f t="shared" si="453"/>
        <v>2426.8000000000002</v>
      </c>
      <c r="AV292" s="16">
        <f t="shared" si="454"/>
        <v>2426.8000000000002</v>
      </c>
      <c r="AW292" s="16"/>
      <c r="AX292" s="16"/>
      <c r="AY292" s="16"/>
      <c r="AZ292" s="16">
        <f t="shared" si="455"/>
        <v>2333.0999999999999</v>
      </c>
      <c r="BA292" s="16">
        <f t="shared" si="456"/>
        <v>2426.8000000000002</v>
      </c>
      <c r="BB292" s="16">
        <f t="shared" si="457"/>
        <v>2426.8000000000002</v>
      </c>
      <c r="BC292" s="16"/>
      <c r="BD292" s="30"/>
      <c r="BE292" s="30"/>
      <c r="BF292" s="1"/>
      <c r="BG292" s="1"/>
      <c r="BH292" s="1"/>
      <c r="BI292" s="1"/>
      <c r="BJ292" s="1"/>
    </row>
    <row r="293" s="1" customFormat="1">
      <c r="A293" s="13" t="s">
        <v>237</v>
      </c>
      <c r="B293" s="14"/>
      <c r="C293" s="13"/>
      <c r="D293" s="13"/>
      <c r="E293" s="29" t="s">
        <v>238</v>
      </c>
      <c r="F293" s="16">
        <f t="shared" si="591"/>
        <v>27879.200000000001</v>
      </c>
      <c r="G293" s="16">
        <f t="shared" si="592"/>
        <v>27879.200000000001</v>
      </c>
      <c r="H293" s="16">
        <f t="shared" si="593"/>
        <v>27879.200000000001</v>
      </c>
      <c r="I293" s="16">
        <f t="shared" si="594"/>
        <v>0</v>
      </c>
      <c r="J293" s="16">
        <f t="shared" si="595"/>
        <v>0</v>
      </c>
      <c r="K293" s="16">
        <f t="shared" si="596"/>
        <v>0</v>
      </c>
      <c r="L293" s="16">
        <f t="shared" si="536"/>
        <v>27879.200000000001</v>
      </c>
      <c r="M293" s="16">
        <f t="shared" si="537"/>
        <v>27879.200000000001</v>
      </c>
      <c r="N293" s="16">
        <f t="shared" si="538"/>
        <v>27879.200000000001</v>
      </c>
      <c r="O293" s="16">
        <f t="shared" si="597"/>
        <v>0</v>
      </c>
      <c r="P293" s="16">
        <f t="shared" si="598"/>
        <v>0</v>
      </c>
      <c r="Q293" s="16">
        <f t="shared" si="599"/>
        <v>0</v>
      </c>
      <c r="R293" s="16">
        <f t="shared" si="437"/>
        <v>27879.200000000001</v>
      </c>
      <c r="S293" s="16">
        <f t="shared" si="438"/>
        <v>27879.200000000001</v>
      </c>
      <c r="T293" s="16">
        <f t="shared" si="439"/>
        <v>27879.200000000001</v>
      </c>
      <c r="U293" s="16">
        <f t="shared" si="600"/>
        <v>0</v>
      </c>
      <c r="V293" s="16">
        <f t="shared" si="601"/>
        <v>0</v>
      </c>
      <c r="W293" s="16">
        <f t="shared" si="602"/>
        <v>0</v>
      </c>
      <c r="X293" s="16">
        <f t="shared" si="440"/>
        <v>27879.200000000001</v>
      </c>
      <c r="Y293" s="16">
        <f t="shared" si="441"/>
        <v>27879.200000000001</v>
      </c>
      <c r="Z293" s="16">
        <f t="shared" si="442"/>
        <v>27879.200000000001</v>
      </c>
      <c r="AA293" s="16">
        <f t="shared" si="603"/>
        <v>0</v>
      </c>
      <c r="AB293" s="16">
        <f t="shared" si="604"/>
        <v>0</v>
      </c>
      <c r="AC293" s="16">
        <f t="shared" si="605"/>
        <v>0</v>
      </c>
      <c r="AD293" s="16">
        <f t="shared" si="443"/>
        <v>27879.200000000001</v>
      </c>
      <c r="AE293" s="16">
        <f t="shared" si="444"/>
        <v>27879.200000000001</v>
      </c>
      <c r="AF293" s="16">
        <f t="shared" si="445"/>
        <v>27879.200000000001</v>
      </c>
      <c r="AG293" s="16">
        <f t="shared" si="606"/>
        <v>0</v>
      </c>
      <c r="AH293" s="16">
        <f t="shared" si="446"/>
        <v>27879.200000000001</v>
      </c>
      <c r="AI293" s="16">
        <f t="shared" si="447"/>
        <v>27879.200000000001</v>
      </c>
      <c r="AJ293" s="16">
        <f t="shared" si="448"/>
        <v>27879.200000000001</v>
      </c>
      <c r="AK293" s="16">
        <f t="shared" si="607"/>
        <v>0</v>
      </c>
      <c r="AL293" s="16">
        <f t="shared" si="608"/>
        <v>0</v>
      </c>
      <c r="AM293" s="16">
        <f t="shared" si="609"/>
        <v>0</v>
      </c>
      <c r="AN293" s="16">
        <f t="shared" si="449"/>
        <v>27879.200000000001</v>
      </c>
      <c r="AO293" s="16">
        <f t="shared" si="450"/>
        <v>27879.200000000001</v>
      </c>
      <c r="AP293" s="16">
        <f t="shared" si="451"/>
        <v>27879.200000000001</v>
      </c>
      <c r="AQ293" s="16">
        <f t="shared" si="610"/>
        <v>0</v>
      </c>
      <c r="AR293" s="16">
        <f t="shared" si="611"/>
        <v>0</v>
      </c>
      <c r="AS293" s="16">
        <f t="shared" si="612"/>
        <v>0</v>
      </c>
      <c r="AT293" s="16">
        <f t="shared" si="452"/>
        <v>27879.200000000001</v>
      </c>
      <c r="AU293" s="16">
        <f t="shared" si="453"/>
        <v>27879.200000000001</v>
      </c>
      <c r="AV293" s="16">
        <f t="shared" si="454"/>
        <v>27879.200000000001</v>
      </c>
      <c r="AW293" s="16">
        <f t="shared" si="613"/>
        <v>0</v>
      </c>
      <c r="AX293" s="16">
        <f t="shared" si="614"/>
        <v>0</v>
      </c>
      <c r="AY293" s="16">
        <f t="shared" si="615"/>
        <v>0</v>
      </c>
      <c r="AZ293" s="16">
        <f t="shared" si="455"/>
        <v>27879.200000000001</v>
      </c>
      <c r="BA293" s="16">
        <f t="shared" si="456"/>
        <v>27879.200000000001</v>
      </c>
      <c r="BB293" s="16">
        <f t="shared" si="457"/>
        <v>27879.200000000001</v>
      </c>
      <c r="BC293" s="16">
        <f t="shared" si="616"/>
        <v>0</v>
      </c>
      <c r="BD293" s="30"/>
      <c r="BE293" s="30"/>
      <c r="BF293" s="1"/>
      <c r="BG293" s="1"/>
      <c r="BH293" s="1"/>
      <c r="BI293" s="1"/>
      <c r="BJ293" s="1"/>
    </row>
    <row r="294" s="1" customFormat="1">
      <c r="A294" s="13" t="s">
        <v>237</v>
      </c>
      <c r="B294" s="14" t="s">
        <v>58</v>
      </c>
      <c r="C294" s="13"/>
      <c r="D294" s="13"/>
      <c r="E294" s="29" t="s">
        <v>59</v>
      </c>
      <c r="F294" s="16">
        <f t="shared" si="591"/>
        <v>27879.200000000001</v>
      </c>
      <c r="G294" s="16">
        <f t="shared" si="592"/>
        <v>27879.200000000001</v>
      </c>
      <c r="H294" s="16">
        <f t="shared" si="593"/>
        <v>27879.200000000001</v>
      </c>
      <c r="I294" s="16">
        <f t="shared" si="594"/>
        <v>0</v>
      </c>
      <c r="J294" s="16">
        <f t="shared" si="595"/>
        <v>0</v>
      </c>
      <c r="K294" s="16">
        <f t="shared" si="596"/>
        <v>0</v>
      </c>
      <c r="L294" s="16">
        <f t="shared" si="536"/>
        <v>27879.200000000001</v>
      </c>
      <c r="M294" s="16">
        <f t="shared" si="537"/>
        <v>27879.200000000001</v>
      </c>
      <c r="N294" s="16">
        <f t="shared" si="538"/>
        <v>27879.200000000001</v>
      </c>
      <c r="O294" s="16">
        <f t="shared" si="597"/>
        <v>0</v>
      </c>
      <c r="P294" s="16">
        <f t="shared" si="598"/>
        <v>0</v>
      </c>
      <c r="Q294" s="16">
        <f t="shared" si="599"/>
        <v>0</v>
      </c>
      <c r="R294" s="16">
        <f t="shared" si="437"/>
        <v>27879.200000000001</v>
      </c>
      <c r="S294" s="16">
        <f t="shared" si="438"/>
        <v>27879.200000000001</v>
      </c>
      <c r="T294" s="16">
        <f t="shared" si="439"/>
        <v>27879.200000000001</v>
      </c>
      <c r="U294" s="16">
        <f t="shared" si="600"/>
        <v>0</v>
      </c>
      <c r="V294" s="16">
        <f t="shared" si="601"/>
        <v>0</v>
      </c>
      <c r="W294" s="16">
        <f t="shared" si="602"/>
        <v>0</v>
      </c>
      <c r="X294" s="16">
        <f t="shared" si="440"/>
        <v>27879.200000000001</v>
      </c>
      <c r="Y294" s="16">
        <f t="shared" si="441"/>
        <v>27879.200000000001</v>
      </c>
      <c r="Z294" s="16">
        <f t="shared" si="442"/>
        <v>27879.200000000001</v>
      </c>
      <c r="AA294" s="16">
        <f t="shared" si="603"/>
        <v>0</v>
      </c>
      <c r="AB294" s="16">
        <f t="shared" si="604"/>
        <v>0</v>
      </c>
      <c r="AC294" s="16">
        <f t="shared" si="605"/>
        <v>0</v>
      </c>
      <c r="AD294" s="16">
        <f t="shared" si="443"/>
        <v>27879.200000000001</v>
      </c>
      <c r="AE294" s="16">
        <f t="shared" si="444"/>
        <v>27879.200000000001</v>
      </c>
      <c r="AF294" s="16">
        <f t="shared" si="445"/>
        <v>27879.200000000001</v>
      </c>
      <c r="AG294" s="16">
        <f t="shared" si="606"/>
        <v>0</v>
      </c>
      <c r="AH294" s="16">
        <f t="shared" si="446"/>
        <v>27879.200000000001</v>
      </c>
      <c r="AI294" s="16">
        <f t="shared" si="447"/>
        <v>27879.200000000001</v>
      </c>
      <c r="AJ294" s="16">
        <f t="shared" si="448"/>
        <v>27879.200000000001</v>
      </c>
      <c r="AK294" s="16">
        <f t="shared" si="607"/>
        <v>0</v>
      </c>
      <c r="AL294" s="16">
        <f t="shared" si="608"/>
        <v>0</v>
      </c>
      <c r="AM294" s="16">
        <f t="shared" si="609"/>
        <v>0</v>
      </c>
      <c r="AN294" s="16">
        <f t="shared" si="449"/>
        <v>27879.200000000001</v>
      </c>
      <c r="AO294" s="16">
        <f t="shared" si="450"/>
        <v>27879.200000000001</v>
      </c>
      <c r="AP294" s="16">
        <f t="shared" si="451"/>
        <v>27879.200000000001</v>
      </c>
      <c r="AQ294" s="16">
        <f t="shared" si="610"/>
        <v>0</v>
      </c>
      <c r="AR294" s="16">
        <f t="shared" si="611"/>
        <v>0</v>
      </c>
      <c r="AS294" s="16">
        <f t="shared" si="612"/>
        <v>0</v>
      </c>
      <c r="AT294" s="16">
        <f t="shared" si="452"/>
        <v>27879.200000000001</v>
      </c>
      <c r="AU294" s="16">
        <f t="shared" si="453"/>
        <v>27879.200000000001</v>
      </c>
      <c r="AV294" s="16">
        <f t="shared" si="454"/>
        <v>27879.200000000001</v>
      </c>
      <c r="AW294" s="16">
        <f t="shared" si="613"/>
        <v>0</v>
      </c>
      <c r="AX294" s="16">
        <f t="shared" si="614"/>
        <v>0</v>
      </c>
      <c r="AY294" s="16">
        <f t="shared" si="615"/>
        <v>0</v>
      </c>
      <c r="AZ294" s="16">
        <f t="shared" si="455"/>
        <v>27879.200000000001</v>
      </c>
      <c r="BA294" s="16">
        <f t="shared" si="456"/>
        <v>27879.200000000001</v>
      </c>
      <c r="BB294" s="16">
        <f t="shared" si="457"/>
        <v>27879.200000000001</v>
      </c>
      <c r="BC294" s="16">
        <f t="shared" si="616"/>
        <v>0</v>
      </c>
      <c r="BD294" s="30"/>
      <c r="BE294" s="30"/>
      <c r="BF294" s="1"/>
      <c r="BG294" s="1"/>
      <c r="BH294" s="1"/>
      <c r="BI294" s="1"/>
      <c r="BJ294" s="1"/>
    </row>
    <row r="295" s="1" customFormat="1">
      <c r="A295" s="13" t="s">
        <v>237</v>
      </c>
      <c r="B295" s="14">
        <v>600</v>
      </c>
      <c r="C295" s="13" t="s">
        <v>72</v>
      </c>
      <c r="D295" s="13" t="s">
        <v>72</v>
      </c>
      <c r="E295" s="29" t="s">
        <v>73</v>
      </c>
      <c r="F295" s="16">
        <v>27879.200000000001</v>
      </c>
      <c r="G295" s="16">
        <v>27879.200000000001</v>
      </c>
      <c r="H295" s="16">
        <v>27879.200000000001</v>
      </c>
      <c r="I295" s="16"/>
      <c r="J295" s="16"/>
      <c r="K295" s="16"/>
      <c r="L295" s="16">
        <f t="shared" si="536"/>
        <v>27879.200000000001</v>
      </c>
      <c r="M295" s="16">
        <f t="shared" si="537"/>
        <v>27879.200000000001</v>
      </c>
      <c r="N295" s="16">
        <f t="shared" si="538"/>
        <v>27879.200000000001</v>
      </c>
      <c r="O295" s="16"/>
      <c r="P295" s="16"/>
      <c r="Q295" s="16"/>
      <c r="R295" s="16">
        <f t="shared" si="437"/>
        <v>27879.200000000001</v>
      </c>
      <c r="S295" s="16">
        <f t="shared" si="438"/>
        <v>27879.200000000001</v>
      </c>
      <c r="T295" s="16">
        <f t="shared" si="439"/>
        <v>27879.200000000001</v>
      </c>
      <c r="U295" s="16"/>
      <c r="V295" s="16"/>
      <c r="W295" s="16"/>
      <c r="X295" s="16">
        <f t="shared" si="440"/>
        <v>27879.200000000001</v>
      </c>
      <c r="Y295" s="16">
        <f t="shared" si="441"/>
        <v>27879.200000000001</v>
      </c>
      <c r="Z295" s="16">
        <f t="shared" si="442"/>
        <v>27879.200000000001</v>
      </c>
      <c r="AA295" s="16"/>
      <c r="AB295" s="16"/>
      <c r="AC295" s="16"/>
      <c r="AD295" s="16">
        <f t="shared" si="443"/>
        <v>27879.200000000001</v>
      </c>
      <c r="AE295" s="16">
        <f t="shared" si="444"/>
        <v>27879.200000000001</v>
      </c>
      <c r="AF295" s="16">
        <f t="shared" si="445"/>
        <v>27879.200000000001</v>
      </c>
      <c r="AG295" s="16"/>
      <c r="AH295" s="16">
        <f t="shared" si="446"/>
        <v>27879.200000000001</v>
      </c>
      <c r="AI295" s="16">
        <f t="shared" si="447"/>
        <v>27879.200000000001</v>
      </c>
      <c r="AJ295" s="16">
        <f t="shared" si="448"/>
        <v>27879.200000000001</v>
      </c>
      <c r="AK295" s="16"/>
      <c r="AL295" s="16"/>
      <c r="AM295" s="16"/>
      <c r="AN295" s="16">
        <f t="shared" si="449"/>
        <v>27879.200000000001</v>
      </c>
      <c r="AO295" s="16">
        <f t="shared" si="450"/>
        <v>27879.200000000001</v>
      </c>
      <c r="AP295" s="16">
        <f t="shared" si="451"/>
        <v>27879.200000000001</v>
      </c>
      <c r="AQ295" s="16"/>
      <c r="AR295" s="16"/>
      <c r="AS295" s="16"/>
      <c r="AT295" s="16">
        <f t="shared" si="452"/>
        <v>27879.200000000001</v>
      </c>
      <c r="AU295" s="16">
        <f t="shared" si="453"/>
        <v>27879.200000000001</v>
      </c>
      <c r="AV295" s="16">
        <f t="shared" si="454"/>
        <v>27879.200000000001</v>
      </c>
      <c r="AW295" s="16"/>
      <c r="AX295" s="16"/>
      <c r="AY295" s="16"/>
      <c r="AZ295" s="16">
        <f t="shared" si="455"/>
        <v>27879.200000000001</v>
      </c>
      <c r="BA295" s="16">
        <f t="shared" si="456"/>
        <v>27879.200000000001</v>
      </c>
      <c r="BB295" s="16">
        <f t="shared" si="457"/>
        <v>27879.200000000001</v>
      </c>
      <c r="BC295" s="16"/>
      <c r="BD295" s="30"/>
      <c r="BE295" s="30"/>
      <c r="BF295" s="1"/>
      <c r="BG295" s="1"/>
      <c r="BH295" s="1"/>
      <c r="BI295" s="1"/>
      <c r="BJ295" s="1"/>
    </row>
    <row r="296" s="1" customFormat="1">
      <c r="A296" s="13" t="s">
        <v>239</v>
      </c>
      <c r="B296" s="14"/>
      <c r="C296" s="13"/>
      <c r="D296" s="13"/>
      <c r="E296" s="29" t="s">
        <v>240</v>
      </c>
      <c r="F296" s="16">
        <f>F297+F302</f>
        <v>148506.40000000002</v>
      </c>
      <c r="G296" s="16">
        <f>G297+G302</f>
        <v>152615.20000000001</v>
      </c>
      <c r="H296" s="16">
        <f>H297+H302</f>
        <v>152615.20000000001</v>
      </c>
      <c r="I296" s="16">
        <f>I297+I302</f>
        <v>0</v>
      </c>
      <c r="J296" s="16">
        <f>J297+J302</f>
        <v>0</v>
      </c>
      <c r="K296" s="16">
        <f>K297+K302</f>
        <v>0</v>
      </c>
      <c r="L296" s="16">
        <f t="shared" si="536"/>
        <v>148506.40000000002</v>
      </c>
      <c r="M296" s="16">
        <f t="shared" si="537"/>
        <v>152615.20000000001</v>
      </c>
      <c r="N296" s="16">
        <f t="shared" si="538"/>
        <v>152615.20000000001</v>
      </c>
      <c r="O296" s="16">
        <f>O297+O302</f>
        <v>18647.900000000001</v>
      </c>
      <c r="P296" s="16">
        <f>P297+P302</f>
        <v>22590.400000000001</v>
      </c>
      <c r="Q296" s="16">
        <f>Q297+Q302</f>
        <v>22590.400000000001</v>
      </c>
      <c r="R296" s="16">
        <f t="shared" ref="R296:R359" si="617">L296+O296</f>
        <v>167154.30000000002</v>
      </c>
      <c r="S296" s="16">
        <f t="shared" ref="S296:S359" si="618">M296+P296</f>
        <v>175205.60000000001</v>
      </c>
      <c r="T296" s="16">
        <f t="shared" ref="T296:T359" si="619">N296+Q296</f>
        <v>175205.60000000001</v>
      </c>
      <c r="U296" s="16">
        <f>U297+U302</f>
        <v>0</v>
      </c>
      <c r="V296" s="16">
        <f>V297+V302</f>
        <v>0</v>
      </c>
      <c r="W296" s="16">
        <f>W297+W302</f>
        <v>0</v>
      </c>
      <c r="X296" s="16">
        <f t="shared" ref="X296:X359" si="620">R296+U296</f>
        <v>167154.30000000002</v>
      </c>
      <c r="Y296" s="16">
        <f t="shared" ref="Y296:Y359" si="621">S296+V296</f>
        <v>175205.60000000001</v>
      </c>
      <c r="Z296" s="16">
        <f t="shared" ref="Z296:Z359" si="622">T296+W296</f>
        <v>175205.60000000001</v>
      </c>
      <c r="AA296" s="16">
        <f>AA297+AA302</f>
        <v>0</v>
      </c>
      <c r="AB296" s="16">
        <f>AB297+AB302</f>
        <v>0</v>
      </c>
      <c r="AC296" s="16">
        <f>AC297+AC302</f>
        <v>0</v>
      </c>
      <c r="AD296" s="16">
        <f t="shared" ref="AD296:AD359" si="623">X296+AA296</f>
        <v>167154.30000000002</v>
      </c>
      <c r="AE296" s="16">
        <f t="shared" ref="AE296:AE359" si="624">Y296+AB296</f>
        <v>175205.60000000001</v>
      </c>
      <c r="AF296" s="16">
        <f t="shared" ref="AF296:AF359" si="625">Z296+AC296</f>
        <v>175205.60000000001</v>
      </c>
      <c r="AG296" s="16">
        <f>AG297+AG302</f>
        <v>0</v>
      </c>
      <c r="AH296" s="16">
        <f t="shared" ref="AH296:AH359" si="626">AD296+AG296</f>
        <v>167154.30000000002</v>
      </c>
      <c r="AI296" s="16">
        <f t="shared" ref="AI296:AI359" si="627">AE296</f>
        <v>175205.60000000001</v>
      </c>
      <c r="AJ296" s="16">
        <f t="shared" ref="AJ296:AJ359" si="628">AF296</f>
        <v>175205.60000000001</v>
      </c>
      <c r="AK296" s="16">
        <f>AK297+AK302</f>
        <v>0</v>
      </c>
      <c r="AL296" s="16">
        <f>AL297+AL302</f>
        <v>0</v>
      </c>
      <c r="AM296" s="16">
        <f>AM297+AM302</f>
        <v>0</v>
      </c>
      <c r="AN296" s="16">
        <f t="shared" ref="AN296:AN359" si="629">AH296+AK296</f>
        <v>167154.30000000002</v>
      </c>
      <c r="AO296" s="16">
        <f t="shared" ref="AO296:AO359" si="630">AI296+AL296</f>
        <v>175205.60000000001</v>
      </c>
      <c r="AP296" s="16">
        <f t="shared" ref="AP296:AP359" si="631">AJ296+AM296</f>
        <v>175205.60000000001</v>
      </c>
      <c r="AQ296" s="16">
        <f>AQ297+AQ302</f>
        <v>0</v>
      </c>
      <c r="AR296" s="16">
        <f>AR297+AR302</f>
        <v>0</v>
      </c>
      <c r="AS296" s="16">
        <f>AS297+AS302</f>
        <v>0</v>
      </c>
      <c r="AT296" s="16">
        <f t="shared" ref="AT296:AT359" si="632">AN296+AQ296</f>
        <v>167154.30000000002</v>
      </c>
      <c r="AU296" s="16">
        <f t="shared" ref="AU296:AU359" si="633">AO296+AR296</f>
        <v>175205.60000000001</v>
      </c>
      <c r="AV296" s="16">
        <f t="shared" ref="AV296:AV359" si="634">AP296+AS296</f>
        <v>175205.60000000001</v>
      </c>
      <c r="AW296" s="16">
        <f>AW297+AW302</f>
        <v>0</v>
      </c>
      <c r="AX296" s="16">
        <f>AX297+AX302</f>
        <v>0</v>
      </c>
      <c r="AY296" s="16">
        <f>AY297+AY302</f>
        <v>0</v>
      </c>
      <c r="AZ296" s="16">
        <f t="shared" ref="AZ296:AZ359" si="635">AT296+AW296</f>
        <v>167154.30000000002</v>
      </c>
      <c r="BA296" s="16">
        <f t="shared" ref="BA296:BA359" si="636">AU296+AX296</f>
        <v>175205.60000000001</v>
      </c>
      <c r="BB296" s="16">
        <f t="shared" ref="BB296:BB359" si="637">AV296+AY296</f>
        <v>175205.60000000001</v>
      </c>
      <c r="BC296" s="16">
        <f>BC297+BC302</f>
        <v>0</v>
      </c>
      <c r="BD296" s="30"/>
      <c r="BE296" s="30"/>
      <c r="BF296" s="1"/>
      <c r="BG296" s="1"/>
      <c r="BH296" s="1"/>
      <c r="BI296" s="1"/>
      <c r="BJ296" s="1"/>
    </row>
    <row r="297" s="1" customFormat="1">
      <c r="A297" s="13" t="s">
        <v>241</v>
      </c>
      <c r="B297" s="14"/>
      <c r="C297" s="13"/>
      <c r="D297" s="13"/>
      <c r="E297" s="29" t="s">
        <v>176</v>
      </c>
      <c r="F297" s="16">
        <f>F298+F300</f>
        <v>35257.5</v>
      </c>
      <c r="G297" s="16">
        <f>G298+G300</f>
        <v>36274.299999999996</v>
      </c>
      <c r="H297" s="16">
        <f>H298+H300</f>
        <v>36274.299999999996</v>
      </c>
      <c r="I297" s="16">
        <f>I298+I300</f>
        <v>0</v>
      </c>
      <c r="J297" s="16">
        <f>J298+J300</f>
        <v>0</v>
      </c>
      <c r="K297" s="16">
        <f>K298+K300</f>
        <v>0</v>
      </c>
      <c r="L297" s="16">
        <f t="shared" si="536"/>
        <v>35257.5</v>
      </c>
      <c r="M297" s="16">
        <f t="shared" si="537"/>
        <v>36274.299999999996</v>
      </c>
      <c r="N297" s="16">
        <f t="shared" si="538"/>
        <v>36274.299999999996</v>
      </c>
      <c r="O297" s="16">
        <f>O298+O300</f>
        <v>5182</v>
      </c>
      <c r="P297" s="16">
        <f>P298+P300</f>
        <v>6347.6999999999998</v>
      </c>
      <c r="Q297" s="16">
        <f>Q298+Q300</f>
        <v>6347.6999999999998</v>
      </c>
      <c r="R297" s="16">
        <f t="shared" si="617"/>
        <v>40439.5</v>
      </c>
      <c r="S297" s="16">
        <f t="shared" si="618"/>
        <v>42621.999999999993</v>
      </c>
      <c r="T297" s="16">
        <f t="shared" si="619"/>
        <v>42621.999999999993</v>
      </c>
      <c r="U297" s="16">
        <f>U298+U300</f>
        <v>0</v>
      </c>
      <c r="V297" s="16">
        <f>V298+V300</f>
        <v>0</v>
      </c>
      <c r="W297" s="16">
        <f>W298+W300</f>
        <v>0</v>
      </c>
      <c r="X297" s="16">
        <f t="shared" si="620"/>
        <v>40439.5</v>
      </c>
      <c r="Y297" s="16">
        <f t="shared" si="621"/>
        <v>42621.999999999993</v>
      </c>
      <c r="Z297" s="16">
        <f t="shared" si="622"/>
        <v>42621.999999999993</v>
      </c>
      <c r="AA297" s="16">
        <f>AA298+AA300</f>
        <v>0</v>
      </c>
      <c r="AB297" s="16">
        <f>AB298+AB300</f>
        <v>0</v>
      </c>
      <c r="AC297" s="16">
        <f>AC298+AC300</f>
        <v>0</v>
      </c>
      <c r="AD297" s="16">
        <f t="shared" si="623"/>
        <v>40439.5</v>
      </c>
      <c r="AE297" s="16">
        <f t="shared" si="624"/>
        <v>42621.999999999993</v>
      </c>
      <c r="AF297" s="16">
        <f t="shared" si="625"/>
        <v>42621.999999999993</v>
      </c>
      <c r="AG297" s="16">
        <f>AG298+AG300</f>
        <v>0</v>
      </c>
      <c r="AH297" s="16">
        <f t="shared" si="626"/>
        <v>40439.5</v>
      </c>
      <c r="AI297" s="16">
        <f t="shared" si="627"/>
        <v>42621.999999999993</v>
      </c>
      <c r="AJ297" s="16">
        <f t="shared" si="628"/>
        <v>42621.999999999993</v>
      </c>
      <c r="AK297" s="16">
        <f>AK298+AK300</f>
        <v>0</v>
      </c>
      <c r="AL297" s="16">
        <f>AL298+AL300</f>
        <v>0</v>
      </c>
      <c r="AM297" s="16">
        <f>AM298+AM300</f>
        <v>0</v>
      </c>
      <c r="AN297" s="16">
        <f t="shared" si="629"/>
        <v>40439.5</v>
      </c>
      <c r="AO297" s="16">
        <f t="shared" si="630"/>
        <v>42621.999999999993</v>
      </c>
      <c r="AP297" s="16">
        <f t="shared" si="631"/>
        <v>42621.999999999993</v>
      </c>
      <c r="AQ297" s="16">
        <f>AQ298+AQ300</f>
        <v>0</v>
      </c>
      <c r="AR297" s="16">
        <f>AR298+AR300</f>
        <v>0</v>
      </c>
      <c r="AS297" s="16">
        <f>AS298+AS300</f>
        <v>0</v>
      </c>
      <c r="AT297" s="16">
        <f t="shared" si="632"/>
        <v>40439.5</v>
      </c>
      <c r="AU297" s="16">
        <f t="shared" si="633"/>
        <v>42621.999999999993</v>
      </c>
      <c r="AV297" s="16">
        <f t="shared" si="634"/>
        <v>42621.999999999993</v>
      </c>
      <c r="AW297" s="16">
        <f>AW298+AW300</f>
        <v>0</v>
      </c>
      <c r="AX297" s="16">
        <f>AX298+AX300</f>
        <v>0</v>
      </c>
      <c r="AY297" s="16">
        <f>AY298+AY300</f>
        <v>0</v>
      </c>
      <c r="AZ297" s="16">
        <f t="shared" si="635"/>
        <v>40439.5</v>
      </c>
      <c r="BA297" s="16">
        <f t="shared" si="636"/>
        <v>42621.999999999993</v>
      </c>
      <c r="BB297" s="16">
        <f t="shared" si="637"/>
        <v>42621.999999999993</v>
      </c>
      <c r="BC297" s="16">
        <f>BC298+BC300</f>
        <v>0</v>
      </c>
      <c r="BD297" s="30"/>
      <c r="BE297" s="30"/>
      <c r="BF297" s="1"/>
      <c r="BG297" s="1"/>
      <c r="BH297" s="1"/>
      <c r="BI297" s="1"/>
      <c r="BJ297" s="1"/>
    </row>
    <row r="298" s="1" customFormat="1">
      <c r="A298" s="13" t="s">
        <v>241</v>
      </c>
      <c r="B298" s="14" t="s">
        <v>148</v>
      </c>
      <c r="C298" s="13"/>
      <c r="D298" s="13"/>
      <c r="E298" s="29" t="s">
        <v>149</v>
      </c>
      <c r="F298" s="16">
        <f>F299</f>
        <v>33348.5</v>
      </c>
      <c r="G298" s="16">
        <f>G299</f>
        <v>34365.299999999996</v>
      </c>
      <c r="H298" s="16">
        <f>H299</f>
        <v>34365.299999999996</v>
      </c>
      <c r="I298" s="16">
        <f>I299</f>
        <v>0</v>
      </c>
      <c r="J298" s="16">
        <f>J299</f>
        <v>0</v>
      </c>
      <c r="K298" s="16">
        <f>K299</f>
        <v>0</v>
      </c>
      <c r="L298" s="16">
        <f t="shared" si="536"/>
        <v>33348.5</v>
      </c>
      <c r="M298" s="16">
        <f t="shared" si="537"/>
        <v>34365.299999999996</v>
      </c>
      <c r="N298" s="16">
        <f t="shared" si="538"/>
        <v>34365.299999999996</v>
      </c>
      <c r="O298" s="16">
        <f>O299</f>
        <v>5182</v>
      </c>
      <c r="P298" s="16">
        <f>P299</f>
        <v>6347.6999999999998</v>
      </c>
      <c r="Q298" s="16">
        <f>Q299</f>
        <v>6347.6999999999998</v>
      </c>
      <c r="R298" s="16">
        <f t="shared" si="617"/>
        <v>38530.5</v>
      </c>
      <c r="S298" s="16">
        <f t="shared" si="618"/>
        <v>40712.999999999993</v>
      </c>
      <c r="T298" s="16">
        <f t="shared" si="619"/>
        <v>40712.999999999993</v>
      </c>
      <c r="U298" s="16">
        <f>U299</f>
        <v>0</v>
      </c>
      <c r="V298" s="16">
        <f>V299</f>
        <v>0</v>
      </c>
      <c r="W298" s="16">
        <f>W299</f>
        <v>0</v>
      </c>
      <c r="X298" s="16">
        <f t="shared" si="620"/>
        <v>38530.5</v>
      </c>
      <c r="Y298" s="16">
        <f t="shared" si="621"/>
        <v>40712.999999999993</v>
      </c>
      <c r="Z298" s="16">
        <f t="shared" si="622"/>
        <v>40712.999999999993</v>
      </c>
      <c r="AA298" s="16">
        <f>AA299</f>
        <v>0</v>
      </c>
      <c r="AB298" s="16">
        <f>AB299</f>
        <v>0</v>
      </c>
      <c r="AC298" s="16">
        <f>AC299</f>
        <v>0</v>
      </c>
      <c r="AD298" s="16">
        <f t="shared" si="623"/>
        <v>38530.5</v>
      </c>
      <c r="AE298" s="16">
        <f t="shared" si="624"/>
        <v>40712.999999999993</v>
      </c>
      <c r="AF298" s="16">
        <f t="shared" si="625"/>
        <v>40712.999999999993</v>
      </c>
      <c r="AG298" s="16">
        <f>AG299</f>
        <v>0</v>
      </c>
      <c r="AH298" s="16">
        <f t="shared" si="626"/>
        <v>38530.5</v>
      </c>
      <c r="AI298" s="16">
        <f t="shared" si="627"/>
        <v>40712.999999999993</v>
      </c>
      <c r="AJ298" s="16">
        <f t="shared" si="628"/>
        <v>40712.999999999993</v>
      </c>
      <c r="AK298" s="16">
        <f>AK299</f>
        <v>0</v>
      </c>
      <c r="AL298" s="16">
        <f>AL299</f>
        <v>0</v>
      </c>
      <c r="AM298" s="16">
        <f>AM299</f>
        <v>0</v>
      </c>
      <c r="AN298" s="16">
        <f t="shared" si="629"/>
        <v>38530.5</v>
      </c>
      <c r="AO298" s="16">
        <f t="shared" si="630"/>
        <v>40712.999999999993</v>
      </c>
      <c r="AP298" s="16">
        <f t="shared" si="631"/>
        <v>40712.999999999993</v>
      </c>
      <c r="AQ298" s="16">
        <f>AQ299</f>
        <v>0</v>
      </c>
      <c r="AR298" s="16">
        <f>AR299</f>
        <v>0</v>
      </c>
      <c r="AS298" s="16">
        <f>AS299</f>
        <v>0</v>
      </c>
      <c r="AT298" s="16">
        <f t="shared" si="632"/>
        <v>38530.5</v>
      </c>
      <c r="AU298" s="16">
        <f t="shared" si="633"/>
        <v>40712.999999999993</v>
      </c>
      <c r="AV298" s="16">
        <f t="shared" si="634"/>
        <v>40712.999999999993</v>
      </c>
      <c r="AW298" s="16">
        <f>AW299</f>
        <v>0</v>
      </c>
      <c r="AX298" s="16">
        <f>AX299</f>
        <v>0</v>
      </c>
      <c r="AY298" s="16">
        <f>AY299</f>
        <v>0</v>
      </c>
      <c r="AZ298" s="16">
        <f t="shared" si="635"/>
        <v>38530.5</v>
      </c>
      <c r="BA298" s="16">
        <f t="shared" si="636"/>
        <v>40712.999999999993</v>
      </c>
      <c r="BB298" s="16">
        <f t="shared" si="637"/>
        <v>40712.999999999993</v>
      </c>
      <c r="BC298" s="16">
        <f>BC299</f>
        <v>0</v>
      </c>
      <c r="BD298" s="30"/>
      <c r="BE298" s="30"/>
      <c r="BF298" s="1"/>
      <c r="BG298" s="1"/>
      <c r="BH298" s="1"/>
      <c r="BI298" s="1"/>
      <c r="BJ298" s="1"/>
    </row>
    <row r="299" s="1" customFormat="1">
      <c r="A299" s="13" t="s">
        <v>241</v>
      </c>
      <c r="B299" s="14">
        <v>100</v>
      </c>
      <c r="C299" s="13" t="s">
        <v>70</v>
      </c>
      <c r="D299" s="13" t="s">
        <v>242</v>
      </c>
      <c r="E299" s="29" t="s">
        <v>243</v>
      </c>
      <c r="F299" s="16">
        <v>33348.5</v>
      </c>
      <c r="G299" s="16">
        <v>34365.299999999996</v>
      </c>
      <c r="H299" s="16">
        <v>34365.299999999996</v>
      </c>
      <c r="I299" s="16"/>
      <c r="J299" s="16"/>
      <c r="K299" s="16"/>
      <c r="L299" s="16">
        <f t="shared" si="536"/>
        <v>33348.5</v>
      </c>
      <c r="M299" s="16">
        <f t="shared" si="537"/>
        <v>34365.299999999996</v>
      </c>
      <c r="N299" s="16">
        <f t="shared" si="538"/>
        <v>34365.299999999996</v>
      </c>
      <c r="O299" s="16">
        <v>5182</v>
      </c>
      <c r="P299" s="16">
        <v>6347.6999999999998</v>
      </c>
      <c r="Q299" s="16">
        <v>6347.6999999999998</v>
      </c>
      <c r="R299" s="16">
        <f t="shared" si="617"/>
        <v>38530.5</v>
      </c>
      <c r="S299" s="16">
        <f t="shared" si="618"/>
        <v>40712.999999999993</v>
      </c>
      <c r="T299" s="16">
        <f t="shared" si="619"/>
        <v>40712.999999999993</v>
      </c>
      <c r="U299" s="16"/>
      <c r="V299" s="16"/>
      <c r="W299" s="16"/>
      <c r="X299" s="16">
        <f t="shared" si="620"/>
        <v>38530.5</v>
      </c>
      <c r="Y299" s="16">
        <f t="shared" si="621"/>
        <v>40712.999999999993</v>
      </c>
      <c r="Z299" s="16">
        <f t="shared" si="622"/>
        <v>40712.999999999993</v>
      </c>
      <c r="AA299" s="16"/>
      <c r="AB299" s="16"/>
      <c r="AC299" s="16"/>
      <c r="AD299" s="16">
        <f t="shared" si="623"/>
        <v>38530.5</v>
      </c>
      <c r="AE299" s="16">
        <f t="shared" si="624"/>
        <v>40712.999999999993</v>
      </c>
      <c r="AF299" s="16">
        <f t="shared" si="625"/>
        <v>40712.999999999993</v>
      </c>
      <c r="AG299" s="16"/>
      <c r="AH299" s="16">
        <f t="shared" si="626"/>
        <v>38530.5</v>
      </c>
      <c r="AI299" s="16">
        <f t="shared" si="627"/>
        <v>40712.999999999993</v>
      </c>
      <c r="AJ299" s="16">
        <f t="shared" si="628"/>
        <v>40712.999999999993</v>
      </c>
      <c r="AK299" s="16"/>
      <c r="AL299" s="16"/>
      <c r="AM299" s="16"/>
      <c r="AN299" s="16">
        <f t="shared" si="629"/>
        <v>38530.5</v>
      </c>
      <c r="AO299" s="16">
        <f t="shared" si="630"/>
        <v>40712.999999999993</v>
      </c>
      <c r="AP299" s="16">
        <f t="shared" si="631"/>
        <v>40712.999999999993</v>
      </c>
      <c r="AQ299" s="16"/>
      <c r="AR299" s="16"/>
      <c r="AS299" s="16"/>
      <c r="AT299" s="16">
        <f t="shared" si="632"/>
        <v>38530.5</v>
      </c>
      <c r="AU299" s="16">
        <f t="shared" si="633"/>
        <v>40712.999999999993</v>
      </c>
      <c r="AV299" s="16">
        <f t="shared" si="634"/>
        <v>40712.999999999993</v>
      </c>
      <c r="AW299" s="16"/>
      <c r="AX299" s="16"/>
      <c r="AY299" s="16"/>
      <c r="AZ299" s="16">
        <f t="shared" si="635"/>
        <v>38530.5</v>
      </c>
      <c r="BA299" s="16">
        <f t="shared" si="636"/>
        <v>40712.999999999993</v>
      </c>
      <c r="BB299" s="16">
        <f t="shared" si="637"/>
        <v>40712.999999999993</v>
      </c>
      <c r="BC299" s="16"/>
      <c r="BD299" s="30"/>
      <c r="BE299" s="30"/>
      <c r="BF299" s="1"/>
      <c r="BG299" s="1"/>
      <c r="BH299" s="1"/>
      <c r="BI299" s="1"/>
      <c r="BJ299" s="1"/>
    </row>
    <row r="300" s="1" customFormat="1">
      <c r="A300" s="13" t="s">
        <v>241</v>
      </c>
      <c r="B300" s="14" t="s">
        <v>66</v>
      </c>
      <c r="C300" s="13"/>
      <c r="D300" s="13"/>
      <c r="E300" s="29" t="s">
        <v>67</v>
      </c>
      <c r="F300" s="16">
        <f>F301</f>
        <v>1909</v>
      </c>
      <c r="G300" s="16">
        <f>G301</f>
        <v>1909</v>
      </c>
      <c r="H300" s="16">
        <f>H301</f>
        <v>1909</v>
      </c>
      <c r="I300" s="16">
        <f>I301</f>
        <v>0</v>
      </c>
      <c r="J300" s="16">
        <f>J301</f>
        <v>0</v>
      </c>
      <c r="K300" s="16">
        <f>K301</f>
        <v>0</v>
      </c>
      <c r="L300" s="16">
        <f t="shared" si="536"/>
        <v>1909</v>
      </c>
      <c r="M300" s="16">
        <f t="shared" si="537"/>
        <v>1909</v>
      </c>
      <c r="N300" s="16">
        <f t="shared" si="538"/>
        <v>1909</v>
      </c>
      <c r="O300" s="16">
        <f>O301</f>
        <v>0</v>
      </c>
      <c r="P300" s="16">
        <f>P301</f>
        <v>0</v>
      </c>
      <c r="Q300" s="16">
        <f>Q301</f>
        <v>0</v>
      </c>
      <c r="R300" s="16">
        <f t="shared" si="617"/>
        <v>1909</v>
      </c>
      <c r="S300" s="16">
        <f t="shared" si="618"/>
        <v>1909</v>
      </c>
      <c r="T300" s="16">
        <f t="shared" si="619"/>
        <v>1909</v>
      </c>
      <c r="U300" s="16">
        <f>U301</f>
        <v>0</v>
      </c>
      <c r="V300" s="16">
        <f>V301</f>
        <v>0</v>
      </c>
      <c r="W300" s="16">
        <f>W301</f>
        <v>0</v>
      </c>
      <c r="X300" s="16">
        <f t="shared" si="620"/>
        <v>1909</v>
      </c>
      <c r="Y300" s="16">
        <f t="shared" si="621"/>
        <v>1909</v>
      </c>
      <c r="Z300" s="16">
        <f t="shared" si="622"/>
        <v>1909</v>
      </c>
      <c r="AA300" s="16">
        <f>AA301</f>
        <v>0</v>
      </c>
      <c r="AB300" s="16">
        <f>AB301</f>
        <v>0</v>
      </c>
      <c r="AC300" s="16">
        <f>AC301</f>
        <v>0</v>
      </c>
      <c r="AD300" s="16">
        <f t="shared" si="623"/>
        <v>1909</v>
      </c>
      <c r="AE300" s="16">
        <f t="shared" si="624"/>
        <v>1909</v>
      </c>
      <c r="AF300" s="16">
        <f t="shared" si="625"/>
        <v>1909</v>
      </c>
      <c r="AG300" s="16">
        <f>AG301</f>
        <v>0</v>
      </c>
      <c r="AH300" s="16">
        <f t="shared" si="626"/>
        <v>1909</v>
      </c>
      <c r="AI300" s="16">
        <f t="shared" si="627"/>
        <v>1909</v>
      </c>
      <c r="AJ300" s="16">
        <f t="shared" si="628"/>
        <v>1909</v>
      </c>
      <c r="AK300" s="16">
        <f>AK301</f>
        <v>0</v>
      </c>
      <c r="AL300" s="16">
        <f>AL301</f>
        <v>0</v>
      </c>
      <c r="AM300" s="16">
        <f>AM301</f>
        <v>0</v>
      </c>
      <c r="AN300" s="16">
        <f t="shared" si="629"/>
        <v>1909</v>
      </c>
      <c r="AO300" s="16">
        <f t="shared" si="630"/>
        <v>1909</v>
      </c>
      <c r="AP300" s="16">
        <f t="shared" si="631"/>
        <v>1909</v>
      </c>
      <c r="AQ300" s="16">
        <f>AQ301</f>
        <v>0</v>
      </c>
      <c r="AR300" s="16">
        <f>AR301</f>
        <v>0</v>
      </c>
      <c r="AS300" s="16">
        <f>AS301</f>
        <v>0</v>
      </c>
      <c r="AT300" s="16">
        <f t="shared" si="632"/>
        <v>1909</v>
      </c>
      <c r="AU300" s="16">
        <f t="shared" si="633"/>
        <v>1909</v>
      </c>
      <c r="AV300" s="16">
        <f t="shared" si="634"/>
        <v>1909</v>
      </c>
      <c r="AW300" s="16">
        <f>AW301</f>
        <v>0</v>
      </c>
      <c r="AX300" s="16">
        <f>AX301</f>
        <v>0</v>
      </c>
      <c r="AY300" s="16">
        <f>AY301</f>
        <v>0</v>
      </c>
      <c r="AZ300" s="16">
        <f t="shared" si="635"/>
        <v>1909</v>
      </c>
      <c r="BA300" s="16">
        <f t="shared" si="636"/>
        <v>1909</v>
      </c>
      <c r="BB300" s="16">
        <f t="shared" si="637"/>
        <v>1909</v>
      </c>
      <c r="BC300" s="16">
        <f>BC301</f>
        <v>0</v>
      </c>
      <c r="BD300" s="30"/>
      <c r="BE300" s="30"/>
      <c r="BF300" s="1"/>
      <c r="BG300" s="1"/>
      <c r="BH300" s="1"/>
      <c r="BI300" s="1"/>
      <c r="BJ300" s="1"/>
    </row>
    <row r="301" s="1" customFormat="1">
      <c r="A301" s="13" t="s">
        <v>241</v>
      </c>
      <c r="B301" s="14">
        <v>200</v>
      </c>
      <c r="C301" s="13" t="s">
        <v>70</v>
      </c>
      <c r="D301" s="13" t="s">
        <v>242</v>
      </c>
      <c r="E301" s="29" t="s">
        <v>243</v>
      </c>
      <c r="F301" s="16">
        <v>1909</v>
      </c>
      <c r="G301" s="16">
        <v>1909</v>
      </c>
      <c r="H301" s="16">
        <v>1909</v>
      </c>
      <c r="I301" s="16"/>
      <c r="J301" s="16"/>
      <c r="K301" s="16"/>
      <c r="L301" s="16">
        <f t="shared" si="536"/>
        <v>1909</v>
      </c>
      <c r="M301" s="16">
        <f t="shared" si="537"/>
        <v>1909</v>
      </c>
      <c r="N301" s="16">
        <f t="shared" si="538"/>
        <v>1909</v>
      </c>
      <c r="O301" s="16"/>
      <c r="P301" s="16"/>
      <c r="Q301" s="16"/>
      <c r="R301" s="16">
        <f t="shared" si="617"/>
        <v>1909</v>
      </c>
      <c r="S301" s="16">
        <f t="shared" si="618"/>
        <v>1909</v>
      </c>
      <c r="T301" s="16">
        <f t="shared" si="619"/>
        <v>1909</v>
      </c>
      <c r="U301" s="16"/>
      <c r="V301" s="16"/>
      <c r="W301" s="16"/>
      <c r="X301" s="16">
        <f t="shared" si="620"/>
        <v>1909</v>
      </c>
      <c r="Y301" s="16">
        <f t="shared" si="621"/>
        <v>1909</v>
      </c>
      <c r="Z301" s="16">
        <f t="shared" si="622"/>
        <v>1909</v>
      </c>
      <c r="AA301" s="16"/>
      <c r="AB301" s="16"/>
      <c r="AC301" s="16"/>
      <c r="AD301" s="16">
        <f t="shared" si="623"/>
        <v>1909</v>
      </c>
      <c r="AE301" s="16">
        <f t="shared" si="624"/>
        <v>1909</v>
      </c>
      <c r="AF301" s="16">
        <f t="shared" si="625"/>
        <v>1909</v>
      </c>
      <c r="AG301" s="16"/>
      <c r="AH301" s="16">
        <f t="shared" si="626"/>
        <v>1909</v>
      </c>
      <c r="AI301" s="16">
        <f t="shared" si="627"/>
        <v>1909</v>
      </c>
      <c r="AJ301" s="16">
        <f t="shared" si="628"/>
        <v>1909</v>
      </c>
      <c r="AK301" s="16"/>
      <c r="AL301" s="16"/>
      <c r="AM301" s="16"/>
      <c r="AN301" s="16">
        <f t="shared" si="629"/>
        <v>1909</v>
      </c>
      <c r="AO301" s="16">
        <f t="shared" si="630"/>
        <v>1909</v>
      </c>
      <c r="AP301" s="16">
        <f t="shared" si="631"/>
        <v>1909</v>
      </c>
      <c r="AQ301" s="16"/>
      <c r="AR301" s="16"/>
      <c r="AS301" s="16"/>
      <c r="AT301" s="16">
        <f t="shared" si="632"/>
        <v>1909</v>
      </c>
      <c r="AU301" s="16">
        <f t="shared" si="633"/>
        <v>1909</v>
      </c>
      <c r="AV301" s="16">
        <f t="shared" si="634"/>
        <v>1909</v>
      </c>
      <c r="AW301" s="16"/>
      <c r="AX301" s="16"/>
      <c r="AY301" s="16"/>
      <c r="AZ301" s="16">
        <f t="shared" si="635"/>
        <v>1909</v>
      </c>
      <c r="BA301" s="16">
        <f t="shared" si="636"/>
        <v>1909</v>
      </c>
      <c r="BB301" s="16">
        <f t="shared" si="637"/>
        <v>1909</v>
      </c>
      <c r="BC301" s="16"/>
      <c r="BD301" s="30"/>
      <c r="BE301" s="30"/>
      <c r="BF301" s="1"/>
      <c r="BG301" s="1"/>
      <c r="BH301" s="1"/>
      <c r="BI301" s="1"/>
      <c r="BJ301" s="1"/>
    </row>
    <row r="302" s="1" customFormat="1">
      <c r="A302" s="13" t="s">
        <v>244</v>
      </c>
      <c r="B302" s="14"/>
      <c r="C302" s="13"/>
      <c r="D302" s="13"/>
      <c r="E302" s="29" t="s">
        <v>147</v>
      </c>
      <c r="F302" s="16">
        <f>F303+F305</f>
        <v>113248.90000000001</v>
      </c>
      <c r="G302" s="16">
        <f>G303+G305</f>
        <v>116340.90000000001</v>
      </c>
      <c r="H302" s="16">
        <f>H303+H305</f>
        <v>116340.90000000001</v>
      </c>
      <c r="I302" s="16">
        <f>I303+I305</f>
        <v>0</v>
      </c>
      <c r="J302" s="16">
        <f>J303+J305</f>
        <v>0</v>
      </c>
      <c r="K302" s="16">
        <f>K303+K305</f>
        <v>0</v>
      </c>
      <c r="L302" s="16">
        <f t="shared" si="536"/>
        <v>113248.90000000001</v>
      </c>
      <c r="M302" s="16">
        <f t="shared" si="537"/>
        <v>116340.90000000001</v>
      </c>
      <c r="N302" s="16">
        <f t="shared" si="538"/>
        <v>116340.90000000001</v>
      </c>
      <c r="O302" s="16">
        <f>O303+O305</f>
        <v>13465.9</v>
      </c>
      <c r="P302" s="16">
        <f>P303+P305</f>
        <v>16242.700000000001</v>
      </c>
      <c r="Q302" s="16">
        <f>Q303+Q305</f>
        <v>16242.700000000001</v>
      </c>
      <c r="R302" s="16">
        <f t="shared" si="617"/>
        <v>126714.8</v>
      </c>
      <c r="S302" s="16">
        <f t="shared" si="618"/>
        <v>132583.60000000001</v>
      </c>
      <c r="T302" s="16">
        <f t="shared" si="619"/>
        <v>132583.60000000001</v>
      </c>
      <c r="U302" s="16">
        <f>U303+U305</f>
        <v>0</v>
      </c>
      <c r="V302" s="16">
        <f>V303+V305</f>
        <v>0</v>
      </c>
      <c r="W302" s="16">
        <f>W303+W305</f>
        <v>0</v>
      </c>
      <c r="X302" s="16">
        <f t="shared" si="620"/>
        <v>126714.8</v>
      </c>
      <c r="Y302" s="16">
        <f t="shared" si="621"/>
        <v>132583.60000000001</v>
      </c>
      <c r="Z302" s="16">
        <f t="shared" si="622"/>
        <v>132583.60000000001</v>
      </c>
      <c r="AA302" s="16">
        <f>AA303+AA305</f>
        <v>0</v>
      </c>
      <c r="AB302" s="16">
        <f>AB303+AB305</f>
        <v>0</v>
      </c>
      <c r="AC302" s="16">
        <f>AC303+AC305</f>
        <v>0</v>
      </c>
      <c r="AD302" s="16">
        <f t="shared" si="623"/>
        <v>126714.8</v>
      </c>
      <c r="AE302" s="16">
        <f t="shared" si="624"/>
        <v>132583.60000000001</v>
      </c>
      <c r="AF302" s="16">
        <f t="shared" si="625"/>
        <v>132583.60000000001</v>
      </c>
      <c r="AG302" s="16">
        <f>AG303+AG305</f>
        <v>0</v>
      </c>
      <c r="AH302" s="16">
        <f t="shared" si="626"/>
        <v>126714.8</v>
      </c>
      <c r="AI302" s="16">
        <f t="shared" si="627"/>
        <v>132583.60000000001</v>
      </c>
      <c r="AJ302" s="16">
        <f t="shared" si="628"/>
        <v>132583.60000000001</v>
      </c>
      <c r="AK302" s="16">
        <f>AK303+AK305</f>
        <v>0</v>
      </c>
      <c r="AL302" s="16">
        <f>AL303+AL305</f>
        <v>0</v>
      </c>
      <c r="AM302" s="16">
        <f>AM303+AM305</f>
        <v>0</v>
      </c>
      <c r="AN302" s="16">
        <f t="shared" si="629"/>
        <v>126714.8</v>
      </c>
      <c r="AO302" s="16">
        <f t="shared" si="630"/>
        <v>132583.60000000001</v>
      </c>
      <c r="AP302" s="16">
        <f t="shared" si="631"/>
        <v>132583.60000000001</v>
      </c>
      <c r="AQ302" s="16">
        <f>AQ303+AQ305</f>
        <v>0</v>
      </c>
      <c r="AR302" s="16">
        <f>AR303+AR305</f>
        <v>0</v>
      </c>
      <c r="AS302" s="16">
        <f>AS303+AS305</f>
        <v>0</v>
      </c>
      <c r="AT302" s="16">
        <f t="shared" si="632"/>
        <v>126714.8</v>
      </c>
      <c r="AU302" s="16">
        <f t="shared" si="633"/>
        <v>132583.60000000001</v>
      </c>
      <c r="AV302" s="16">
        <f t="shared" si="634"/>
        <v>132583.60000000001</v>
      </c>
      <c r="AW302" s="16">
        <f>AW303+AW305</f>
        <v>0</v>
      </c>
      <c r="AX302" s="16">
        <f>AX303+AX305</f>
        <v>0</v>
      </c>
      <c r="AY302" s="16">
        <f>AY303+AY305</f>
        <v>0</v>
      </c>
      <c r="AZ302" s="16">
        <f t="shared" si="635"/>
        <v>126714.8</v>
      </c>
      <c r="BA302" s="16">
        <f t="shared" si="636"/>
        <v>132583.60000000001</v>
      </c>
      <c r="BB302" s="16">
        <f t="shared" si="637"/>
        <v>132583.60000000001</v>
      </c>
      <c r="BC302" s="16">
        <f>BC303+BC305</f>
        <v>0</v>
      </c>
      <c r="BD302" s="30"/>
      <c r="BE302" s="30"/>
      <c r="BF302" s="1"/>
      <c r="BG302" s="1"/>
      <c r="BH302" s="1"/>
      <c r="BI302" s="1"/>
      <c r="BJ302" s="1"/>
    </row>
    <row r="303" s="1" customFormat="1">
      <c r="A303" s="13" t="s">
        <v>244</v>
      </c>
      <c r="B303" s="14" t="s">
        <v>148</v>
      </c>
      <c r="C303" s="13"/>
      <c r="D303" s="13"/>
      <c r="E303" s="29" t="s">
        <v>149</v>
      </c>
      <c r="F303" s="16">
        <f>F304</f>
        <v>100552.8</v>
      </c>
      <c r="G303" s="16">
        <f>G304</f>
        <v>103644.8</v>
      </c>
      <c r="H303" s="16">
        <f>H304</f>
        <v>103644.8</v>
      </c>
      <c r="I303" s="16">
        <f>I304</f>
        <v>0</v>
      </c>
      <c r="J303" s="16">
        <f>J304</f>
        <v>0</v>
      </c>
      <c r="K303" s="16">
        <f>K304</f>
        <v>0</v>
      </c>
      <c r="L303" s="16">
        <f t="shared" si="536"/>
        <v>100552.8</v>
      </c>
      <c r="M303" s="16">
        <f t="shared" si="537"/>
        <v>103644.8</v>
      </c>
      <c r="N303" s="16">
        <f t="shared" si="538"/>
        <v>103644.8</v>
      </c>
      <c r="O303" s="16">
        <f>O304</f>
        <v>13465.9</v>
      </c>
      <c r="P303" s="16">
        <f>P304</f>
        <v>16242.700000000001</v>
      </c>
      <c r="Q303" s="16">
        <f>Q304</f>
        <v>16242.700000000001</v>
      </c>
      <c r="R303" s="16">
        <f t="shared" si="617"/>
        <v>114018.7</v>
      </c>
      <c r="S303" s="16">
        <f t="shared" si="618"/>
        <v>119887.5</v>
      </c>
      <c r="T303" s="16">
        <f t="shared" si="619"/>
        <v>119887.5</v>
      </c>
      <c r="U303" s="16">
        <f>U304</f>
        <v>0</v>
      </c>
      <c r="V303" s="16">
        <f>V304</f>
        <v>0</v>
      </c>
      <c r="W303" s="16">
        <f>W304</f>
        <v>0</v>
      </c>
      <c r="X303" s="16">
        <f t="shared" si="620"/>
        <v>114018.7</v>
      </c>
      <c r="Y303" s="16">
        <f t="shared" si="621"/>
        <v>119887.5</v>
      </c>
      <c r="Z303" s="16">
        <f t="shared" si="622"/>
        <v>119887.5</v>
      </c>
      <c r="AA303" s="16">
        <f>AA304</f>
        <v>0</v>
      </c>
      <c r="AB303" s="16">
        <f>AB304</f>
        <v>0</v>
      </c>
      <c r="AC303" s="16">
        <f>AC304</f>
        <v>0</v>
      </c>
      <c r="AD303" s="16">
        <f t="shared" si="623"/>
        <v>114018.7</v>
      </c>
      <c r="AE303" s="16">
        <f t="shared" si="624"/>
        <v>119887.5</v>
      </c>
      <c r="AF303" s="16">
        <f t="shared" si="625"/>
        <v>119887.5</v>
      </c>
      <c r="AG303" s="16">
        <f>AG304</f>
        <v>0</v>
      </c>
      <c r="AH303" s="16">
        <f t="shared" si="626"/>
        <v>114018.7</v>
      </c>
      <c r="AI303" s="16">
        <f t="shared" si="627"/>
        <v>119887.5</v>
      </c>
      <c r="AJ303" s="16">
        <f t="shared" si="628"/>
        <v>119887.5</v>
      </c>
      <c r="AK303" s="16">
        <f>AK304</f>
        <v>0</v>
      </c>
      <c r="AL303" s="16">
        <f>AL304</f>
        <v>0</v>
      </c>
      <c r="AM303" s="16">
        <f>AM304</f>
        <v>0</v>
      </c>
      <c r="AN303" s="16">
        <f t="shared" si="629"/>
        <v>114018.7</v>
      </c>
      <c r="AO303" s="16">
        <f t="shared" si="630"/>
        <v>119887.5</v>
      </c>
      <c r="AP303" s="16">
        <f t="shared" si="631"/>
        <v>119887.5</v>
      </c>
      <c r="AQ303" s="16">
        <f>AQ304</f>
        <v>0</v>
      </c>
      <c r="AR303" s="16">
        <f>AR304</f>
        <v>0</v>
      </c>
      <c r="AS303" s="16">
        <f>AS304</f>
        <v>0</v>
      </c>
      <c r="AT303" s="16">
        <f t="shared" si="632"/>
        <v>114018.7</v>
      </c>
      <c r="AU303" s="16">
        <f t="shared" si="633"/>
        <v>119887.5</v>
      </c>
      <c r="AV303" s="16">
        <f t="shared" si="634"/>
        <v>119887.5</v>
      </c>
      <c r="AW303" s="16">
        <f>AW304</f>
        <v>0</v>
      </c>
      <c r="AX303" s="16">
        <f>AX304</f>
        <v>0</v>
      </c>
      <c r="AY303" s="16">
        <f>AY304</f>
        <v>0</v>
      </c>
      <c r="AZ303" s="16">
        <f t="shared" si="635"/>
        <v>114018.7</v>
      </c>
      <c r="BA303" s="16">
        <f t="shared" si="636"/>
        <v>119887.5</v>
      </c>
      <c r="BB303" s="16">
        <f t="shared" si="637"/>
        <v>119887.5</v>
      </c>
      <c r="BC303" s="16">
        <f>BC304</f>
        <v>0</v>
      </c>
      <c r="BD303" s="30"/>
      <c r="BE303" s="30"/>
      <c r="BF303" s="1"/>
      <c r="BG303" s="1"/>
      <c r="BH303" s="1"/>
      <c r="BI303" s="1"/>
      <c r="BJ303" s="1"/>
    </row>
    <row r="304" s="1" customFormat="1">
      <c r="A304" s="13" t="s">
        <v>244</v>
      </c>
      <c r="B304" s="14">
        <v>100</v>
      </c>
      <c r="C304" s="13" t="s">
        <v>70</v>
      </c>
      <c r="D304" s="13" t="s">
        <v>242</v>
      </c>
      <c r="E304" s="29" t="s">
        <v>243</v>
      </c>
      <c r="F304" s="16">
        <v>100552.8</v>
      </c>
      <c r="G304" s="16">
        <v>103644.8</v>
      </c>
      <c r="H304" s="16">
        <v>103644.8</v>
      </c>
      <c r="I304" s="16"/>
      <c r="J304" s="16"/>
      <c r="K304" s="16"/>
      <c r="L304" s="16">
        <f t="shared" si="536"/>
        <v>100552.8</v>
      </c>
      <c r="M304" s="16">
        <f t="shared" si="537"/>
        <v>103644.8</v>
      </c>
      <c r="N304" s="16">
        <f t="shared" si="538"/>
        <v>103644.8</v>
      </c>
      <c r="O304" s="16">
        <v>13465.9</v>
      </c>
      <c r="P304" s="16">
        <v>16242.700000000001</v>
      </c>
      <c r="Q304" s="16">
        <v>16242.700000000001</v>
      </c>
      <c r="R304" s="16">
        <f t="shared" si="617"/>
        <v>114018.7</v>
      </c>
      <c r="S304" s="16">
        <f t="shared" si="618"/>
        <v>119887.5</v>
      </c>
      <c r="T304" s="16">
        <f t="shared" si="619"/>
        <v>119887.5</v>
      </c>
      <c r="U304" s="16"/>
      <c r="V304" s="16"/>
      <c r="W304" s="16"/>
      <c r="X304" s="16">
        <f t="shared" si="620"/>
        <v>114018.7</v>
      </c>
      <c r="Y304" s="16">
        <f t="shared" si="621"/>
        <v>119887.5</v>
      </c>
      <c r="Z304" s="16">
        <f t="shared" si="622"/>
        <v>119887.5</v>
      </c>
      <c r="AA304" s="16"/>
      <c r="AB304" s="16"/>
      <c r="AC304" s="16"/>
      <c r="AD304" s="16">
        <f t="shared" si="623"/>
        <v>114018.7</v>
      </c>
      <c r="AE304" s="16">
        <f t="shared" si="624"/>
        <v>119887.5</v>
      </c>
      <c r="AF304" s="16">
        <f t="shared" si="625"/>
        <v>119887.5</v>
      </c>
      <c r="AG304" s="16"/>
      <c r="AH304" s="16">
        <f t="shared" si="626"/>
        <v>114018.7</v>
      </c>
      <c r="AI304" s="16">
        <f t="shared" si="627"/>
        <v>119887.5</v>
      </c>
      <c r="AJ304" s="16">
        <f t="shared" si="628"/>
        <v>119887.5</v>
      </c>
      <c r="AK304" s="16"/>
      <c r="AL304" s="16"/>
      <c r="AM304" s="16"/>
      <c r="AN304" s="16">
        <f t="shared" si="629"/>
        <v>114018.7</v>
      </c>
      <c r="AO304" s="16">
        <f t="shared" si="630"/>
        <v>119887.5</v>
      </c>
      <c r="AP304" s="16">
        <f t="shared" si="631"/>
        <v>119887.5</v>
      </c>
      <c r="AQ304" s="16"/>
      <c r="AR304" s="16"/>
      <c r="AS304" s="16"/>
      <c r="AT304" s="16">
        <f t="shared" si="632"/>
        <v>114018.7</v>
      </c>
      <c r="AU304" s="16">
        <f t="shared" si="633"/>
        <v>119887.5</v>
      </c>
      <c r="AV304" s="16">
        <f t="shared" si="634"/>
        <v>119887.5</v>
      </c>
      <c r="AW304" s="16"/>
      <c r="AX304" s="16"/>
      <c r="AY304" s="16"/>
      <c r="AZ304" s="16">
        <f t="shared" si="635"/>
        <v>114018.7</v>
      </c>
      <c r="BA304" s="16">
        <f t="shared" si="636"/>
        <v>119887.5</v>
      </c>
      <c r="BB304" s="16">
        <f t="shared" si="637"/>
        <v>119887.5</v>
      </c>
      <c r="BC304" s="16"/>
      <c r="BD304" s="30"/>
      <c r="BE304" s="30"/>
      <c r="BF304" s="1"/>
      <c r="BG304" s="1"/>
      <c r="BH304" s="1"/>
      <c r="BI304" s="1"/>
      <c r="BJ304" s="1"/>
    </row>
    <row r="305" s="1" customFormat="1">
      <c r="A305" s="13" t="s">
        <v>244</v>
      </c>
      <c r="B305" s="14" t="s">
        <v>66</v>
      </c>
      <c r="C305" s="13"/>
      <c r="D305" s="13"/>
      <c r="E305" s="29" t="s">
        <v>67</v>
      </c>
      <c r="F305" s="16">
        <f>F306</f>
        <v>12696.1</v>
      </c>
      <c r="G305" s="16">
        <f>G306</f>
        <v>12696.1</v>
      </c>
      <c r="H305" s="16">
        <f>H306</f>
        <v>12696.1</v>
      </c>
      <c r="I305" s="16">
        <f>I306</f>
        <v>0</v>
      </c>
      <c r="J305" s="16">
        <f>J306</f>
        <v>0</v>
      </c>
      <c r="K305" s="16">
        <f>K306</f>
        <v>0</v>
      </c>
      <c r="L305" s="16">
        <f t="shared" si="536"/>
        <v>12696.1</v>
      </c>
      <c r="M305" s="16">
        <f t="shared" si="537"/>
        <v>12696.1</v>
      </c>
      <c r="N305" s="16">
        <f t="shared" si="538"/>
        <v>12696.1</v>
      </c>
      <c r="O305" s="16">
        <f>O306</f>
        <v>0</v>
      </c>
      <c r="P305" s="16">
        <f>P306</f>
        <v>0</v>
      </c>
      <c r="Q305" s="16">
        <f>Q306</f>
        <v>0</v>
      </c>
      <c r="R305" s="16">
        <f t="shared" si="617"/>
        <v>12696.1</v>
      </c>
      <c r="S305" s="16">
        <f t="shared" si="618"/>
        <v>12696.1</v>
      </c>
      <c r="T305" s="16">
        <f t="shared" si="619"/>
        <v>12696.1</v>
      </c>
      <c r="U305" s="16">
        <f>U306</f>
        <v>0</v>
      </c>
      <c r="V305" s="16">
        <f>V306</f>
        <v>0</v>
      </c>
      <c r="W305" s="16">
        <f>W306</f>
        <v>0</v>
      </c>
      <c r="X305" s="16">
        <f t="shared" si="620"/>
        <v>12696.1</v>
      </c>
      <c r="Y305" s="16">
        <f t="shared" si="621"/>
        <v>12696.1</v>
      </c>
      <c r="Z305" s="16">
        <f t="shared" si="622"/>
        <v>12696.1</v>
      </c>
      <c r="AA305" s="16">
        <f>AA306</f>
        <v>0</v>
      </c>
      <c r="AB305" s="16">
        <f>AB306</f>
        <v>0</v>
      </c>
      <c r="AC305" s="16">
        <f>AC306</f>
        <v>0</v>
      </c>
      <c r="AD305" s="16">
        <f t="shared" si="623"/>
        <v>12696.1</v>
      </c>
      <c r="AE305" s="16">
        <f t="shared" si="624"/>
        <v>12696.1</v>
      </c>
      <c r="AF305" s="16">
        <f t="shared" si="625"/>
        <v>12696.1</v>
      </c>
      <c r="AG305" s="16">
        <f>AG306</f>
        <v>0</v>
      </c>
      <c r="AH305" s="16">
        <f t="shared" si="626"/>
        <v>12696.1</v>
      </c>
      <c r="AI305" s="16">
        <f t="shared" si="627"/>
        <v>12696.1</v>
      </c>
      <c r="AJ305" s="16">
        <f t="shared" si="628"/>
        <v>12696.1</v>
      </c>
      <c r="AK305" s="16">
        <f>AK306</f>
        <v>0</v>
      </c>
      <c r="AL305" s="16">
        <f>AL306</f>
        <v>0</v>
      </c>
      <c r="AM305" s="16">
        <f>AM306</f>
        <v>0</v>
      </c>
      <c r="AN305" s="16">
        <f t="shared" si="629"/>
        <v>12696.1</v>
      </c>
      <c r="AO305" s="16">
        <f t="shared" si="630"/>
        <v>12696.1</v>
      </c>
      <c r="AP305" s="16">
        <f t="shared" si="631"/>
        <v>12696.1</v>
      </c>
      <c r="AQ305" s="16">
        <f>AQ306</f>
        <v>0</v>
      </c>
      <c r="AR305" s="16">
        <f>AR306</f>
        <v>0</v>
      </c>
      <c r="AS305" s="16">
        <f>AS306</f>
        <v>0</v>
      </c>
      <c r="AT305" s="16">
        <f t="shared" si="632"/>
        <v>12696.1</v>
      </c>
      <c r="AU305" s="16">
        <f t="shared" si="633"/>
        <v>12696.1</v>
      </c>
      <c r="AV305" s="16">
        <f t="shared" si="634"/>
        <v>12696.1</v>
      </c>
      <c r="AW305" s="16">
        <f>AW306</f>
        <v>0</v>
      </c>
      <c r="AX305" s="16">
        <f>AX306</f>
        <v>0</v>
      </c>
      <c r="AY305" s="16">
        <f>AY306</f>
        <v>0</v>
      </c>
      <c r="AZ305" s="16">
        <f t="shared" si="635"/>
        <v>12696.1</v>
      </c>
      <c r="BA305" s="16">
        <f t="shared" si="636"/>
        <v>12696.1</v>
      </c>
      <c r="BB305" s="16">
        <f t="shared" si="637"/>
        <v>12696.1</v>
      </c>
      <c r="BC305" s="16">
        <f>BC306</f>
        <v>0</v>
      </c>
      <c r="BD305" s="30"/>
      <c r="BE305" s="30"/>
      <c r="BF305" s="1"/>
      <c r="BG305" s="1"/>
      <c r="BH305" s="1"/>
      <c r="BI305" s="1"/>
      <c r="BJ305" s="1"/>
    </row>
    <row r="306" s="1" customFormat="1">
      <c r="A306" s="13" t="s">
        <v>244</v>
      </c>
      <c r="B306" s="14">
        <v>200</v>
      </c>
      <c r="C306" s="13" t="s">
        <v>70</v>
      </c>
      <c r="D306" s="13" t="s">
        <v>242</v>
      </c>
      <c r="E306" s="29" t="s">
        <v>243</v>
      </c>
      <c r="F306" s="16">
        <v>12696.1</v>
      </c>
      <c r="G306" s="16">
        <v>12696.1</v>
      </c>
      <c r="H306" s="16">
        <v>12696.1</v>
      </c>
      <c r="I306" s="16"/>
      <c r="J306" s="16"/>
      <c r="K306" s="16"/>
      <c r="L306" s="16">
        <f t="shared" si="536"/>
        <v>12696.1</v>
      </c>
      <c r="M306" s="16">
        <f t="shared" si="537"/>
        <v>12696.1</v>
      </c>
      <c r="N306" s="16">
        <f t="shared" si="538"/>
        <v>12696.1</v>
      </c>
      <c r="O306" s="16"/>
      <c r="P306" s="16"/>
      <c r="Q306" s="16"/>
      <c r="R306" s="16">
        <f t="shared" si="617"/>
        <v>12696.1</v>
      </c>
      <c r="S306" s="16">
        <f t="shared" si="618"/>
        <v>12696.1</v>
      </c>
      <c r="T306" s="16">
        <f t="shared" si="619"/>
        <v>12696.1</v>
      </c>
      <c r="U306" s="16"/>
      <c r="V306" s="16"/>
      <c r="W306" s="16"/>
      <c r="X306" s="16">
        <f t="shared" si="620"/>
        <v>12696.1</v>
      </c>
      <c r="Y306" s="16">
        <f t="shared" si="621"/>
        <v>12696.1</v>
      </c>
      <c r="Z306" s="16">
        <f t="shared" si="622"/>
        <v>12696.1</v>
      </c>
      <c r="AA306" s="16"/>
      <c r="AB306" s="16"/>
      <c r="AC306" s="16"/>
      <c r="AD306" s="16">
        <f t="shared" si="623"/>
        <v>12696.1</v>
      </c>
      <c r="AE306" s="16">
        <f t="shared" si="624"/>
        <v>12696.1</v>
      </c>
      <c r="AF306" s="16">
        <f t="shared" si="625"/>
        <v>12696.1</v>
      </c>
      <c r="AG306" s="16"/>
      <c r="AH306" s="16">
        <f t="shared" si="626"/>
        <v>12696.1</v>
      </c>
      <c r="AI306" s="16">
        <f t="shared" si="627"/>
        <v>12696.1</v>
      </c>
      <c r="AJ306" s="16">
        <f t="shared" si="628"/>
        <v>12696.1</v>
      </c>
      <c r="AK306" s="16"/>
      <c r="AL306" s="16"/>
      <c r="AM306" s="16"/>
      <c r="AN306" s="16">
        <f t="shared" si="629"/>
        <v>12696.1</v>
      </c>
      <c r="AO306" s="16">
        <f t="shared" si="630"/>
        <v>12696.1</v>
      </c>
      <c r="AP306" s="16">
        <f t="shared" si="631"/>
        <v>12696.1</v>
      </c>
      <c r="AQ306" s="16"/>
      <c r="AR306" s="16"/>
      <c r="AS306" s="16"/>
      <c r="AT306" s="16">
        <f t="shared" si="632"/>
        <v>12696.1</v>
      </c>
      <c r="AU306" s="16">
        <f t="shared" si="633"/>
        <v>12696.1</v>
      </c>
      <c r="AV306" s="16">
        <f t="shared" si="634"/>
        <v>12696.1</v>
      </c>
      <c r="AW306" s="16"/>
      <c r="AX306" s="16"/>
      <c r="AY306" s="16"/>
      <c r="AZ306" s="16">
        <f t="shared" si="635"/>
        <v>12696.1</v>
      </c>
      <c r="BA306" s="16">
        <f t="shared" si="636"/>
        <v>12696.1</v>
      </c>
      <c r="BB306" s="16">
        <f t="shared" si="637"/>
        <v>12696.1</v>
      </c>
      <c r="BC306" s="16"/>
      <c r="BD306" s="30"/>
      <c r="BE306" s="30"/>
      <c r="BF306" s="1"/>
      <c r="BG306" s="1"/>
      <c r="BH306" s="1"/>
      <c r="BI306" s="1"/>
      <c r="BJ306" s="1"/>
    </row>
    <row r="307" s="17" customFormat="1">
      <c r="A307" s="18" t="s">
        <v>245</v>
      </c>
      <c r="B307" s="19"/>
      <c r="C307" s="18"/>
      <c r="D307" s="18"/>
      <c r="E307" s="20" t="s">
        <v>246</v>
      </c>
      <c r="F307" s="21">
        <f>F308</f>
        <v>323779.29999999999</v>
      </c>
      <c r="G307" s="21">
        <f>G308</f>
        <v>336277.59999999998</v>
      </c>
      <c r="H307" s="21">
        <f>H308</f>
        <v>260213.60000000001</v>
      </c>
      <c r="I307" s="21">
        <f>I308</f>
        <v>0</v>
      </c>
      <c r="J307" s="21">
        <f>J308</f>
        <v>0</v>
      </c>
      <c r="K307" s="21">
        <f>K308</f>
        <v>0</v>
      </c>
      <c r="L307" s="21">
        <f t="shared" si="536"/>
        <v>323779.29999999999</v>
      </c>
      <c r="M307" s="21">
        <f t="shared" si="537"/>
        <v>336277.59999999998</v>
      </c>
      <c r="N307" s="21">
        <f t="shared" si="538"/>
        <v>260213.60000000001</v>
      </c>
      <c r="O307" s="21">
        <f>O308</f>
        <v>36646.855000000003</v>
      </c>
      <c r="P307" s="21">
        <f>P308</f>
        <v>29442.200000000001</v>
      </c>
      <c r="Q307" s="21">
        <f>Q308</f>
        <v>29442.200000000001</v>
      </c>
      <c r="R307" s="21">
        <f t="shared" si="617"/>
        <v>360426.15499999997</v>
      </c>
      <c r="S307" s="21">
        <f t="shared" si="618"/>
        <v>365719.79999999999</v>
      </c>
      <c r="T307" s="21">
        <f t="shared" si="619"/>
        <v>289655.79999999999</v>
      </c>
      <c r="U307" s="21">
        <f>U308</f>
        <v>0</v>
      </c>
      <c r="V307" s="21">
        <f>V308</f>
        <v>0</v>
      </c>
      <c r="W307" s="21">
        <f>W308</f>
        <v>0</v>
      </c>
      <c r="X307" s="21">
        <f t="shared" si="620"/>
        <v>360426.15499999997</v>
      </c>
      <c r="Y307" s="21">
        <f t="shared" si="621"/>
        <v>365719.79999999999</v>
      </c>
      <c r="Z307" s="21">
        <f t="shared" si="622"/>
        <v>289655.79999999999</v>
      </c>
      <c r="AA307" s="21">
        <f>AA308</f>
        <v>3772.614</v>
      </c>
      <c r="AB307" s="21">
        <f>AB308</f>
        <v>0</v>
      </c>
      <c r="AC307" s="21">
        <f>AC308</f>
        <v>0</v>
      </c>
      <c r="AD307" s="21">
        <f t="shared" si="623"/>
        <v>364198.76899999997</v>
      </c>
      <c r="AE307" s="21">
        <f t="shared" si="624"/>
        <v>365719.79999999999</v>
      </c>
      <c r="AF307" s="21">
        <f t="shared" si="625"/>
        <v>289655.79999999999</v>
      </c>
      <c r="AG307" s="21">
        <f>AG308</f>
        <v>0</v>
      </c>
      <c r="AH307" s="21">
        <f t="shared" si="626"/>
        <v>364198.76899999997</v>
      </c>
      <c r="AI307" s="21">
        <f t="shared" si="627"/>
        <v>365719.79999999999</v>
      </c>
      <c r="AJ307" s="21">
        <f t="shared" si="628"/>
        <v>289655.79999999999</v>
      </c>
      <c r="AK307" s="21">
        <f>AK308</f>
        <v>-3603.848</v>
      </c>
      <c r="AL307" s="21">
        <f>AL308</f>
        <v>54586.428</v>
      </c>
      <c r="AM307" s="21">
        <f>AM308</f>
        <v>0</v>
      </c>
      <c r="AN307" s="21">
        <f t="shared" si="629"/>
        <v>360594.92099999997</v>
      </c>
      <c r="AO307" s="21">
        <f t="shared" si="630"/>
        <v>420306.228</v>
      </c>
      <c r="AP307" s="21">
        <f t="shared" si="631"/>
        <v>289655.79999999999</v>
      </c>
      <c r="AQ307" s="21">
        <f>AQ308</f>
        <v>0</v>
      </c>
      <c r="AR307" s="21">
        <f>AR308</f>
        <v>-137.09999999999999</v>
      </c>
      <c r="AS307" s="21">
        <f>AS308</f>
        <v>0</v>
      </c>
      <c r="AT307" s="21">
        <f t="shared" si="632"/>
        <v>360594.92099999997</v>
      </c>
      <c r="AU307" s="21">
        <f t="shared" si="633"/>
        <v>420169.12800000003</v>
      </c>
      <c r="AV307" s="21">
        <f t="shared" si="634"/>
        <v>289655.79999999999</v>
      </c>
      <c r="AW307" s="21">
        <f>AW308</f>
        <v>0</v>
      </c>
      <c r="AX307" s="21">
        <f>AX308</f>
        <v>0</v>
      </c>
      <c r="AY307" s="21">
        <f>AY308</f>
        <v>0</v>
      </c>
      <c r="AZ307" s="21">
        <f t="shared" si="635"/>
        <v>360594.92099999997</v>
      </c>
      <c r="BA307" s="21">
        <f t="shared" si="636"/>
        <v>420169.12800000003</v>
      </c>
      <c r="BB307" s="21">
        <f t="shared" si="637"/>
        <v>289655.79999999999</v>
      </c>
      <c r="BC307" s="21">
        <f>BC308</f>
        <v>0</v>
      </c>
      <c r="BD307" s="22"/>
      <c r="BE307" s="22"/>
      <c r="BF307" s="17"/>
      <c r="BG307" s="17"/>
      <c r="BH307" s="17"/>
      <c r="BI307" s="17"/>
      <c r="BJ307" s="17"/>
    </row>
    <row r="308" s="23" customFormat="1">
      <c r="A308" s="24" t="s">
        <v>247</v>
      </c>
      <c r="B308" s="25"/>
      <c r="C308" s="24"/>
      <c r="D308" s="24"/>
      <c r="E308" s="26" t="s">
        <v>61</v>
      </c>
      <c r="F308" s="27">
        <f>F309+F321</f>
        <v>323779.29999999999</v>
      </c>
      <c r="G308" s="27">
        <f>G309+G321</f>
        <v>336277.59999999998</v>
      </c>
      <c r="H308" s="27">
        <f>H309+H321</f>
        <v>260213.60000000001</v>
      </c>
      <c r="I308" s="27">
        <f>I309+I321</f>
        <v>0</v>
      </c>
      <c r="J308" s="27">
        <f>J309+J321</f>
        <v>0</v>
      </c>
      <c r="K308" s="27">
        <f>K309+K321</f>
        <v>0</v>
      </c>
      <c r="L308" s="27">
        <f t="shared" si="536"/>
        <v>323779.29999999999</v>
      </c>
      <c r="M308" s="27">
        <f t="shared" si="537"/>
        <v>336277.59999999998</v>
      </c>
      <c r="N308" s="27">
        <f t="shared" si="538"/>
        <v>260213.60000000001</v>
      </c>
      <c r="O308" s="27">
        <f>O309+O321</f>
        <v>36646.855000000003</v>
      </c>
      <c r="P308" s="27">
        <f>P309+P321</f>
        <v>29442.200000000001</v>
      </c>
      <c r="Q308" s="27">
        <f>Q309+Q321</f>
        <v>29442.200000000001</v>
      </c>
      <c r="R308" s="27">
        <f t="shared" si="617"/>
        <v>360426.15499999997</v>
      </c>
      <c r="S308" s="27">
        <f t="shared" si="618"/>
        <v>365719.79999999999</v>
      </c>
      <c r="T308" s="27">
        <f t="shared" si="619"/>
        <v>289655.79999999999</v>
      </c>
      <c r="U308" s="27">
        <f>U309+U321</f>
        <v>0</v>
      </c>
      <c r="V308" s="27">
        <f>V309+V321</f>
        <v>0</v>
      </c>
      <c r="W308" s="27">
        <f>W309+W321</f>
        <v>0</v>
      </c>
      <c r="X308" s="27">
        <f t="shared" si="620"/>
        <v>360426.15499999997</v>
      </c>
      <c r="Y308" s="27">
        <f t="shared" si="621"/>
        <v>365719.79999999999</v>
      </c>
      <c r="Z308" s="27">
        <f t="shared" si="622"/>
        <v>289655.79999999999</v>
      </c>
      <c r="AA308" s="27">
        <f>AA309+AA321</f>
        <v>3772.614</v>
      </c>
      <c r="AB308" s="27">
        <f>AB309+AB321</f>
        <v>0</v>
      </c>
      <c r="AC308" s="27">
        <f>AC309+AC321</f>
        <v>0</v>
      </c>
      <c r="AD308" s="27">
        <f t="shared" si="623"/>
        <v>364198.76899999997</v>
      </c>
      <c r="AE308" s="27">
        <f t="shared" si="624"/>
        <v>365719.79999999999</v>
      </c>
      <c r="AF308" s="27">
        <f t="shared" si="625"/>
        <v>289655.79999999999</v>
      </c>
      <c r="AG308" s="27">
        <f>AG309+AG321</f>
        <v>0</v>
      </c>
      <c r="AH308" s="27">
        <f t="shared" si="626"/>
        <v>364198.76899999997</v>
      </c>
      <c r="AI308" s="27">
        <f t="shared" si="627"/>
        <v>365719.79999999999</v>
      </c>
      <c r="AJ308" s="27">
        <f t="shared" si="628"/>
        <v>289655.79999999999</v>
      </c>
      <c r="AK308" s="27">
        <f>AK309+AK321</f>
        <v>-3603.848</v>
      </c>
      <c r="AL308" s="27">
        <f>AL309+AL321</f>
        <v>54586.428</v>
      </c>
      <c r="AM308" s="27">
        <f>AM309+AM321</f>
        <v>0</v>
      </c>
      <c r="AN308" s="27">
        <f t="shared" si="629"/>
        <v>360594.92099999997</v>
      </c>
      <c r="AO308" s="27">
        <f t="shared" si="630"/>
        <v>420306.228</v>
      </c>
      <c r="AP308" s="27">
        <f t="shared" si="631"/>
        <v>289655.79999999999</v>
      </c>
      <c r="AQ308" s="27">
        <f>AQ309+AQ321</f>
        <v>0</v>
      </c>
      <c r="AR308" s="27">
        <f>AR309+AR321</f>
        <v>-137.09999999999999</v>
      </c>
      <c r="AS308" s="27">
        <f>AS309+AS321</f>
        <v>0</v>
      </c>
      <c r="AT308" s="27">
        <f t="shared" si="632"/>
        <v>360594.92099999997</v>
      </c>
      <c r="AU308" s="27">
        <f t="shared" si="633"/>
        <v>420169.12800000003</v>
      </c>
      <c r="AV308" s="27">
        <f t="shared" si="634"/>
        <v>289655.79999999999</v>
      </c>
      <c r="AW308" s="27">
        <f>AW309+AW321</f>
        <v>0</v>
      </c>
      <c r="AX308" s="27">
        <f>AX309+AX321</f>
        <v>0</v>
      </c>
      <c r="AY308" s="27">
        <f>AY309+AY321</f>
        <v>0</v>
      </c>
      <c r="AZ308" s="27">
        <f t="shared" si="635"/>
        <v>360594.92099999997</v>
      </c>
      <c r="BA308" s="27">
        <f t="shared" si="636"/>
        <v>420169.12800000003</v>
      </c>
      <c r="BB308" s="27">
        <f t="shared" si="637"/>
        <v>289655.79999999999</v>
      </c>
      <c r="BC308" s="27">
        <f>BC309+BC321</f>
        <v>0</v>
      </c>
      <c r="BD308" s="28"/>
      <c r="BE308" s="28"/>
      <c r="BF308" s="23"/>
      <c r="BG308" s="23"/>
      <c r="BH308" s="23"/>
      <c r="BI308" s="23"/>
      <c r="BJ308" s="23"/>
    </row>
    <row r="309" s="1" customFormat="1">
      <c r="A309" s="13" t="s">
        <v>248</v>
      </c>
      <c r="B309" s="14"/>
      <c r="C309" s="13"/>
      <c r="D309" s="13"/>
      <c r="E309" s="29" t="s">
        <v>249</v>
      </c>
      <c r="F309" s="16">
        <f>F310+F315+F318</f>
        <v>169517.39999999999</v>
      </c>
      <c r="G309" s="16">
        <f>G310+G315+G318</f>
        <v>178833.60000000001</v>
      </c>
      <c r="H309" s="16">
        <f>H310+H315+H318</f>
        <v>102769.60000000001</v>
      </c>
      <c r="I309" s="16">
        <f>I310+I315+I318</f>
        <v>0</v>
      </c>
      <c r="J309" s="16">
        <f>J310+J315+J318</f>
        <v>0</v>
      </c>
      <c r="K309" s="16">
        <f>K310+K315+K318</f>
        <v>0</v>
      </c>
      <c r="L309" s="16">
        <f t="shared" si="536"/>
        <v>169517.39999999999</v>
      </c>
      <c r="M309" s="16">
        <f t="shared" si="537"/>
        <v>178833.60000000001</v>
      </c>
      <c r="N309" s="16">
        <f t="shared" si="538"/>
        <v>102769.60000000001</v>
      </c>
      <c r="O309" s="16">
        <f>O310+O315+O318</f>
        <v>13316.42607</v>
      </c>
      <c r="P309" s="16">
        <f>P310+P315+P318</f>
        <v>5000</v>
      </c>
      <c r="Q309" s="16">
        <f>Q310+Q315+Q318</f>
        <v>5000</v>
      </c>
      <c r="R309" s="16">
        <f t="shared" si="617"/>
        <v>182833.82606999998</v>
      </c>
      <c r="S309" s="16">
        <f t="shared" si="618"/>
        <v>183833.60000000001</v>
      </c>
      <c r="T309" s="16">
        <f t="shared" si="619"/>
        <v>107769.60000000001</v>
      </c>
      <c r="U309" s="16">
        <f>U310+U315+U318</f>
        <v>0</v>
      </c>
      <c r="V309" s="16">
        <f>V310+V315+V318</f>
        <v>0</v>
      </c>
      <c r="W309" s="16">
        <f>W310+W315+W318</f>
        <v>0</v>
      </c>
      <c r="X309" s="16">
        <f t="shared" si="620"/>
        <v>182833.82606999998</v>
      </c>
      <c r="Y309" s="16">
        <f t="shared" si="621"/>
        <v>183833.60000000001</v>
      </c>
      <c r="Z309" s="16">
        <f t="shared" si="622"/>
        <v>107769.60000000001</v>
      </c>
      <c r="AA309" s="16">
        <f>AA310+AA315+AA318</f>
        <v>2799.0300000000002</v>
      </c>
      <c r="AB309" s="16">
        <f>AB310+AB315+AB318</f>
        <v>0</v>
      </c>
      <c r="AC309" s="16">
        <f>AC310+AC315+AC318</f>
        <v>0</v>
      </c>
      <c r="AD309" s="16">
        <f t="shared" si="623"/>
        <v>185632.85606999998</v>
      </c>
      <c r="AE309" s="16">
        <f t="shared" si="624"/>
        <v>183833.60000000001</v>
      </c>
      <c r="AF309" s="16">
        <f t="shared" si="625"/>
        <v>107769.60000000001</v>
      </c>
      <c r="AG309" s="16">
        <f>AG310+AG315+AG318</f>
        <v>0</v>
      </c>
      <c r="AH309" s="16">
        <f t="shared" si="626"/>
        <v>185632.85606999998</v>
      </c>
      <c r="AI309" s="16">
        <f t="shared" si="627"/>
        <v>183833.60000000001</v>
      </c>
      <c r="AJ309" s="16">
        <f t="shared" si="628"/>
        <v>107769.60000000001</v>
      </c>
      <c r="AK309" s="16">
        <f>AK310+AK315+AK318</f>
        <v>-3603.848</v>
      </c>
      <c r="AL309" s="16">
        <f>AL310+AL315+AL318</f>
        <v>54586.428</v>
      </c>
      <c r="AM309" s="16">
        <f>AM310+AM315+AM318</f>
        <v>0</v>
      </c>
      <c r="AN309" s="16">
        <f t="shared" si="629"/>
        <v>182029.00806999998</v>
      </c>
      <c r="AO309" s="16">
        <f t="shared" si="630"/>
        <v>238420.02799999999</v>
      </c>
      <c r="AP309" s="16">
        <f t="shared" si="631"/>
        <v>107769.60000000001</v>
      </c>
      <c r="AQ309" s="16">
        <f>AQ310+AQ315+AQ318</f>
        <v>0</v>
      </c>
      <c r="AR309" s="16">
        <f>AR310+AR315+AR318</f>
        <v>-137.09999999999999</v>
      </c>
      <c r="AS309" s="16">
        <f>AS310+AS315+AS318</f>
        <v>0</v>
      </c>
      <c r="AT309" s="16">
        <f t="shared" si="632"/>
        <v>182029.00806999998</v>
      </c>
      <c r="AU309" s="16">
        <f t="shared" si="633"/>
        <v>238282.92799999999</v>
      </c>
      <c r="AV309" s="16">
        <f t="shared" si="634"/>
        <v>107769.60000000001</v>
      </c>
      <c r="AW309" s="16">
        <f>AW310+AW315+AW318</f>
        <v>0</v>
      </c>
      <c r="AX309" s="16">
        <f>AX310+AX315+AX318</f>
        <v>0</v>
      </c>
      <c r="AY309" s="16">
        <f>AY310+AY315+AY318</f>
        <v>0</v>
      </c>
      <c r="AZ309" s="16">
        <f t="shared" si="635"/>
        <v>182029.00806999998</v>
      </c>
      <c r="BA309" s="16">
        <f t="shared" si="636"/>
        <v>238282.92799999999</v>
      </c>
      <c r="BB309" s="16">
        <f t="shared" si="637"/>
        <v>107769.60000000001</v>
      </c>
      <c r="BC309" s="16">
        <f>BC310+BC315+BC318</f>
        <v>0</v>
      </c>
      <c r="BD309" s="30"/>
      <c r="BE309" s="30"/>
      <c r="BF309" s="1"/>
      <c r="BG309" s="1"/>
      <c r="BH309" s="1"/>
      <c r="BI309" s="1"/>
      <c r="BJ309" s="1"/>
    </row>
    <row r="310" s="1" customFormat="1">
      <c r="A310" s="13" t="s">
        <v>250</v>
      </c>
      <c r="B310" s="14"/>
      <c r="C310" s="13"/>
      <c r="D310" s="13"/>
      <c r="E310" s="29" t="s">
        <v>251</v>
      </c>
      <c r="F310" s="16">
        <f>F311+F313</f>
        <v>2114.4000000000001</v>
      </c>
      <c r="G310" s="16">
        <f>G311+G313</f>
        <v>2114.4000000000001</v>
      </c>
      <c r="H310" s="16">
        <f>H311+H313</f>
        <v>2114.4000000000001</v>
      </c>
      <c r="I310" s="16">
        <f>I311+I313</f>
        <v>0</v>
      </c>
      <c r="J310" s="16">
        <f>J311+J313</f>
        <v>0</v>
      </c>
      <c r="K310" s="16">
        <f>K311+K313</f>
        <v>0</v>
      </c>
      <c r="L310" s="16">
        <f t="shared" si="536"/>
        <v>2114.4000000000001</v>
      </c>
      <c r="M310" s="16">
        <f t="shared" si="537"/>
        <v>2114.4000000000001</v>
      </c>
      <c r="N310" s="16">
        <f t="shared" si="538"/>
        <v>2114.4000000000001</v>
      </c>
      <c r="O310" s="16">
        <f>O311+O313</f>
        <v>0</v>
      </c>
      <c r="P310" s="16">
        <f>P311+P313</f>
        <v>0</v>
      </c>
      <c r="Q310" s="16">
        <f>Q311+Q313</f>
        <v>0</v>
      </c>
      <c r="R310" s="16">
        <f t="shared" si="617"/>
        <v>2114.4000000000001</v>
      </c>
      <c r="S310" s="16">
        <f t="shared" si="618"/>
        <v>2114.4000000000001</v>
      </c>
      <c r="T310" s="16">
        <f t="shared" si="619"/>
        <v>2114.4000000000001</v>
      </c>
      <c r="U310" s="16">
        <f>U311+U313</f>
        <v>0</v>
      </c>
      <c r="V310" s="16">
        <f>V311+V313</f>
        <v>0</v>
      </c>
      <c r="W310" s="16">
        <f>W311+W313</f>
        <v>0</v>
      </c>
      <c r="X310" s="16">
        <f t="shared" si="620"/>
        <v>2114.4000000000001</v>
      </c>
      <c r="Y310" s="16">
        <f t="shared" si="621"/>
        <v>2114.4000000000001</v>
      </c>
      <c r="Z310" s="16">
        <f t="shared" si="622"/>
        <v>2114.4000000000001</v>
      </c>
      <c r="AA310" s="16">
        <f>AA311+AA313</f>
        <v>0</v>
      </c>
      <c r="AB310" s="16">
        <f>AB311+AB313</f>
        <v>0</v>
      </c>
      <c r="AC310" s="16">
        <f>AC311+AC313</f>
        <v>0</v>
      </c>
      <c r="AD310" s="16">
        <f t="shared" si="623"/>
        <v>2114.4000000000001</v>
      </c>
      <c r="AE310" s="16">
        <f t="shared" si="624"/>
        <v>2114.4000000000001</v>
      </c>
      <c r="AF310" s="16">
        <f t="shared" si="625"/>
        <v>2114.4000000000001</v>
      </c>
      <c r="AG310" s="16">
        <f>AG311+AG313</f>
        <v>0</v>
      </c>
      <c r="AH310" s="16">
        <f t="shared" si="626"/>
        <v>2114.4000000000001</v>
      </c>
      <c r="AI310" s="16">
        <f t="shared" si="627"/>
        <v>2114.4000000000001</v>
      </c>
      <c r="AJ310" s="16">
        <f t="shared" si="628"/>
        <v>2114.4000000000001</v>
      </c>
      <c r="AK310" s="16">
        <f>AK311+AK313</f>
        <v>0</v>
      </c>
      <c r="AL310" s="16">
        <f>AL311+AL313</f>
        <v>0</v>
      </c>
      <c r="AM310" s="16">
        <f>AM311+AM313</f>
        <v>0</v>
      </c>
      <c r="AN310" s="16">
        <f t="shared" si="629"/>
        <v>2114.4000000000001</v>
      </c>
      <c r="AO310" s="16">
        <f t="shared" si="630"/>
        <v>2114.4000000000001</v>
      </c>
      <c r="AP310" s="16">
        <f t="shared" si="631"/>
        <v>2114.4000000000001</v>
      </c>
      <c r="AQ310" s="16">
        <f>AQ311+AQ313</f>
        <v>0</v>
      </c>
      <c r="AR310" s="16">
        <f>AR311+AR313</f>
        <v>0</v>
      </c>
      <c r="AS310" s="16">
        <f>AS311+AS313</f>
        <v>0</v>
      </c>
      <c r="AT310" s="16">
        <f t="shared" si="632"/>
        <v>2114.4000000000001</v>
      </c>
      <c r="AU310" s="16">
        <f t="shared" si="633"/>
        <v>2114.4000000000001</v>
      </c>
      <c r="AV310" s="16">
        <f t="shared" si="634"/>
        <v>2114.4000000000001</v>
      </c>
      <c r="AW310" s="16">
        <f>AW311+AW313</f>
        <v>0</v>
      </c>
      <c r="AX310" s="16">
        <f>AX311+AX313</f>
        <v>0</v>
      </c>
      <c r="AY310" s="16">
        <f>AY311+AY313</f>
        <v>0</v>
      </c>
      <c r="AZ310" s="16">
        <f t="shared" si="635"/>
        <v>2114.4000000000001</v>
      </c>
      <c r="BA310" s="16">
        <f t="shared" si="636"/>
        <v>2114.4000000000001</v>
      </c>
      <c r="BB310" s="16">
        <f t="shared" si="637"/>
        <v>2114.4000000000001</v>
      </c>
      <c r="BC310" s="16">
        <f>BC311+BC313</f>
        <v>0</v>
      </c>
      <c r="BD310" s="30"/>
      <c r="BE310" s="30"/>
      <c r="BF310" s="1"/>
      <c r="BG310" s="1"/>
      <c r="BH310" s="1"/>
      <c r="BI310" s="1"/>
      <c r="BJ310" s="1"/>
    </row>
    <row r="311" s="1" customFormat="1">
      <c r="A311" s="13" t="s">
        <v>250</v>
      </c>
      <c r="B311" s="14" t="s">
        <v>66</v>
      </c>
      <c r="C311" s="13"/>
      <c r="D311" s="13"/>
      <c r="E311" s="29" t="s">
        <v>67</v>
      </c>
      <c r="F311" s="16">
        <f>F312</f>
        <v>1800.4000000000001</v>
      </c>
      <c r="G311" s="16">
        <f>G312</f>
        <v>1729.4000000000001</v>
      </c>
      <c r="H311" s="16">
        <f>H312</f>
        <v>1710.6000000000001</v>
      </c>
      <c r="I311" s="16">
        <f>I312</f>
        <v>0</v>
      </c>
      <c r="J311" s="16">
        <f>J312</f>
        <v>0</v>
      </c>
      <c r="K311" s="16">
        <f>K312</f>
        <v>0</v>
      </c>
      <c r="L311" s="16">
        <f t="shared" si="536"/>
        <v>1800.4000000000001</v>
      </c>
      <c r="M311" s="16">
        <f t="shared" si="537"/>
        <v>1729.4000000000001</v>
      </c>
      <c r="N311" s="16">
        <f t="shared" si="538"/>
        <v>1710.6000000000001</v>
      </c>
      <c r="O311" s="16">
        <f>O312</f>
        <v>0</v>
      </c>
      <c r="P311" s="16">
        <f>P312</f>
        <v>0</v>
      </c>
      <c r="Q311" s="16">
        <f>Q312</f>
        <v>0</v>
      </c>
      <c r="R311" s="16">
        <f t="shared" si="617"/>
        <v>1800.4000000000001</v>
      </c>
      <c r="S311" s="16">
        <f t="shared" si="618"/>
        <v>1729.4000000000001</v>
      </c>
      <c r="T311" s="16">
        <f t="shared" si="619"/>
        <v>1710.6000000000001</v>
      </c>
      <c r="U311" s="16">
        <f>U312</f>
        <v>0</v>
      </c>
      <c r="V311" s="16">
        <f>V312</f>
        <v>0</v>
      </c>
      <c r="W311" s="16">
        <f>W312</f>
        <v>0</v>
      </c>
      <c r="X311" s="16">
        <f t="shared" si="620"/>
        <v>1800.4000000000001</v>
      </c>
      <c r="Y311" s="16">
        <f t="shared" si="621"/>
        <v>1729.4000000000001</v>
      </c>
      <c r="Z311" s="16">
        <f t="shared" si="622"/>
        <v>1710.6000000000001</v>
      </c>
      <c r="AA311" s="16">
        <f>AA312</f>
        <v>0</v>
      </c>
      <c r="AB311" s="16">
        <f>AB312</f>
        <v>0</v>
      </c>
      <c r="AC311" s="16">
        <f>AC312</f>
        <v>0</v>
      </c>
      <c r="AD311" s="16">
        <f t="shared" si="623"/>
        <v>1800.4000000000001</v>
      </c>
      <c r="AE311" s="16">
        <f t="shared" si="624"/>
        <v>1729.4000000000001</v>
      </c>
      <c r="AF311" s="16">
        <f t="shared" si="625"/>
        <v>1710.6000000000001</v>
      </c>
      <c r="AG311" s="16">
        <f>AG312</f>
        <v>0</v>
      </c>
      <c r="AH311" s="16">
        <f t="shared" si="626"/>
        <v>1800.4000000000001</v>
      </c>
      <c r="AI311" s="16">
        <f t="shared" si="627"/>
        <v>1729.4000000000001</v>
      </c>
      <c r="AJ311" s="16">
        <f t="shared" si="628"/>
        <v>1710.6000000000001</v>
      </c>
      <c r="AK311" s="16">
        <f>AK312</f>
        <v>0</v>
      </c>
      <c r="AL311" s="16">
        <f>AL312</f>
        <v>0</v>
      </c>
      <c r="AM311" s="16">
        <f>AM312</f>
        <v>0</v>
      </c>
      <c r="AN311" s="16">
        <f t="shared" si="629"/>
        <v>1800.4000000000001</v>
      </c>
      <c r="AO311" s="16">
        <f t="shared" si="630"/>
        <v>1729.4000000000001</v>
      </c>
      <c r="AP311" s="16">
        <f t="shared" si="631"/>
        <v>1710.6000000000001</v>
      </c>
      <c r="AQ311" s="16">
        <f>AQ312</f>
        <v>0</v>
      </c>
      <c r="AR311" s="16">
        <f>AR312</f>
        <v>0</v>
      </c>
      <c r="AS311" s="16">
        <f>AS312</f>
        <v>0</v>
      </c>
      <c r="AT311" s="16">
        <f t="shared" si="632"/>
        <v>1800.4000000000001</v>
      </c>
      <c r="AU311" s="16">
        <f t="shared" si="633"/>
        <v>1729.4000000000001</v>
      </c>
      <c r="AV311" s="16">
        <f t="shared" si="634"/>
        <v>1710.6000000000001</v>
      </c>
      <c r="AW311" s="16">
        <f>AW312</f>
        <v>0</v>
      </c>
      <c r="AX311" s="16">
        <f>AX312</f>
        <v>0</v>
      </c>
      <c r="AY311" s="16">
        <f>AY312</f>
        <v>0</v>
      </c>
      <c r="AZ311" s="16">
        <f t="shared" si="635"/>
        <v>1800.4000000000001</v>
      </c>
      <c r="BA311" s="16">
        <f t="shared" si="636"/>
        <v>1729.4000000000001</v>
      </c>
      <c r="BB311" s="16">
        <f t="shared" si="637"/>
        <v>1710.6000000000001</v>
      </c>
      <c r="BC311" s="16">
        <f>BC312</f>
        <v>0</v>
      </c>
      <c r="BD311" s="30"/>
      <c r="BE311" s="30"/>
      <c r="BF311" s="1"/>
      <c r="BG311" s="1"/>
      <c r="BH311" s="1"/>
      <c r="BI311" s="1"/>
      <c r="BJ311" s="1"/>
    </row>
    <row r="312" s="1" customFormat="1">
      <c r="A312" s="13" t="s">
        <v>250</v>
      </c>
      <c r="B312" s="14">
        <v>200</v>
      </c>
      <c r="C312" s="13" t="s">
        <v>37</v>
      </c>
      <c r="D312" s="13" t="s">
        <v>38</v>
      </c>
      <c r="E312" s="29" t="s">
        <v>39</v>
      </c>
      <c r="F312" s="16">
        <v>1800.4000000000001</v>
      </c>
      <c r="G312" s="16">
        <v>1729.4000000000001</v>
      </c>
      <c r="H312" s="16">
        <v>1710.6000000000001</v>
      </c>
      <c r="I312" s="16"/>
      <c r="J312" s="16"/>
      <c r="K312" s="16"/>
      <c r="L312" s="16">
        <f t="shared" si="536"/>
        <v>1800.4000000000001</v>
      </c>
      <c r="M312" s="16">
        <f t="shared" si="537"/>
        <v>1729.4000000000001</v>
      </c>
      <c r="N312" s="16">
        <f t="shared" si="538"/>
        <v>1710.6000000000001</v>
      </c>
      <c r="O312" s="16"/>
      <c r="P312" s="16"/>
      <c r="Q312" s="16"/>
      <c r="R312" s="16">
        <f t="shared" si="617"/>
        <v>1800.4000000000001</v>
      </c>
      <c r="S312" s="16">
        <f t="shared" si="618"/>
        <v>1729.4000000000001</v>
      </c>
      <c r="T312" s="16">
        <f t="shared" si="619"/>
        <v>1710.6000000000001</v>
      </c>
      <c r="U312" s="16"/>
      <c r="V312" s="16"/>
      <c r="W312" s="16"/>
      <c r="X312" s="16">
        <f t="shared" si="620"/>
        <v>1800.4000000000001</v>
      </c>
      <c r="Y312" s="16">
        <f t="shared" si="621"/>
        <v>1729.4000000000001</v>
      </c>
      <c r="Z312" s="16">
        <f t="shared" si="622"/>
        <v>1710.6000000000001</v>
      </c>
      <c r="AA312" s="16"/>
      <c r="AB312" s="16"/>
      <c r="AC312" s="16"/>
      <c r="AD312" s="16">
        <f t="shared" si="623"/>
        <v>1800.4000000000001</v>
      </c>
      <c r="AE312" s="16">
        <f t="shared" si="624"/>
        <v>1729.4000000000001</v>
      </c>
      <c r="AF312" s="16">
        <f t="shared" si="625"/>
        <v>1710.6000000000001</v>
      </c>
      <c r="AG312" s="16"/>
      <c r="AH312" s="16">
        <f t="shared" si="626"/>
        <v>1800.4000000000001</v>
      </c>
      <c r="AI312" s="16">
        <f t="shared" si="627"/>
        <v>1729.4000000000001</v>
      </c>
      <c r="AJ312" s="16">
        <f t="shared" si="628"/>
        <v>1710.6000000000001</v>
      </c>
      <c r="AK312" s="16"/>
      <c r="AL312" s="16"/>
      <c r="AM312" s="16"/>
      <c r="AN312" s="16">
        <f t="shared" si="629"/>
        <v>1800.4000000000001</v>
      </c>
      <c r="AO312" s="16">
        <f t="shared" si="630"/>
        <v>1729.4000000000001</v>
      </c>
      <c r="AP312" s="16">
        <f t="shared" si="631"/>
        <v>1710.6000000000001</v>
      </c>
      <c r="AQ312" s="16"/>
      <c r="AR312" s="16"/>
      <c r="AS312" s="16"/>
      <c r="AT312" s="16">
        <f t="shared" si="632"/>
        <v>1800.4000000000001</v>
      </c>
      <c r="AU312" s="16">
        <f t="shared" si="633"/>
        <v>1729.4000000000001</v>
      </c>
      <c r="AV312" s="16">
        <f t="shared" si="634"/>
        <v>1710.6000000000001</v>
      </c>
      <c r="AW312" s="16"/>
      <c r="AX312" s="16"/>
      <c r="AY312" s="16"/>
      <c r="AZ312" s="16">
        <f t="shared" si="635"/>
        <v>1800.4000000000001</v>
      </c>
      <c r="BA312" s="16">
        <f t="shared" si="636"/>
        <v>1729.4000000000001</v>
      </c>
      <c r="BB312" s="16">
        <f t="shared" si="637"/>
        <v>1710.6000000000001</v>
      </c>
      <c r="BC312" s="16"/>
      <c r="BD312" s="30"/>
      <c r="BE312" s="30"/>
      <c r="BF312" s="1"/>
      <c r="BG312" s="1"/>
      <c r="BH312" s="1"/>
      <c r="BI312" s="1"/>
      <c r="BJ312" s="1"/>
    </row>
    <row r="313" s="1" customFormat="1">
      <c r="A313" s="13" t="s">
        <v>250</v>
      </c>
      <c r="B313" s="14" t="s">
        <v>52</v>
      </c>
      <c r="C313" s="13"/>
      <c r="D313" s="13"/>
      <c r="E313" s="29" t="s">
        <v>53</v>
      </c>
      <c r="F313" s="16">
        <f>F314</f>
        <v>314</v>
      </c>
      <c r="G313" s="16">
        <f>G314</f>
        <v>385</v>
      </c>
      <c r="H313" s="16">
        <f>H314</f>
        <v>403.80000000000001</v>
      </c>
      <c r="I313" s="16">
        <f>I314</f>
        <v>0</v>
      </c>
      <c r="J313" s="16">
        <f>J314</f>
        <v>0</v>
      </c>
      <c r="K313" s="16">
        <f>K314</f>
        <v>0</v>
      </c>
      <c r="L313" s="16">
        <f t="shared" si="536"/>
        <v>314</v>
      </c>
      <c r="M313" s="16">
        <f t="shared" si="537"/>
        <v>385</v>
      </c>
      <c r="N313" s="16">
        <f t="shared" si="538"/>
        <v>403.80000000000001</v>
      </c>
      <c r="O313" s="16">
        <f>O314</f>
        <v>0</v>
      </c>
      <c r="P313" s="16">
        <f>P314</f>
        <v>0</v>
      </c>
      <c r="Q313" s="16">
        <f>Q314</f>
        <v>0</v>
      </c>
      <c r="R313" s="16">
        <f t="shared" si="617"/>
        <v>314</v>
      </c>
      <c r="S313" s="16">
        <f t="shared" si="618"/>
        <v>385</v>
      </c>
      <c r="T313" s="16">
        <f t="shared" si="619"/>
        <v>403.80000000000001</v>
      </c>
      <c r="U313" s="16">
        <f>U314</f>
        <v>0</v>
      </c>
      <c r="V313" s="16">
        <f>V314</f>
        <v>0</v>
      </c>
      <c r="W313" s="16">
        <f>W314</f>
        <v>0</v>
      </c>
      <c r="X313" s="16">
        <f t="shared" si="620"/>
        <v>314</v>
      </c>
      <c r="Y313" s="16">
        <f t="shared" si="621"/>
        <v>385</v>
      </c>
      <c r="Z313" s="16">
        <f t="shared" si="622"/>
        <v>403.80000000000001</v>
      </c>
      <c r="AA313" s="16">
        <f>AA314</f>
        <v>0</v>
      </c>
      <c r="AB313" s="16">
        <f>AB314</f>
        <v>0</v>
      </c>
      <c r="AC313" s="16">
        <f>AC314</f>
        <v>0</v>
      </c>
      <c r="AD313" s="16">
        <f t="shared" si="623"/>
        <v>314</v>
      </c>
      <c r="AE313" s="16">
        <f t="shared" si="624"/>
        <v>385</v>
      </c>
      <c r="AF313" s="16">
        <f t="shared" si="625"/>
        <v>403.80000000000001</v>
      </c>
      <c r="AG313" s="16">
        <f>AG314</f>
        <v>0</v>
      </c>
      <c r="AH313" s="16">
        <f t="shared" si="626"/>
        <v>314</v>
      </c>
      <c r="AI313" s="16">
        <f t="shared" si="627"/>
        <v>385</v>
      </c>
      <c r="AJ313" s="16">
        <f t="shared" si="628"/>
        <v>403.80000000000001</v>
      </c>
      <c r="AK313" s="16">
        <f>AK314</f>
        <v>0</v>
      </c>
      <c r="AL313" s="16">
        <f>AL314</f>
        <v>0</v>
      </c>
      <c r="AM313" s="16">
        <f>AM314</f>
        <v>0</v>
      </c>
      <c r="AN313" s="16">
        <f t="shared" si="629"/>
        <v>314</v>
      </c>
      <c r="AO313" s="16">
        <f t="shared" si="630"/>
        <v>385</v>
      </c>
      <c r="AP313" s="16">
        <f t="shared" si="631"/>
        <v>403.80000000000001</v>
      </c>
      <c r="AQ313" s="16">
        <f>AQ314</f>
        <v>0</v>
      </c>
      <c r="AR313" s="16">
        <f>AR314</f>
        <v>0</v>
      </c>
      <c r="AS313" s="16">
        <f>AS314</f>
        <v>0</v>
      </c>
      <c r="AT313" s="16">
        <f t="shared" si="632"/>
        <v>314</v>
      </c>
      <c r="AU313" s="16">
        <f t="shared" si="633"/>
        <v>385</v>
      </c>
      <c r="AV313" s="16">
        <f t="shared" si="634"/>
        <v>403.80000000000001</v>
      </c>
      <c r="AW313" s="16">
        <f>AW314</f>
        <v>0</v>
      </c>
      <c r="AX313" s="16">
        <f>AX314</f>
        <v>0</v>
      </c>
      <c r="AY313" s="16">
        <f>AY314</f>
        <v>0</v>
      </c>
      <c r="AZ313" s="16">
        <f t="shared" si="635"/>
        <v>314</v>
      </c>
      <c r="BA313" s="16">
        <f t="shared" si="636"/>
        <v>385</v>
      </c>
      <c r="BB313" s="16">
        <f t="shared" si="637"/>
        <v>403.80000000000001</v>
      </c>
      <c r="BC313" s="16">
        <f>BC314</f>
        <v>0</v>
      </c>
      <c r="BD313" s="30"/>
      <c r="BE313" s="30"/>
      <c r="BF313" s="1"/>
      <c r="BG313" s="1"/>
      <c r="BH313" s="1"/>
      <c r="BI313" s="1"/>
      <c r="BJ313" s="1"/>
    </row>
    <row r="314" s="1" customFormat="1">
      <c r="A314" s="13" t="s">
        <v>250</v>
      </c>
      <c r="B314" s="14">
        <v>800</v>
      </c>
      <c r="C314" s="13" t="s">
        <v>37</v>
      </c>
      <c r="D314" s="13" t="s">
        <v>38</v>
      </c>
      <c r="E314" s="29" t="s">
        <v>39</v>
      </c>
      <c r="F314" s="16">
        <v>314</v>
      </c>
      <c r="G314" s="16">
        <v>385</v>
      </c>
      <c r="H314" s="16">
        <v>403.80000000000001</v>
      </c>
      <c r="I314" s="16"/>
      <c r="J314" s="16"/>
      <c r="K314" s="16"/>
      <c r="L314" s="16">
        <f t="shared" si="536"/>
        <v>314</v>
      </c>
      <c r="M314" s="16">
        <f t="shared" si="537"/>
        <v>385</v>
      </c>
      <c r="N314" s="16">
        <f t="shared" si="538"/>
        <v>403.80000000000001</v>
      </c>
      <c r="O314" s="16"/>
      <c r="P314" s="16"/>
      <c r="Q314" s="16"/>
      <c r="R314" s="16">
        <f t="shared" si="617"/>
        <v>314</v>
      </c>
      <c r="S314" s="16">
        <f t="shared" si="618"/>
        <v>385</v>
      </c>
      <c r="T314" s="16">
        <f t="shared" si="619"/>
        <v>403.80000000000001</v>
      </c>
      <c r="U314" s="16"/>
      <c r="V314" s="16"/>
      <c r="W314" s="16"/>
      <c r="X314" s="16">
        <f t="shared" si="620"/>
        <v>314</v>
      </c>
      <c r="Y314" s="16">
        <f t="shared" si="621"/>
        <v>385</v>
      </c>
      <c r="Z314" s="16">
        <f t="shared" si="622"/>
        <v>403.80000000000001</v>
      </c>
      <c r="AA314" s="16"/>
      <c r="AB314" s="16"/>
      <c r="AC314" s="16"/>
      <c r="AD314" s="16">
        <f t="shared" si="623"/>
        <v>314</v>
      </c>
      <c r="AE314" s="16">
        <f t="shared" si="624"/>
        <v>385</v>
      </c>
      <c r="AF314" s="16">
        <f t="shared" si="625"/>
        <v>403.80000000000001</v>
      </c>
      <c r="AG314" s="16"/>
      <c r="AH314" s="16">
        <f t="shared" si="626"/>
        <v>314</v>
      </c>
      <c r="AI314" s="16">
        <f t="shared" si="627"/>
        <v>385</v>
      </c>
      <c r="AJ314" s="16">
        <f t="shared" si="628"/>
        <v>403.80000000000001</v>
      </c>
      <c r="AK314" s="16"/>
      <c r="AL314" s="16"/>
      <c r="AM314" s="16"/>
      <c r="AN314" s="16">
        <f t="shared" si="629"/>
        <v>314</v>
      </c>
      <c r="AO314" s="16">
        <f t="shared" si="630"/>
        <v>385</v>
      </c>
      <c r="AP314" s="16">
        <f t="shared" si="631"/>
        <v>403.80000000000001</v>
      </c>
      <c r="AQ314" s="16"/>
      <c r="AR314" s="16"/>
      <c r="AS314" s="16"/>
      <c r="AT314" s="16">
        <f t="shared" si="632"/>
        <v>314</v>
      </c>
      <c r="AU314" s="16">
        <f t="shared" si="633"/>
        <v>385</v>
      </c>
      <c r="AV314" s="16">
        <f t="shared" si="634"/>
        <v>403.80000000000001</v>
      </c>
      <c r="AW314" s="16"/>
      <c r="AX314" s="16"/>
      <c r="AY314" s="16"/>
      <c r="AZ314" s="16">
        <f t="shared" si="635"/>
        <v>314</v>
      </c>
      <c r="BA314" s="16">
        <f t="shared" si="636"/>
        <v>385</v>
      </c>
      <c r="BB314" s="16">
        <f t="shared" si="637"/>
        <v>403.80000000000001</v>
      </c>
      <c r="BC314" s="16"/>
      <c r="BD314" s="30"/>
      <c r="BE314" s="30"/>
      <c r="BF314" s="1"/>
      <c r="BG314" s="1"/>
      <c r="BH314" s="1"/>
      <c r="BI314" s="1"/>
      <c r="BJ314" s="1"/>
    </row>
    <row r="315" s="1" customFormat="1">
      <c r="A315" s="13" t="s">
        <v>252</v>
      </c>
      <c r="B315" s="14"/>
      <c r="C315" s="13"/>
      <c r="D315" s="13"/>
      <c r="E315" s="29" t="s">
        <v>253</v>
      </c>
      <c r="F315" s="16">
        <f t="shared" ref="F315:F319" si="638">F316</f>
        <v>84247.5</v>
      </c>
      <c r="G315" s="16">
        <f t="shared" ref="G315:G319" si="639">G316</f>
        <v>59505.199999999997</v>
      </c>
      <c r="H315" s="16">
        <f t="shared" ref="H315:H319" si="640">H316</f>
        <v>59505.199999999997</v>
      </c>
      <c r="I315" s="16">
        <f t="shared" ref="I315:I319" si="641">I316</f>
        <v>0</v>
      </c>
      <c r="J315" s="16">
        <f t="shared" ref="J315:J319" si="642">J316</f>
        <v>0</v>
      </c>
      <c r="K315" s="16">
        <f t="shared" ref="K315:K319" si="643">K316</f>
        <v>0</v>
      </c>
      <c r="L315" s="16">
        <f t="shared" si="536"/>
        <v>84247.5</v>
      </c>
      <c r="M315" s="16">
        <f t="shared" si="537"/>
        <v>59505.199999999997</v>
      </c>
      <c r="N315" s="16">
        <f t="shared" si="538"/>
        <v>59505.199999999997</v>
      </c>
      <c r="O315" s="16">
        <f t="shared" ref="O315:O319" si="644">O316</f>
        <v>5212.5780699999996</v>
      </c>
      <c r="P315" s="16">
        <f t="shared" ref="P315:P319" si="645">P316</f>
        <v>5000</v>
      </c>
      <c r="Q315" s="16">
        <f t="shared" ref="Q315:Q319" si="646">Q316</f>
        <v>5000</v>
      </c>
      <c r="R315" s="16">
        <f t="shared" si="617"/>
        <v>89460.078070000003</v>
      </c>
      <c r="S315" s="16">
        <f t="shared" si="618"/>
        <v>64505.199999999997</v>
      </c>
      <c r="T315" s="16">
        <f t="shared" si="619"/>
        <v>64505.199999999997</v>
      </c>
      <c r="U315" s="16">
        <f t="shared" ref="U315:U319" si="647">U316</f>
        <v>0</v>
      </c>
      <c r="V315" s="16">
        <f t="shared" ref="V315:V319" si="648">V316</f>
        <v>0</v>
      </c>
      <c r="W315" s="16">
        <f t="shared" ref="W315:W319" si="649">W316</f>
        <v>0</v>
      </c>
      <c r="X315" s="16">
        <f t="shared" si="620"/>
        <v>89460.078070000003</v>
      </c>
      <c r="Y315" s="16">
        <f t="shared" si="621"/>
        <v>64505.199999999997</v>
      </c>
      <c r="Z315" s="16">
        <f t="shared" si="622"/>
        <v>64505.199999999997</v>
      </c>
      <c r="AA315" s="16">
        <f t="shared" ref="AA315:AA319" si="650">AA316</f>
        <v>-4058.1680000000001</v>
      </c>
      <c r="AB315" s="16">
        <f t="shared" ref="AB315:AB319" si="651">AB316</f>
        <v>0</v>
      </c>
      <c r="AC315" s="16">
        <f t="shared" ref="AC315:AC319" si="652">AC316</f>
        <v>0</v>
      </c>
      <c r="AD315" s="16">
        <f t="shared" si="623"/>
        <v>85401.910069999998</v>
      </c>
      <c r="AE315" s="16">
        <f t="shared" si="624"/>
        <v>64505.199999999997</v>
      </c>
      <c r="AF315" s="16">
        <f t="shared" si="625"/>
        <v>64505.199999999997</v>
      </c>
      <c r="AG315" s="16">
        <f t="shared" ref="AG315:AG319" si="653">AG316</f>
        <v>0</v>
      </c>
      <c r="AH315" s="16">
        <f t="shared" si="626"/>
        <v>85401.910069999998</v>
      </c>
      <c r="AI315" s="16">
        <f t="shared" si="627"/>
        <v>64505.199999999997</v>
      </c>
      <c r="AJ315" s="16">
        <f t="shared" si="628"/>
        <v>64505.199999999997</v>
      </c>
      <c r="AK315" s="16">
        <f t="shared" ref="AK315:AK319" si="654">AK316</f>
        <v>-4456.5069999999996</v>
      </c>
      <c r="AL315" s="16">
        <f t="shared" ref="AL315:AL319" si="655">AL316</f>
        <v>6989.7200000000003</v>
      </c>
      <c r="AM315" s="16">
        <f t="shared" ref="AM315:AM319" si="656">AM316</f>
        <v>0</v>
      </c>
      <c r="AN315" s="16">
        <f t="shared" si="629"/>
        <v>80945.40307</v>
      </c>
      <c r="AO315" s="16">
        <f t="shared" si="630"/>
        <v>71494.919999999998</v>
      </c>
      <c r="AP315" s="16">
        <f t="shared" si="631"/>
        <v>64505.199999999997</v>
      </c>
      <c r="AQ315" s="16">
        <f t="shared" ref="AQ315:AQ319" si="657">AQ316</f>
        <v>0</v>
      </c>
      <c r="AR315" s="16">
        <f t="shared" ref="AR315:AR319" si="658">AR316</f>
        <v>-137.09999999999999</v>
      </c>
      <c r="AS315" s="16">
        <f t="shared" ref="AS315:AS319" si="659">AS316</f>
        <v>0</v>
      </c>
      <c r="AT315" s="16">
        <f t="shared" si="632"/>
        <v>80945.40307</v>
      </c>
      <c r="AU315" s="16">
        <f t="shared" si="633"/>
        <v>71357.819999999992</v>
      </c>
      <c r="AV315" s="16">
        <f t="shared" si="634"/>
        <v>64505.199999999997</v>
      </c>
      <c r="AW315" s="16">
        <f t="shared" ref="AW315:AW319" si="660">AW316</f>
        <v>0</v>
      </c>
      <c r="AX315" s="16">
        <f t="shared" ref="AX315:AX319" si="661">AX316</f>
        <v>0</v>
      </c>
      <c r="AY315" s="16">
        <f t="shared" ref="AY315:AY319" si="662">AY316</f>
        <v>0</v>
      </c>
      <c r="AZ315" s="16">
        <f t="shared" si="635"/>
        <v>80945.40307</v>
      </c>
      <c r="BA315" s="16">
        <f t="shared" si="636"/>
        <v>71357.819999999992</v>
      </c>
      <c r="BB315" s="16">
        <f t="shared" si="637"/>
        <v>64505.199999999997</v>
      </c>
      <c r="BC315" s="16">
        <f t="shared" ref="BC315:BC319" si="663">BC316</f>
        <v>0</v>
      </c>
      <c r="BD315" s="30"/>
      <c r="BE315" s="30"/>
      <c r="BF315" s="1"/>
      <c r="BG315" s="1"/>
      <c r="BH315" s="1"/>
      <c r="BI315" s="1"/>
      <c r="BJ315" s="1"/>
    </row>
    <row r="316" s="1" customFormat="1">
      <c r="A316" s="13" t="s">
        <v>252</v>
      </c>
      <c r="B316" s="14" t="s">
        <v>66</v>
      </c>
      <c r="C316" s="13"/>
      <c r="D316" s="13"/>
      <c r="E316" s="29" t="s">
        <v>67</v>
      </c>
      <c r="F316" s="16">
        <f t="shared" si="638"/>
        <v>84247.5</v>
      </c>
      <c r="G316" s="16">
        <f t="shared" si="639"/>
        <v>59505.199999999997</v>
      </c>
      <c r="H316" s="16">
        <f t="shared" si="640"/>
        <v>59505.199999999997</v>
      </c>
      <c r="I316" s="16">
        <f t="shared" si="641"/>
        <v>0</v>
      </c>
      <c r="J316" s="16">
        <f t="shared" si="642"/>
        <v>0</v>
      </c>
      <c r="K316" s="16">
        <f t="shared" si="643"/>
        <v>0</v>
      </c>
      <c r="L316" s="16">
        <f t="shared" si="536"/>
        <v>84247.5</v>
      </c>
      <c r="M316" s="16">
        <f t="shared" si="537"/>
        <v>59505.199999999997</v>
      </c>
      <c r="N316" s="16">
        <f t="shared" si="538"/>
        <v>59505.199999999997</v>
      </c>
      <c r="O316" s="16">
        <f t="shared" si="644"/>
        <v>5212.5780699999996</v>
      </c>
      <c r="P316" s="16">
        <f t="shared" si="645"/>
        <v>5000</v>
      </c>
      <c r="Q316" s="16">
        <f t="shared" si="646"/>
        <v>5000</v>
      </c>
      <c r="R316" s="16">
        <f t="shared" si="617"/>
        <v>89460.078070000003</v>
      </c>
      <c r="S316" s="16">
        <f t="shared" si="618"/>
        <v>64505.199999999997</v>
      </c>
      <c r="T316" s="16">
        <f t="shared" si="619"/>
        <v>64505.199999999997</v>
      </c>
      <c r="U316" s="16">
        <f t="shared" si="647"/>
        <v>0</v>
      </c>
      <c r="V316" s="16">
        <f t="shared" si="648"/>
        <v>0</v>
      </c>
      <c r="W316" s="16">
        <f t="shared" si="649"/>
        <v>0</v>
      </c>
      <c r="X316" s="16">
        <f t="shared" si="620"/>
        <v>89460.078070000003</v>
      </c>
      <c r="Y316" s="16">
        <f t="shared" si="621"/>
        <v>64505.199999999997</v>
      </c>
      <c r="Z316" s="16">
        <f t="shared" si="622"/>
        <v>64505.199999999997</v>
      </c>
      <c r="AA316" s="16">
        <f t="shared" si="650"/>
        <v>-4058.1680000000001</v>
      </c>
      <c r="AB316" s="16">
        <f t="shared" si="651"/>
        <v>0</v>
      </c>
      <c r="AC316" s="16">
        <f t="shared" si="652"/>
        <v>0</v>
      </c>
      <c r="AD316" s="16">
        <f t="shared" si="623"/>
        <v>85401.910069999998</v>
      </c>
      <c r="AE316" s="16">
        <f t="shared" si="624"/>
        <v>64505.199999999997</v>
      </c>
      <c r="AF316" s="16">
        <f t="shared" si="625"/>
        <v>64505.199999999997</v>
      </c>
      <c r="AG316" s="16">
        <f t="shared" si="653"/>
        <v>0</v>
      </c>
      <c r="AH316" s="16">
        <f t="shared" si="626"/>
        <v>85401.910069999998</v>
      </c>
      <c r="AI316" s="16">
        <f t="shared" si="627"/>
        <v>64505.199999999997</v>
      </c>
      <c r="AJ316" s="16">
        <f t="shared" si="628"/>
        <v>64505.199999999997</v>
      </c>
      <c r="AK316" s="16">
        <f t="shared" si="654"/>
        <v>-4456.5069999999996</v>
      </c>
      <c r="AL316" s="16">
        <f t="shared" si="655"/>
        <v>6989.7200000000003</v>
      </c>
      <c r="AM316" s="16">
        <f t="shared" si="656"/>
        <v>0</v>
      </c>
      <c r="AN316" s="16">
        <f t="shared" si="629"/>
        <v>80945.40307</v>
      </c>
      <c r="AO316" s="16">
        <f t="shared" si="630"/>
        <v>71494.919999999998</v>
      </c>
      <c r="AP316" s="16">
        <f t="shared" si="631"/>
        <v>64505.199999999997</v>
      </c>
      <c r="AQ316" s="16">
        <f t="shared" si="657"/>
        <v>0</v>
      </c>
      <c r="AR316" s="16">
        <f t="shared" si="658"/>
        <v>-137.09999999999999</v>
      </c>
      <c r="AS316" s="16">
        <f t="shared" si="659"/>
        <v>0</v>
      </c>
      <c r="AT316" s="16">
        <f t="shared" si="632"/>
        <v>80945.40307</v>
      </c>
      <c r="AU316" s="16">
        <f t="shared" si="633"/>
        <v>71357.819999999992</v>
      </c>
      <c r="AV316" s="16">
        <f t="shared" si="634"/>
        <v>64505.199999999997</v>
      </c>
      <c r="AW316" s="16">
        <f t="shared" si="660"/>
        <v>0</v>
      </c>
      <c r="AX316" s="16">
        <f t="shared" si="661"/>
        <v>0</v>
      </c>
      <c r="AY316" s="16">
        <f t="shared" si="662"/>
        <v>0</v>
      </c>
      <c r="AZ316" s="16">
        <f t="shared" si="635"/>
        <v>80945.40307</v>
      </c>
      <c r="BA316" s="16">
        <f t="shared" si="636"/>
        <v>71357.819999999992</v>
      </c>
      <c r="BB316" s="16">
        <f t="shared" si="637"/>
        <v>64505.199999999997</v>
      </c>
      <c r="BC316" s="16">
        <f t="shared" si="663"/>
        <v>0</v>
      </c>
      <c r="BD316" s="30"/>
      <c r="BE316" s="30"/>
      <c r="BF316" s="1"/>
      <c r="BG316" s="1"/>
      <c r="BH316" s="1"/>
      <c r="BI316" s="1"/>
      <c r="BJ316" s="1"/>
    </row>
    <row r="317" s="1" customFormat="1">
      <c r="A317" s="13" t="s">
        <v>252</v>
      </c>
      <c r="B317" s="14">
        <v>200</v>
      </c>
      <c r="C317" s="13" t="s">
        <v>37</v>
      </c>
      <c r="D317" s="13" t="s">
        <v>38</v>
      </c>
      <c r="E317" s="29" t="s">
        <v>39</v>
      </c>
      <c r="F317" s="16">
        <v>84247.5</v>
      </c>
      <c r="G317" s="16">
        <v>59505.199999999997</v>
      </c>
      <c r="H317" s="16">
        <v>59505.199999999997</v>
      </c>
      <c r="I317" s="16"/>
      <c r="J317" s="16"/>
      <c r="K317" s="16"/>
      <c r="L317" s="16">
        <f t="shared" si="536"/>
        <v>84247.5</v>
      </c>
      <c r="M317" s="16">
        <f t="shared" si="537"/>
        <v>59505.199999999997</v>
      </c>
      <c r="N317" s="16">
        <f t="shared" si="538"/>
        <v>59505.199999999997</v>
      </c>
      <c r="O317" s="16">
        <f>5000+212.57807</f>
        <v>5212.5780699999996</v>
      </c>
      <c r="P317" s="16">
        <v>5000</v>
      </c>
      <c r="Q317" s="16">
        <v>5000</v>
      </c>
      <c r="R317" s="16">
        <f t="shared" si="617"/>
        <v>89460.078070000003</v>
      </c>
      <c r="S317" s="16">
        <f t="shared" si="618"/>
        <v>64505.199999999997</v>
      </c>
      <c r="T317" s="16">
        <f t="shared" si="619"/>
        <v>64505.199999999997</v>
      </c>
      <c r="U317" s="16"/>
      <c r="V317" s="16"/>
      <c r="W317" s="16"/>
      <c r="X317" s="16">
        <f t="shared" si="620"/>
        <v>89460.078070000003</v>
      </c>
      <c r="Y317" s="16">
        <f t="shared" si="621"/>
        <v>64505.199999999997</v>
      </c>
      <c r="Z317" s="16">
        <f t="shared" si="622"/>
        <v>64505.199999999997</v>
      </c>
      <c r="AA317" s="16">
        <v>-4058.1680000000001</v>
      </c>
      <c r="AB317" s="16"/>
      <c r="AC317" s="16"/>
      <c r="AD317" s="16">
        <f t="shared" si="623"/>
        <v>85401.910069999998</v>
      </c>
      <c r="AE317" s="16">
        <f t="shared" si="624"/>
        <v>64505.199999999997</v>
      </c>
      <c r="AF317" s="16">
        <f t="shared" si="625"/>
        <v>64505.199999999997</v>
      </c>
      <c r="AG317" s="16"/>
      <c r="AH317" s="16">
        <f t="shared" si="626"/>
        <v>85401.910069999998</v>
      </c>
      <c r="AI317" s="16">
        <f t="shared" si="627"/>
        <v>64505.199999999997</v>
      </c>
      <c r="AJ317" s="16">
        <f t="shared" si="628"/>
        <v>64505.199999999997</v>
      </c>
      <c r="AK317" s="16">
        <v>-4456.5069999999996</v>
      </c>
      <c r="AL317" s="16">
        <v>6989.7200000000003</v>
      </c>
      <c r="AM317" s="16"/>
      <c r="AN317" s="16">
        <f t="shared" si="629"/>
        <v>80945.40307</v>
      </c>
      <c r="AO317" s="16">
        <f t="shared" si="630"/>
        <v>71494.919999999998</v>
      </c>
      <c r="AP317" s="16">
        <f t="shared" si="631"/>
        <v>64505.199999999997</v>
      </c>
      <c r="AQ317" s="16"/>
      <c r="AR317" s="16">
        <v>-137.09999999999999</v>
      </c>
      <c r="AS317" s="16"/>
      <c r="AT317" s="16">
        <f t="shared" si="632"/>
        <v>80945.40307</v>
      </c>
      <c r="AU317" s="16">
        <f t="shared" si="633"/>
        <v>71357.819999999992</v>
      </c>
      <c r="AV317" s="16">
        <f t="shared" si="634"/>
        <v>64505.199999999997</v>
      </c>
      <c r="AW317" s="16"/>
      <c r="AX317" s="16"/>
      <c r="AY317" s="16"/>
      <c r="AZ317" s="16">
        <f t="shared" si="635"/>
        <v>80945.40307</v>
      </c>
      <c r="BA317" s="16">
        <f t="shared" si="636"/>
        <v>71357.819999999992</v>
      </c>
      <c r="BB317" s="16">
        <f t="shared" si="637"/>
        <v>64505.199999999997</v>
      </c>
      <c r="BC317" s="16"/>
      <c r="BD317" s="30"/>
      <c r="BE317" s="30"/>
      <c r="BF317" s="1"/>
      <c r="BG317" s="1"/>
      <c r="BH317" s="1"/>
      <c r="BI317" s="1"/>
      <c r="BJ317" s="1"/>
    </row>
    <row r="318" s="1" customFormat="1">
      <c r="A318" s="13" t="s">
        <v>254</v>
      </c>
      <c r="B318" s="14"/>
      <c r="C318" s="13"/>
      <c r="D318" s="13"/>
      <c r="E318" s="29" t="s">
        <v>255</v>
      </c>
      <c r="F318" s="16">
        <f t="shared" si="638"/>
        <v>83155.5</v>
      </c>
      <c r="G318" s="16">
        <f t="shared" si="639"/>
        <v>117214</v>
      </c>
      <c r="H318" s="16">
        <f t="shared" si="640"/>
        <v>41150</v>
      </c>
      <c r="I318" s="16">
        <f t="shared" si="641"/>
        <v>0</v>
      </c>
      <c r="J318" s="16">
        <f t="shared" si="642"/>
        <v>0</v>
      </c>
      <c r="K318" s="16">
        <f t="shared" si="643"/>
        <v>0</v>
      </c>
      <c r="L318" s="16">
        <f t="shared" si="536"/>
        <v>83155.5</v>
      </c>
      <c r="M318" s="16">
        <f t="shared" si="537"/>
        <v>117214</v>
      </c>
      <c r="N318" s="16">
        <f t="shared" si="538"/>
        <v>41150</v>
      </c>
      <c r="O318" s="16">
        <f t="shared" si="644"/>
        <v>8103.848</v>
      </c>
      <c r="P318" s="16">
        <f t="shared" si="645"/>
        <v>0</v>
      </c>
      <c r="Q318" s="16">
        <f t="shared" si="646"/>
        <v>0</v>
      </c>
      <c r="R318" s="16">
        <f t="shared" si="617"/>
        <v>91259.347999999998</v>
      </c>
      <c r="S318" s="16">
        <f t="shared" si="618"/>
        <v>117214</v>
      </c>
      <c r="T318" s="16">
        <f t="shared" si="619"/>
        <v>41150</v>
      </c>
      <c r="U318" s="16">
        <f t="shared" si="647"/>
        <v>0</v>
      </c>
      <c r="V318" s="16">
        <f t="shared" si="648"/>
        <v>0</v>
      </c>
      <c r="W318" s="16">
        <f t="shared" si="649"/>
        <v>0</v>
      </c>
      <c r="X318" s="16">
        <f t="shared" si="620"/>
        <v>91259.347999999998</v>
      </c>
      <c r="Y318" s="16">
        <f t="shared" si="621"/>
        <v>117214</v>
      </c>
      <c r="Z318" s="16">
        <f t="shared" si="622"/>
        <v>41150</v>
      </c>
      <c r="AA318" s="16">
        <f t="shared" si="650"/>
        <v>6857.1980000000003</v>
      </c>
      <c r="AB318" s="16">
        <f t="shared" si="651"/>
        <v>0</v>
      </c>
      <c r="AC318" s="16">
        <f t="shared" si="652"/>
        <v>0</v>
      </c>
      <c r="AD318" s="16">
        <f t="shared" si="623"/>
        <v>98116.546000000002</v>
      </c>
      <c r="AE318" s="16">
        <f t="shared" si="624"/>
        <v>117214</v>
      </c>
      <c r="AF318" s="16">
        <f t="shared" si="625"/>
        <v>41150</v>
      </c>
      <c r="AG318" s="16">
        <f t="shared" si="653"/>
        <v>0</v>
      </c>
      <c r="AH318" s="16">
        <f t="shared" si="626"/>
        <v>98116.546000000002</v>
      </c>
      <c r="AI318" s="16">
        <f t="shared" si="627"/>
        <v>117214</v>
      </c>
      <c r="AJ318" s="16">
        <f t="shared" si="628"/>
        <v>41150</v>
      </c>
      <c r="AK318" s="16">
        <f t="shared" si="654"/>
        <v>852.65899999999965</v>
      </c>
      <c r="AL318" s="16">
        <f t="shared" si="655"/>
        <v>47596.707999999999</v>
      </c>
      <c r="AM318" s="16">
        <f t="shared" si="656"/>
        <v>0</v>
      </c>
      <c r="AN318" s="16">
        <f t="shared" si="629"/>
        <v>98969.205000000002</v>
      </c>
      <c r="AO318" s="16">
        <f t="shared" si="630"/>
        <v>164810.70799999998</v>
      </c>
      <c r="AP318" s="16">
        <f t="shared" si="631"/>
        <v>41150</v>
      </c>
      <c r="AQ318" s="16">
        <f t="shared" si="657"/>
        <v>0</v>
      </c>
      <c r="AR318" s="16">
        <f t="shared" si="658"/>
        <v>0</v>
      </c>
      <c r="AS318" s="16">
        <f t="shared" si="659"/>
        <v>0</v>
      </c>
      <c r="AT318" s="16">
        <f t="shared" si="632"/>
        <v>98969.205000000002</v>
      </c>
      <c r="AU318" s="16">
        <f t="shared" si="633"/>
        <v>164810.70799999998</v>
      </c>
      <c r="AV318" s="16">
        <f t="shared" si="634"/>
        <v>41150</v>
      </c>
      <c r="AW318" s="16">
        <f t="shared" si="660"/>
        <v>0</v>
      </c>
      <c r="AX318" s="16">
        <f t="shared" si="661"/>
        <v>0</v>
      </c>
      <c r="AY318" s="16">
        <f t="shared" si="662"/>
        <v>0</v>
      </c>
      <c r="AZ318" s="16">
        <f t="shared" si="635"/>
        <v>98969.205000000002</v>
      </c>
      <c r="BA318" s="16">
        <f t="shared" si="636"/>
        <v>164810.70799999998</v>
      </c>
      <c r="BB318" s="16">
        <f t="shared" si="637"/>
        <v>41150</v>
      </c>
      <c r="BC318" s="16">
        <f t="shared" si="663"/>
        <v>0</v>
      </c>
      <c r="BD318" s="30"/>
      <c r="BE318" s="30"/>
      <c r="BF318" s="1"/>
      <c r="BG318" s="1"/>
      <c r="BH318" s="1"/>
      <c r="BI318" s="1"/>
      <c r="BJ318" s="1"/>
    </row>
    <row r="319" s="1" customFormat="1">
      <c r="A319" s="13" t="s">
        <v>254</v>
      </c>
      <c r="B319" s="14" t="s">
        <v>66</v>
      </c>
      <c r="C319" s="13"/>
      <c r="D319" s="13"/>
      <c r="E319" s="29" t="s">
        <v>67</v>
      </c>
      <c r="F319" s="16">
        <f t="shared" si="638"/>
        <v>83155.5</v>
      </c>
      <c r="G319" s="16">
        <f t="shared" si="639"/>
        <v>117214</v>
      </c>
      <c r="H319" s="16">
        <f t="shared" si="640"/>
        <v>41150</v>
      </c>
      <c r="I319" s="16">
        <f t="shared" si="641"/>
        <v>0</v>
      </c>
      <c r="J319" s="16">
        <f t="shared" si="642"/>
        <v>0</v>
      </c>
      <c r="K319" s="16">
        <f t="shared" si="643"/>
        <v>0</v>
      </c>
      <c r="L319" s="16">
        <f t="shared" si="536"/>
        <v>83155.5</v>
      </c>
      <c r="M319" s="16">
        <f t="shared" si="537"/>
        <v>117214</v>
      </c>
      <c r="N319" s="16">
        <f t="shared" si="538"/>
        <v>41150</v>
      </c>
      <c r="O319" s="16">
        <f t="shared" si="644"/>
        <v>8103.848</v>
      </c>
      <c r="P319" s="16">
        <f t="shared" si="645"/>
        <v>0</v>
      </c>
      <c r="Q319" s="16">
        <f t="shared" si="646"/>
        <v>0</v>
      </c>
      <c r="R319" s="16">
        <f t="shared" si="617"/>
        <v>91259.347999999998</v>
      </c>
      <c r="S319" s="16">
        <f t="shared" si="618"/>
        <v>117214</v>
      </c>
      <c r="T319" s="16">
        <f t="shared" si="619"/>
        <v>41150</v>
      </c>
      <c r="U319" s="16">
        <f t="shared" si="647"/>
        <v>0</v>
      </c>
      <c r="V319" s="16">
        <f t="shared" si="648"/>
        <v>0</v>
      </c>
      <c r="W319" s="16">
        <f t="shared" si="649"/>
        <v>0</v>
      </c>
      <c r="X319" s="16">
        <f t="shared" si="620"/>
        <v>91259.347999999998</v>
      </c>
      <c r="Y319" s="16">
        <f t="shared" si="621"/>
        <v>117214</v>
      </c>
      <c r="Z319" s="16">
        <f t="shared" si="622"/>
        <v>41150</v>
      </c>
      <c r="AA319" s="16">
        <f t="shared" si="650"/>
        <v>6857.1980000000003</v>
      </c>
      <c r="AB319" s="16">
        <f t="shared" si="651"/>
        <v>0</v>
      </c>
      <c r="AC319" s="16">
        <f t="shared" si="652"/>
        <v>0</v>
      </c>
      <c r="AD319" s="16">
        <f t="shared" si="623"/>
        <v>98116.546000000002</v>
      </c>
      <c r="AE319" s="16">
        <f t="shared" si="624"/>
        <v>117214</v>
      </c>
      <c r="AF319" s="16">
        <f t="shared" si="625"/>
        <v>41150</v>
      </c>
      <c r="AG319" s="16">
        <f t="shared" si="653"/>
        <v>0</v>
      </c>
      <c r="AH319" s="16">
        <f t="shared" si="626"/>
        <v>98116.546000000002</v>
      </c>
      <c r="AI319" s="16">
        <f t="shared" si="627"/>
        <v>117214</v>
      </c>
      <c r="AJ319" s="16">
        <f t="shared" si="628"/>
        <v>41150</v>
      </c>
      <c r="AK319" s="16">
        <f t="shared" si="654"/>
        <v>852.65899999999965</v>
      </c>
      <c r="AL319" s="16">
        <f t="shared" si="655"/>
        <v>47596.707999999999</v>
      </c>
      <c r="AM319" s="16">
        <f t="shared" si="656"/>
        <v>0</v>
      </c>
      <c r="AN319" s="16">
        <f t="shared" si="629"/>
        <v>98969.205000000002</v>
      </c>
      <c r="AO319" s="16">
        <f t="shared" si="630"/>
        <v>164810.70799999998</v>
      </c>
      <c r="AP319" s="16">
        <f t="shared" si="631"/>
        <v>41150</v>
      </c>
      <c r="AQ319" s="16">
        <f t="shared" si="657"/>
        <v>0</v>
      </c>
      <c r="AR319" s="16">
        <f t="shared" si="658"/>
        <v>0</v>
      </c>
      <c r="AS319" s="16">
        <f t="shared" si="659"/>
        <v>0</v>
      </c>
      <c r="AT319" s="16">
        <f t="shared" si="632"/>
        <v>98969.205000000002</v>
      </c>
      <c r="AU319" s="16">
        <f t="shared" si="633"/>
        <v>164810.70799999998</v>
      </c>
      <c r="AV319" s="16">
        <f t="shared" si="634"/>
        <v>41150</v>
      </c>
      <c r="AW319" s="16">
        <f t="shared" si="660"/>
        <v>0</v>
      </c>
      <c r="AX319" s="16">
        <f t="shared" si="661"/>
        <v>0</v>
      </c>
      <c r="AY319" s="16">
        <f t="shared" si="662"/>
        <v>0</v>
      </c>
      <c r="AZ319" s="16">
        <f t="shared" si="635"/>
        <v>98969.205000000002</v>
      </c>
      <c r="BA319" s="16">
        <f t="shared" si="636"/>
        <v>164810.70799999998</v>
      </c>
      <c r="BB319" s="16">
        <f t="shared" si="637"/>
        <v>41150</v>
      </c>
      <c r="BC319" s="16">
        <f t="shared" si="663"/>
        <v>0</v>
      </c>
      <c r="BD319" s="30"/>
      <c r="BE319" s="30"/>
      <c r="BF319" s="1"/>
      <c r="BG319" s="1"/>
      <c r="BH319" s="1"/>
      <c r="BI319" s="1"/>
      <c r="BJ319" s="1"/>
    </row>
    <row r="320" s="1" customFormat="1">
      <c r="A320" s="13" t="s">
        <v>254</v>
      </c>
      <c r="B320" s="14">
        <v>200</v>
      </c>
      <c r="C320" s="13" t="s">
        <v>37</v>
      </c>
      <c r="D320" s="13" t="s">
        <v>38</v>
      </c>
      <c r="E320" s="29" t="s">
        <v>39</v>
      </c>
      <c r="F320" s="16">
        <v>83155.5</v>
      </c>
      <c r="G320" s="16">
        <v>117214</v>
      </c>
      <c r="H320" s="16">
        <v>41150</v>
      </c>
      <c r="I320" s="16"/>
      <c r="J320" s="16"/>
      <c r="K320" s="16"/>
      <c r="L320" s="16">
        <f t="shared" si="536"/>
        <v>83155.5</v>
      </c>
      <c r="M320" s="16">
        <f t="shared" si="537"/>
        <v>117214</v>
      </c>
      <c r="N320" s="16">
        <f t="shared" si="538"/>
        <v>41150</v>
      </c>
      <c r="O320" s="16">
        <v>8103.848</v>
      </c>
      <c r="P320" s="16"/>
      <c r="Q320" s="16"/>
      <c r="R320" s="16">
        <f t="shared" si="617"/>
        <v>91259.347999999998</v>
      </c>
      <c r="S320" s="16">
        <f t="shared" si="618"/>
        <v>117214</v>
      </c>
      <c r="T320" s="16">
        <f t="shared" si="619"/>
        <v>41150</v>
      </c>
      <c r="U320" s="16"/>
      <c r="V320" s="16"/>
      <c r="W320" s="16"/>
      <c r="X320" s="16">
        <f t="shared" si="620"/>
        <v>91259.347999999998</v>
      </c>
      <c r="Y320" s="16">
        <f t="shared" si="621"/>
        <v>117214</v>
      </c>
      <c r="Z320" s="16">
        <f t="shared" si="622"/>
        <v>41150</v>
      </c>
      <c r="AA320" s="16">
        <f>8273.924-1416.726</f>
        <v>6857.1980000000003</v>
      </c>
      <c r="AB320" s="16"/>
      <c r="AC320" s="16"/>
      <c r="AD320" s="16">
        <f t="shared" si="623"/>
        <v>98116.546000000002</v>
      </c>
      <c r="AE320" s="16">
        <f t="shared" si="624"/>
        <v>117214</v>
      </c>
      <c r="AF320" s="16">
        <f t="shared" si="625"/>
        <v>41150</v>
      </c>
      <c r="AG320" s="16"/>
      <c r="AH320" s="16">
        <f t="shared" si="626"/>
        <v>98116.546000000002</v>
      </c>
      <c r="AI320" s="16">
        <f t="shared" si="627"/>
        <v>117214</v>
      </c>
      <c r="AJ320" s="16">
        <f t="shared" si="628"/>
        <v>41150</v>
      </c>
      <c r="AK320" s="16">
        <f>4456.507-3603.848</f>
        <v>852.65899999999965</v>
      </c>
      <c r="AL320" s="16">
        <v>47596.707999999999</v>
      </c>
      <c r="AM320" s="16"/>
      <c r="AN320" s="16">
        <f t="shared" si="629"/>
        <v>98969.205000000002</v>
      </c>
      <c r="AO320" s="16">
        <f t="shared" si="630"/>
        <v>164810.70799999998</v>
      </c>
      <c r="AP320" s="16">
        <f t="shared" si="631"/>
        <v>41150</v>
      </c>
      <c r="AQ320" s="16"/>
      <c r="AR320" s="16"/>
      <c r="AS320" s="16"/>
      <c r="AT320" s="16">
        <f t="shared" si="632"/>
        <v>98969.205000000002</v>
      </c>
      <c r="AU320" s="16">
        <f t="shared" si="633"/>
        <v>164810.70799999998</v>
      </c>
      <c r="AV320" s="16">
        <f t="shared" si="634"/>
        <v>41150</v>
      </c>
      <c r="AW320" s="16"/>
      <c r="AX320" s="16"/>
      <c r="AY320" s="16"/>
      <c r="AZ320" s="16">
        <f t="shared" si="635"/>
        <v>98969.205000000002</v>
      </c>
      <c r="BA320" s="16">
        <f t="shared" si="636"/>
        <v>164810.70799999998</v>
      </c>
      <c r="BB320" s="16">
        <f t="shared" si="637"/>
        <v>41150</v>
      </c>
      <c r="BC320" s="16"/>
      <c r="BD320" s="30"/>
      <c r="BE320" s="30"/>
      <c r="BF320" s="1"/>
      <c r="BG320" s="1"/>
      <c r="BH320" s="1"/>
      <c r="BI320" s="1"/>
      <c r="BJ320" s="1"/>
    </row>
    <row r="321" s="1" customFormat="1">
      <c r="A321" s="13" t="s">
        <v>256</v>
      </c>
      <c r="B321" s="14"/>
      <c r="C321" s="13"/>
      <c r="D321" s="13"/>
      <c r="E321" s="29" t="s">
        <v>257</v>
      </c>
      <c r="F321" s="16">
        <f>F322+F327</f>
        <v>154261.89999999999</v>
      </c>
      <c r="G321" s="16">
        <f>G322+G327</f>
        <v>157444</v>
      </c>
      <c r="H321" s="16">
        <f>H322+H327</f>
        <v>157444</v>
      </c>
      <c r="I321" s="16">
        <f>I322+I327</f>
        <v>0</v>
      </c>
      <c r="J321" s="16">
        <f>J322+J327</f>
        <v>0</v>
      </c>
      <c r="K321" s="16">
        <f>K322+K327</f>
        <v>0</v>
      </c>
      <c r="L321" s="16">
        <f t="shared" si="536"/>
        <v>154261.89999999999</v>
      </c>
      <c r="M321" s="16">
        <f t="shared" si="537"/>
        <v>157444</v>
      </c>
      <c r="N321" s="16">
        <f t="shared" si="538"/>
        <v>157444</v>
      </c>
      <c r="O321" s="16">
        <f>O322+O327</f>
        <v>23330.428930000002</v>
      </c>
      <c r="P321" s="16">
        <f>P322+P327</f>
        <v>24442.200000000001</v>
      </c>
      <c r="Q321" s="16">
        <f>Q322+Q327</f>
        <v>24442.200000000001</v>
      </c>
      <c r="R321" s="16">
        <f t="shared" si="617"/>
        <v>177592.32892999999</v>
      </c>
      <c r="S321" s="16">
        <f t="shared" si="618"/>
        <v>181886.20000000001</v>
      </c>
      <c r="T321" s="16">
        <f t="shared" si="619"/>
        <v>181886.20000000001</v>
      </c>
      <c r="U321" s="16">
        <f>U322+U327</f>
        <v>0</v>
      </c>
      <c r="V321" s="16">
        <f>V322+V327</f>
        <v>0</v>
      </c>
      <c r="W321" s="16">
        <f>W322+W327</f>
        <v>0</v>
      </c>
      <c r="X321" s="16">
        <f t="shared" si="620"/>
        <v>177592.32892999999</v>
      </c>
      <c r="Y321" s="16">
        <f t="shared" si="621"/>
        <v>181886.20000000001</v>
      </c>
      <c r="Z321" s="16">
        <f t="shared" si="622"/>
        <v>181886.20000000001</v>
      </c>
      <c r="AA321" s="16">
        <f>AA322+AA327</f>
        <v>973.58399999999995</v>
      </c>
      <c r="AB321" s="16">
        <f>AB322+AB327</f>
        <v>0</v>
      </c>
      <c r="AC321" s="16">
        <f>AC322+AC327</f>
        <v>0</v>
      </c>
      <c r="AD321" s="16">
        <f t="shared" si="623"/>
        <v>178565.91292999999</v>
      </c>
      <c r="AE321" s="16">
        <f t="shared" si="624"/>
        <v>181886.20000000001</v>
      </c>
      <c r="AF321" s="16">
        <f t="shared" si="625"/>
        <v>181886.20000000001</v>
      </c>
      <c r="AG321" s="16">
        <f>AG322+AG327</f>
        <v>0</v>
      </c>
      <c r="AH321" s="16">
        <f t="shared" si="626"/>
        <v>178565.91292999999</v>
      </c>
      <c r="AI321" s="16">
        <f t="shared" si="627"/>
        <v>181886.20000000001</v>
      </c>
      <c r="AJ321" s="16">
        <f t="shared" si="628"/>
        <v>181886.20000000001</v>
      </c>
      <c r="AK321" s="16">
        <f>AK322+AK327</f>
        <v>0</v>
      </c>
      <c r="AL321" s="16">
        <f>AL322+AL327</f>
        <v>0</v>
      </c>
      <c r="AM321" s="16">
        <f>AM322+AM327</f>
        <v>0</v>
      </c>
      <c r="AN321" s="16">
        <f t="shared" si="629"/>
        <v>178565.91292999999</v>
      </c>
      <c r="AO321" s="16">
        <f t="shared" si="630"/>
        <v>181886.20000000001</v>
      </c>
      <c r="AP321" s="16">
        <f t="shared" si="631"/>
        <v>181886.20000000001</v>
      </c>
      <c r="AQ321" s="16">
        <f>AQ322+AQ327</f>
        <v>0</v>
      </c>
      <c r="AR321" s="16">
        <f>AR322+AR327</f>
        <v>0</v>
      </c>
      <c r="AS321" s="16">
        <f>AS322+AS327</f>
        <v>0</v>
      </c>
      <c r="AT321" s="16">
        <f t="shared" si="632"/>
        <v>178565.91292999999</v>
      </c>
      <c r="AU321" s="16">
        <f t="shared" si="633"/>
        <v>181886.20000000001</v>
      </c>
      <c r="AV321" s="16">
        <f t="shared" si="634"/>
        <v>181886.20000000001</v>
      </c>
      <c r="AW321" s="16">
        <f>AW322+AW327</f>
        <v>0</v>
      </c>
      <c r="AX321" s="16">
        <f>AX322+AX327</f>
        <v>0</v>
      </c>
      <c r="AY321" s="16">
        <f>AY322+AY327</f>
        <v>0</v>
      </c>
      <c r="AZ321" s="16">
        <f t="shared" si="635"/>
        <v>178565.91292999999</v>
      </c>
      <c r="BA321" s="16">
        <f t="shared" si="636"/>
        <v>181886.20000000001</v>
      </c>
      <c r="BB321" s="16">
        <f t="shared" si="637"/>
        <v>181886.20000000001</v>
      </c>
      <c r="BC321" s="16">
        <f>BC322+BC327</f>
        <v>0</v>
      </c>
      <c r="BD321" s="30"/>
      <c r="BE321" s="30"/>
      <c r="BF321" s="1"/>
      <c r="BG321" s="1"/>
      <c r="BH321" s="1"/>
      <c r="BI321" s="1"/>
      <c r="BJ321" s="1"/>
    </row>
    <row r="322" s="1" customFormat="1">
      <c r="A322" s="13" t="s">
        <v>258</v>
      </c>
      <c r="B322" s="14"/>
      <c r="C322" s="13"/>
      <c r="D322" s="13"/>
      <c r="E322" s="29" t="s">
        <v>176</v>
      </c>
      <c r="F322" s="16">
        <f>F323+F325</f>
        <v>97879.599999999991</v>
      </c>
      <c r="G322" s="16">
        <f>G323+G325</f>
        <v>100729.39999999999</v>
      </c>
      <c r="H322" s="16">
        <f>H323+H325</f>
        <v>100729.39999999999</v>
      </c>
      <c r="I322" s="16">
        <f>I323+I325</f>
        <v>0</v>
      </c>
      <c r="J322" s="16">
        <f>J323+J325</f>
        <v>0</v>
      </c>
      <c r="K322" s="16">
        <f>K323+K325</f>
        <v>0</v>
      </c>
      <c r="L322" s="16">
        <f t="shared" si="536"/>
        <v>97879.599999999991</v>
      </c>
      <c r="M322" s="16">
        <f t="shared" si="537"/>
        <v>100729.39999999999</v>
      </c>
      <c r="N322" s="16">
        <f t="shared" si="538"/>
        <v>100729.39999999999</v>
      </c>
      <c r="O322" s="16">
        <f>O323+O325</f>
        <v>14149.4</v>
      </c>
      <c r="P322" s="16">
        <f>P323+P325</f>
        <v>17291.900000000001</v>
      </c>
      <c r="Q322" s="16">
        <f>Q323+Q325</f>
        <v>17291.900000000001</v>
      </c>
      <c r="R322" s="16">
        <f t="shared" si="617"/>
        <v>112028.99999999999</v>
      </c>
      <c r="S322" s="16">
        <f t="shared" si="618"/>
        <v>118021.29999999999</v>
      </c>
      <c r="T322" s="16">
        <f t="shared" si="619"/>
        <v>118021.29999999999</v>
      </c>
      <c r="U322" s="16">
        <f>U323+U325</f>
        <v>0</v>
      </c>
      <c r="V322" s="16">
        <f>V323+V325</f>
        <v>0</v>
      </c>
      <c r="W322" s="16">
        <f>W323+W325</f>
        <v>0</v>
      </c>
      <c r="X322" s="16">
        <f t="shared" si="620"/>
        <v>112028.99999999999</v>
      </c>
      <c r="Y322" s="16">
        <f t="shared" si="621"/>
        <v>118021.29999999999</v>
      </c>
      <c r="Z322" s="16">
        <f t="shared" si="622"/>
        <v>118021.29999999999</v>
      </c>
      <c r="AA322" s="16">
        <f>AA323+AA325</f>
        <v>0</v>
      </c>
      <c r="AB322" s="16">
        <f>AB323+AB325</f>
        <v>0</v>
      </c>
      <c r="AC322" s="16">
        <f>AC323+AC325</f>
        <v>0</v>
      </c>
      <c r="AD322" s="16">
        <f t="shared" si="623"/>
        <v>112028.99999999999</v>
      </c>
      <c r="AE322" s="16">
        <f t="shared" si="624"/>
        <v>118021.29999999999</v>
      </c>
      <c r="AF322" s="16">
        <f t="shared" si="625"/>
        <v>118021.29999999999</v>
      </c>
      <c r="AG322" s="16">
        <f>AG323+AG325</f>
        <v>0</v>
      </c>
      <c r="AH322" s="16">
        <f t="shared" si="626"/>
        <v>112028.99999999999</v>
      </c>
      <c r="AI322" s="16">
        <f t="shared" si="627"/>
        <v>118021.29999999999</v>
      </c>
      <c r="AJ322" s="16">
        <f t="shared" si="628"/>
        <v>118021.29999999999</v>
      </c>
      <c r="AK322" s="16">
        <f>AK323+AK325</f>
        <v>0</v>
      </c>
      <c r="AL322" s="16">
        <f>AL323+AL325</f>
        <v>0</v>
      </c>
      <c r="AM322" s="16">
        <f>AM323+AM325</f>
        <v>0</v>
      </c>
      <c r="AN322" s="16">
        <f t="shared" si="629"/>
        <v>112028.99999999999</v>
      </c>
      <c r="AO322" s="16">
        <f t="shared" si="630"/>
        <v>118021.29999999999</v>
      </c>
      <c r="AP322" s="16">
        <f t="shared" si="631"/>
        <v>118021.29999999999</v>
      </c>
      <c r="AQ322" s="16">
        <f>AQ323+AQ325</f>
        <v>0</v>
      </c>
      <c r="AR322" s="16">
        <f>AR323+AR325</f>
        <v>0</v>
      </c>
      <c r="AS322" s="16">
        <f>AS323+AS325</f>
        <v>0</v>
      </c>
      <c r="AT322" s="16">
        <f t="shared" si="632"/>
        <v>112028.99999999999</v>
      </c>
      <c r="AU322" s="16">
        <f t="shared" si="633"/>
        <v>118021.29999999999</v>
      </c>
      <c r="AV322" s="16">
        <f t="shared" si="634"/>
        <v>118021.29999999999</v>
      </c>
      <c r="AW322" s="16">
        <f>AW323+AW325</f>
        <v>0</v>
      </c>
      <c r="AX322" s="16">
        <f>AX323+AX325</f>
        <v>0</v>
      </c>
      <c r="AY322" s="16">
        <f>AY323+AY325</f>
        <v>0</v>
      </c>
      <c r="AZ322" s="16">
        <f t="shared" si="635"/>
        <v>112028.99999999999</v>
      </c>
      <c r="BA322" s="16">
        <f t="shared" si="636"/>
        <v>118021.29999999999</v>
      </c>
      <c r="BB322" s="16">
        <f t="shared" si="637"/>
        <v>118021.29999999999</v>
      </c>
      <c r="BC322" s="16">
        <f>BC323+BC325</f>
        <v>0</v>
      </c>
      <c r="BD322" s="30"/>
      <c r="BE322" s="30"/>
      <c r="BF322" s="1"/>
      <c r="BG322" s="1"/>
      <c r="BH322" s="1"/>
      <c r="BI322" s="1"/>
      <c r="BJ322" s="1"/>
    </row>
    <row r="323" s="1" customFormat="1">
      <c r="A323" s="13" t="s">
        <v>258</v>
      </c>
      <c r="B323" s="14" t="s">
        <v>148</v>
      </c>
      <c r="C323" s="13"/>
      <c r="D323" s="13"/>
      <c r="E323" s="29" t="s">
        <v>149</v>
      </c>
      <c r="F323" s="16">
        <f>F324</f>
        <v>92713.699999999997</v>
      </c>
      <c r="G323" s="16">
        <f>G324</f>
        <v>95563.5</v>
      </c>
      <c r="H323" s="16">
        <f>H324</f>
        <v>95563.5</v>
      </c>
      <c r="I323" s="16">
        <f>I324</f>
        <v>0</v>
      </c>
      <c r="J323" s="16">
        <f>J324</f>
        <v>0</v>
      </c>
      <c r="K323" s="16">
        <f>K324</f>
        <v>0</v>
      </c>
      <c r="L323" s="16">
        <f t="shared" si="536"/>
        <v>92713.699999999997</v>
      </c>
      <c r="M323" s="16">
        <f t="shared" si="537"/>
        <v>95563.5</v>
      </c>
      <c r="N323" s="16">
        <f t="shared" si="538"/>
        <v>95563.5</v>
      </c>
      <c r="O323" s="16">
        <f>O324</f>
        <v>14149.4</v>
      </c>
      <c r="P323" s="16">
        <f>P324</f>
        <v>17291.900000000001</v>
      </c>
      <c r="Q323" s="16">
        <f>Q324</f>
        <v>17291.900000000001</v>
      </c>
      <c r="R323" s="16">
        <f t="shared" si="617"/>
        <v>106863.09999999999</v>
      </c>
      <c r="S323" s="16">
        <f t="shared" si="618"/>
        <v>112855.39999999999</v>
      </c>
      <c r="T323" s="16">
        <f t="shared" si="619"/>
        <v>112855.39999999999</v>
      </c>
      <c r="U323" s="16">
        <f>U324</f>
        <v>0</v>
      </c>
      <c r="V323" s="16">
        <f>V324</f>
        <v>0</v>
      </c>
      <c r="W323" s="16">
        <f>W324</f>
        <v>0</v>
      </c>
      <c r="X323" s="16">
        <f t="shared" si="620"/>
        <v>106863.09999999999</v>
      </c>
      <c r="Y323" s="16">
        <f t="shared" si="621"/>
        <v>112855.39999999999</v>
      </c>
      <c r="Z323" s="16">
        <f t="shared" si="622"/>
        <v>112855.39999999999</v>
      </c>
      <c r="AA323" s="16">
        <f>AA324</f>
        <v>0</v>
      </c>
      <c r="AB323" s="16">
        <f>AB324</f>
        <v>0</v>
      </c>
      <c r="AC323" s="16">
        <f>AC324</f>
        <v>0</v>
      </c>
      <c r="AD323" s="16">
        <f t="shared" si="623"/>
        <v>106863.09999999999</v>
      </c>
      <c r="AE323" s="16">
        <f t="shared" si="624"/>
        <v>112855.39999999999</v>
      </c>
      <c r="AF323" s="16">
        <f t="shared" si="625"/>
        <v>112855.39999999999</v>
      </c>
      <c r="AG323" s="16">
        <f>AG324</f>
        <v>0</v>
      </c>
      <c r="AH323" s="16">
        <f t="shared" si="626"/>
        <v>106863.09999999999</v>
      </c>
      <c r="AI323" s="16">
        <f t="shared" si="627"/>
        <v>112855.39999999999</v>
      </c>
      <c r="AJ323" s="16">
        <f t="shared" si="628"/>
        <v>112855.39999999999</v>
      </c>
      <c r="AK323" s="16">
        <f>AK324</f>
        <v>0</v>
      </c>
      <c r="AL323" s="16">
        <f>AL324</f>
        <v>0</v>
      </c>
      <c r="AM323" s="16">
        <f>AM324</f>
        <v>0</v>
      </c>
      <c r="AN323" s="16">
        <f t="shared" si="629"/>
        <v>106863.09999999999</v>
      </c>
      <c r="AO323" s="16">
        <f t="shared" si="630"/>
        <v>112855.39999999999</v>
      </c>
      <c r="AP323" s="16">
        <f t="shared" si="631"/>
        <v>112855.39999999999</v>
      </c>
      <c r="AQ323" s="16">
        <f>AQ324</f>
        <v>0</v>
      </c>
      <c r="AR323" s="16">
        <f>AR324</f>
        <v>0</v>
      </c>
      <c r="AS323" s="16">
        <f>AS324</f>
        <v>0</v>
      </c>
      <c r="AT323" s="16">
        <f t="shared" si="632"/>
        <v>106863.09999999999</v>
      </c>
      <c r="AU323" s="16">
        <f t="shared" si="633"/>
        <v>112855.39999999999</v>
      </c>
      <c r="AV323" s="16">
        <f t="shared" si="634"/>
        <v>112855.39999999999</v>
      </c>
      <c r="AW323" s="16">
        <f>AW324</f>
        <v>0</v>
      </c>
      <c r="AX323" s="16">
        <f>AX324</f>
        <v>0</v>
      </c>
      <c r="AY323" s="16">
        <f>AY324</f>
        <v>0</v>
      </c>
      <c r="AZ323" s="16">
        <f t="shared" si="635"/>
        <v>106863.09999999999</v>
      </c>
      <c r="BA323" s="16">
        <f t="shared" si="636"/>
        <v>112855.39999999999</v>
      </c>
      <c r="BB323" s="16">
        <f t="shared" si="637"/>
        <v>112855.39999999999</v>
      </c>
      <c r="BC323" s="16">
        <f>BC324</f>
        <v>0</v>
      </c>
      <c r="BD323" s="30"/>
      <c r="BE323" s="30"/>
      <c r="BF323" s="1"/>
      <c r="BG323" s="1"/>
      <c r="BH323" s="1"/>
      <c r="BI323" s="1"/>
      <c r="BJ323" s="1"/>
    </row>
    <row r="324" s="1" customFormat="1">
      <c r="A324" s="13" t="s">
        <v>258</v>
      </c>
      <c r="B324" s="14">
        <v>100</v>
      </c>
      <c r="C324" s="13" t="s">
        <v>37</v>
      </c>
      <c r="D324" s="13" t="s">
        <v>38</v>
      </c>
      <c r="E324" s="29" t="s">
        <v>39</v>
      </c>
      <c r="F324" s="16">
        <v>92713.699999999997</v>
      </c>
      <c r="G324" s="16">
        <v>95563.5</v>
      </c>
      <c r="H324" s="16">
        <v>95563.5</v>
      </c>
      <c r="I324" s="16"/>
      <c r="J324" s="16"/>
      <c r="K324" s="16"/>
      <c r="L324" s="16">
        <f t="shared" si="536"/>
        <v>92713.699999999997</v>
      </c>
      <c r="M324" s="16">
        <f t="shared" si="537"/>
        <v>95563.5</v>
      </c>
      <c r="N324" s="16">
        <f t="shared" si="538"/>
        <v>95563.5</v>
      </c>
      <c r="O324" s="16">
        <v>14149.4</v>
      </c>
      <c r="P324" s="16">
        <v>17291.900000000001</v>
      </c>
      <c r="Q324" s="16">
        <v>17291.900000000001</v>
      </c>
      <c r="R324" s="16">
        <f t="shared" si="617"/>
        <v>106863.09999999999</v>
      </c>
      <c r="S324" s="16">
        <f t="shared" si="618"/>
        <v>112855.39999999999</v>
      </c>
      <c r="T324" s="16">
        <f t="shared" si="619"/>
        <v>112855.39999999999</v>
      </c>
      <c r="U324" s="16"/>
      <c r="V324" s="16"/>
      <c r="W324" s="16"/>
      <c r="X324" s="16">
        <f t="shared" si="620"/>
        <v>106863.09999999999</v>
      </c>
      <c r="Y324" s="16">
        <f t="shared" si="621"/>
        <v>112855.39999999999</v>
      </c>
      <c r="Z324" s="16">
        <f t="shared" si="622"/>
        <v>112855.39999999999</v>
      </c>
      <c r="AA324" s="16"/>
      <c r="AB324" s="16"/>
      <c r="AC324" s="16"/>
      <c r="AD324" s="16">
        <f t="shared" si="623"/>
        <v>106863.09999999999</v>
      </c>
      <c r="AE324" s="16">
        <f t="shared" si="624"/>
        <v>112855.39999999999</v>
      </c>
      <c r="AF324" s="16">
        <f t="shared" si="625"/>
        <v>112855.39999999999</v>
      </c>
      <c r="AG324" s="16"/>
      <c r="AH324" s="16">
        <f t="shared" si="626"/>
        <v>106863.09999999999</v>
      </c>
      <c r="AI324" s="16">
        <f t="shared" si="627"/>
        <v>112855.39999999999</v>
      </c>
      <c r="AJ324" s="16">
        <f t="shared" si="628"/>
        <v>112855.39999999999</v>
      </c>
      <c r="AK324" s="16"/>
      <c r="AL324" s="16"/>
      <c r="AM324" s="16"/>
      <c r="AN324" s="16">
        <f t="shared" si="629"/>
        <v>106863.09999999999</v>
      </c>
      <c r="AO324" s="16">
        <f t="shared" si="630"/>
        <v>112855.39999999999</v>
      </c>
      <c r="AP324" s="16">
        <f t="shared" si="631"/>
        <v>112855.39999999999</v>
      </c>
      <c r="AQ324" s="16"/>
      <c r="AR324" s="16"/>
      <c r="AS324" s="16"/>
      <c r="AT324" s="16">
        <f t="shared" si="632"/>
        <v>106863.09999999999</v>
      </c>
      <c r="AU324" s="16">
        <f t="shared" si="633"/>
        <v>112855.39999999999</v>
      </c>
      <c r="AV324" s="16">
        <f t="shared" si="634"/>
        <v>112855.39999999999</v>
      </c>
      <c r="AW324" s="16"/>
      <c r="AX324" s="16"/>
      <c r="AY324" s="16"/>
      <c r="AZ324" s="16">
        <f t="shared" si="635"/>
        <v>106863.09999999999</v>
      </c>
      <c r="BA324" s="16">
        <f t="shared" si="636"/>
        <v>112855.39999999999</v>
      </c>
      <c r="BB324" s="16">
        <f t="shared" si="637"/>
        <v>112855.39999999999</v>
      </c>
      <c r="BC324" s="16"/>
      <c r="BD324" s="30"/>
      <c r="BE324" s="30"/>
      <c r="BF324" s="1"/>
      <c r="BG324" s="1"/>
      <c r="BH324" s="1"/>
      <c r="BI324" s="1"/>
      <c r="BJ324" s="1"/>
    </row>
    <row r="325" s="1" customFormat="1">
      <c r="A325" s="13" t="s">
        <v>258</v>
      </c>
      <c r="B325" s="14" t="s">
        <v>66</v>
      </c>
      <c r="C325" s="13"/>
      <c r="D325" s="13"/>
      <c r="E325" s="29" t="s">
        <v>67</v>
      </c>
      <c r="F325" s="16">
        <f>F326</f>
        <v>5165.8999999999996</v>
      </c>
      <c r="G325" s="16">
        <f>G326</f>
        <v>5165.8999999999996</v>
      </c>
      <c r="H325" s="16">
        <f>H326</f>
        <v>5165.8999999999996</v>
      </c>
      <c r="I325" s="16">
        <f>I326</f>
        <v>0</v>
      </c>
      <c r="J325" s="16">
        <f>J326</f>
        <v>0</v>
      </c>
      <c r="K325" s="16">
        <f>K326</f>
        <v>0</v>
      </c>
      <c r="L325" s="16">
        <f t="shared" si="536"/>
        <v>5165.8999999999996</v>
      </c>
      <c r="M325" s="16">
        <f t="shared" si="537"/>
        <v>5165.8999999999996</v>
      </c>
      <c r="N325" s="16">
        <f t="shared" si="538"/>
        <v>5165.8999999999996</v>
      </c>
      <c r="O325" s="16">
        <f>O326</f>
        <v>0</v>
      </c>
      <c r="P325" s="16">
        <f>P326</f>
        <v>0</v>
      </c>
      <c r="Q325" s="16">
        <f>Q326</f>
        <v>0</v>
      </c>
      <c r="R325" s="16">
        <f t="shared" si="617"/>
        <v>5165.8999999999996</v>
      </c>
      <c r="S325" s="16">
        <f t="shared" si="618"/>
        <v>5165.8999999999996</v>
      </c>
      <c r="T325" s="16">
        <f t="shared" si="619"/>
        <v>5165.8999999999996</v>
      </c>
      <c r="U325" s="16">
        <f>U326</f>
        <v>0</v>
      </c>
      <c r="V325" s="16">
        <f>V326</f>
        <v>0</v>
      </c>
      <c r="W325" s="16">
        <f>W326</f>
        <v>0</v>
      </c>
      <c r="X325" s="16">
        <f t="shared" si="620"/>
        <v>5165.8999999999996</v>
      </c>
      <c r="Y325" s="16">
        <f t="shared" si="621"/>
        <v>5165.8999999999996</v>
      </c>
      <c r="Z325" s="16">
        <f t="shared" si="622"/>
        <v>5165.8999999999996</v>
      </c>
      <c r="AA325" s="16">
        <f>AA326</f>
        <v>0</v>
      </c>
      <c r="AB325" s="16">
        <f>AB326</f>
        <v>0</v>
      </c>
      <c r="AC325" s="16">
        <f>AC326</f>
        <v>0</v>
      </c>
      <c r="AD325" s="16">
        <f t="shared" si="623"/>
        <v>5165.8999999999996</v>
      </c>
      <c r="AE325" s="16">
        <f t="shared" si="624"/>
        <v>5165.8999999999996</v>
      </c>
      <c r="AF325" s="16">
        <f t="shared" si="625"/>
        <v>5165.8999999999996</v>
      </c>
      <c r="AG325" s="16">
        <f>AG326</f>
        <v>0</v>
      </c>
      <c r="AH325" s="16">
        <f t="shared" si="626"/>
        <v>5165.8999999999996</v>
      </c>
      <c r="AI325" s="16">
        <f t="shared" si="627"/>
        <v>5165.8999999999996</v>
      </c>
      <c r="AJ325" s="16">
        <f t="shared" si="628"/>
        <v>5165.8999999999996</v>
      </c>
      <c r="AK325" s="16">
        <f>AK326</f>
        <v>0</v>
      </c>
      <c r="AL325" s="16">
        <f>AL326</f>
        <v>0</v>
      </c>
      <c r="AM325" s="16">
        <f>AM326</f>
        <v>0</v>
      </c>
      <c r="AN325" s="16">
        <f t="shared" si="629"/>
        <v>5165.8999999999996</v>
      </c>
      <c r="AO325" s="16">
        <f t="shared" si="630"/>
        <v>5165.8999999999996</v>
      </c>
      <c r="AP325" s="16">
        <f t="shared" si="631"/>
        <v>5165.8999999999996</v>
      </c>
      <c r="AQ325" s="16">
        <f>AQ326</f>
        <v>0</v>
      </c>
      <c r="AR325" s="16">
        <f>AR326</f>
        <v>0</v>
      </c>
      <c r="AS325" s="16">
        <f>AS326</f>
        <v>0</v>
      </c>
      <c r="AT325" s="16">
        <f t="shared" si="632"/>
        <v>5165.8999999999996</v>
      </c>
      <c r="AU325" s="16">
        <f t="shared" si="633"/>
        <v>5165.8999999999996</v>
      </c>
      <c r="AV325" s="16">
        <f t="shared" si="634"/>
        <v>5165.8999999999996</v>
      </c>
      <c r="AW325" s="16">
        <f>AW326</f>
        <v>0</v>
      </c>
      <c r="AX325" s="16">
        <f>AX326</f>
        <v>0</v>
      </c>
      <c r="AY325" s="16">
        <f>AY326</f>
        <v>0</v>
      </c>
      <c r="AZ325" s="16">
        <f t="shared" si="635"/>
        <v>5165.8999999999996</v>
      </c>
      <c r="BA325" s="16">
        <f t="shared" si="636"/>
        <v>5165.8999999999996</v>
      </c>
      <c r="BB325" s="16">
        <f t="shared" si="637"/>
        <v>5165.8999999999996</v>
      </c>
      <c r="BC325" s="16">
        <f>BC326</f>
        <v>0</v>
      </c>
      <c r="BD325" s="30"/>
      <c r="BE325" s="30"/>
      <c r="BF325" s="1"/>
      <c r="BG325" s="1"/>
      <c r="BH325" s="1"/>
      <c r="BI325" s="1"/>
      <c r="BJ325" s="1"/>
    </row>
    <row r="326" s="1" customFormat="1">
      <c r="A326" s="13" t="s">
        <v>258</v>
      </c>
      <c r="B326" s="14">
        <v>200</v>
      </c>
      <c r="C326" s="13" t="s">
        <v>37</v>
      </c>
      <c r="D326" s="13" t="s">
        <v>38</v>
      </c>
      <c r="E326" s="29" t="s">
        <v>39</v>
      </c>
      <c r="F326" s="16">
        <v>5165.8999999999996</v>
      </c>
      <c r="G326" s="16">
        <v>5165.8999999999996</v>
      </c>
      <c r="H326" s="16">
        <v>5165.8999999999996</v>
      </c>
      <c r="I326" s="16"/>
      <c r="J326" s="16"/>
      <c r="K326" s="16"/>
      <c r="L326" s="16">
        <f t="shared" si="536"/>
        <v>5165.8999999999996</v>
      </c>
      <c r="M326" s="16">
        <f t="shared" si="537"/>
        <v>5165.8999999999996</v>
      </c>
      <c r="N326" s="16">
        <f t="shared" si="538"/>
        <v>5165.8999999999996</v>
      </c>
      <c r="O326" s="16"/>
      <c r="P326" s="16"/>
      <c r="Q326" s="16"/>
      <c r="R326" s="16">
        <f t="shared" si="617"/>
        <v>5165.8999999999996</v>
      </c>
      <c r="S326" s="16">
        <f t="shared" si="618"/>
        <v>5165.8999999999996</v>
      </c>
      <c r="T326" s="16">
        <f t="shared" si="619"/>
        <v>5165.8999999999996</v>
      </c>
      <c r="U326" s="16"/>
      <c r="V326" s="16"/>
      <c r="W326" s="16"/>
      <c r="X326" s="16">
        <f t="shared" si="620"/>
        <v>5165.8999999999996</v>
      </c>
      <c r="Y326" s="16">
        <f t="shared" si="621"/>
        <v>5165.8999999999996</v>
      </c>
      <c r="Z326" s="16">
        <f t="shared" si="622"/>
        <v>5165.8999999999996</v>
      </c>
      <c r="AA326" s="16"/>
      <c r="AB326" s="16"/>
      <c r="AC326" s="16"/>
      <c r="AD326" s="16">
        <f t="shared" si="623"/>
        <v>5165.8999999999996</v>
      </c>
      <c r="AE326" s="16">
        <f t="shared" si="624"/>
        <v>5165.8999999999996</v>
      </c>
      <c r="AF326" s="16">
        <f t="shared" si="625"/>
        <v>5165.8999999999996</v>
      </c>
      <c r="AG326" s="16"/>
      <c r="AH326" s="16">
        <f t="shared" si="626"/>
        <v>5165.8999999999996</v>
      </c>
      <c r="AI326" s="16">
        <f t="shared" si="627"/>
        <v>5165.8999999999996</v>
      </c>
      <c r="AJ326" s="16">
        <f t="shared" si="628"/>
        <v>5165.8999999999996</v>
      </c>
      <c r="AK326" s="16"/>
      <c r="AL326" s="16"/>
      <c r="AM326" s="16"/>
      <c r="AN326" s="16">
        <f t="shared" si="629"/>
        <v>5165.8999999999996</v>
      </c>
      <c r="AO326" s="16">
        <f t="shared" si="630"/>
        <v>5165.8999999999996</v>
      </c>
      <c r="AP326" s="16">
        <f t="shared" si="631"/>
        <v>5165.8999999999996</v>
      </c>
      <c r="AQ326" s="16"/>
      <c r="AR326" s="16"/>
      <c r="AS326" s="16"/>
      <c r="AT326" s="16">
        <f t="shared" si="632"/>
        <v>5165.8999999999996</v>
      </c>
      <c r="AU326" s="16">
        <f t="shared" si="633"/>
        <v>5165.8999999999996</v>
      </c>
      <c r="AV326" s="16">
        <f t="shared" si="634"/>
        <v>5165.8999999999996</v>
      </c>
      <c r="AW326" s="16"/>
      <c r="AX326" s="16"/>
      <c r="AY326" s="16"/>
      <c r="AZ326" s="16">
        <f t="shared" si="635"/>
        <v>5165.8999999999996</v>
      </c>
      <c r="BA326" s="16">
        <f t="shared" si="636"/>
        <v>5165.8999999999996</v>
      </c>
      <c r="BB326" s="16">
        <f t="shared" si="637"/>
        <v>5165.8999999999996</v>
      </c>
      <c r="BC326" s="16"/>
      <c r="BD326" s="30"/>
      <c r="BE326" s="30"/>
      <c r="BF326" s="1"/>
      <c r="BG326" s="1"/>
      <c r="BH326" s="1"/>
      <c r="BI326" s="1"/>
      <c r="BJ326" s="1"/>
    </row>
    <row r="327" s="1" customFormat="1" ht="45">
      <c r="A327" s="13" t="s">
        <v>259</v>
      </c>
      <c r="B327" s="14"/>
      <c r="C327" s="13"/>
      <c r="D327" s="13"/>
      <c r="E327" s="29" t="s">
        <v>147</v>
      </c>
      <c r="F327" s="16">
        <f>F328+F330+F332</f>
        <v>56382.300000000003</v>
      </c>
      <c r="G327" s="16">
        <f>G328+G330+G332</f>
        <v>56714.599999999999</v>
      </c>
      <c r="H327" s="16">
        <f>H328+H330+H332</f>
        <v>56714.599999999999</v>
      </c>
      <c r="I327" s="16">
        <f>I328+I330+I332</f>
        <v>0</v>
      </c>
      <c r="J327" s="16">
        <f>J328+J330+J332</f>
        <v>0</v>
      </c>
      <c r="K327" s="16">
        <f>K328+K330+K332</f>
        <v>0</v>
      </c>
      <c r="L327" s="16">
        <f t="shared" si="536"/>
        <v>56382.300000000003</v>
      </c>
      <c r="M327" s="16">
        <f t="shared" si="537"/>
        <v>56714.599999999999</v>
      </c>
      <c r="N327" s="16">
        <f t="shared" si="538"/>
        <v>56714.599999999999</v>
      </c>
      <c r="O327" s="16">
        <f>O328+O330+O332</f>
        <v>9181.0289300000004</v>
      </c>
      <c r="P327" s="16">
        <f>P328+P330+P332</f>
        <v>7150.3000000000002</v>
      </c>
      <c r="Q327" s="16">
        <f>Q328+Q330+Q332</f>
        <v>7150.3000000000002</v>
      </c>
      <c r="R327" s="16">
        <f t="shared" si="617"/>
        <v>65563.328930000003</v>
      </c>
      <c r="S327" s="16">
        <f t="shared" si="618"/>
        <v>63864.900000000001</v>
      </c>
      <c r="T327" s="16">
        <f t="shared" si="619"/>
        <v>63864.900000000001</v>
      </c>
      <c r="U327" s="16">
        <f>U328+U330+U332</f>
        <v>0</v>
      </c>
      <c r="V327" s="16">
        <f>V328+V330+V332</f>
        <v>0</v>
      </c>
      <c r="W327" s="16">
        <f>W328+W330+W332</f>
        <v>0</v>
      </c>
      <c r="X327" s="16">
        <f t="shared" si="620"/>
        <v>65563.328930000003</v>
      </c>
      <c r="Y327" s="16">
        <f t="shared" si="621"/>
        <v>63864.900000000001</v>
      </c>
      <c r="Z327" s="16">
        <f t="shared" si="622"/>
        <v>63864.900000000001</v>
      </c>
      <c r="AA327" s="16">
        <f>AA328+AA330+AA332</f>
        <v>973.58399999999995</v>
      </c>
      <c r="AB327" s="16">
        <f>AB328+AB330+AB332</f>
        <v>0</v>
      </c>
      <c r="AC327" s="16">
        <f>AC328+AC330+AC332</f>
        <v>0</v>
      </c>
      <c r="AD327" s="16">
        <f t="shared" si="623"/>
        <v>66536.912930000006</v>
      </c>
      <c r="AE327" s="16">
        <f t="shared" si="624"/>
        <v>63864.900000000001</v>
      </c>
      <c r="AF327" s="16">
        <f t="shared" si="625"/>
        <v>63864.900000000001</v>
      </c>
      <c r="AG327" s="16">
        <f>AG328+AG330+AG332</f>
        <v>0</v>
      </c>
      <c r="AH327" s="16">
        <f t="shared" si="626"/>
        <v>66536.912930000006</v>
      </c>
      <c r="AI327" s="16">
        <f t="shared" si="627"/>
        <v>63864.900000000001</v>
      </c>
      <c r="AJ327" s="16">
        <f t="shared" si="628"/>
        <v>63864.900000000001</v>
      </c>
      <c r="AK327" s="16">
        <f>AK328+AK330+AK332</f>
        <v>0</v>
      </c>
      <c r="AL327" s="16">
        <f>AL328+AL330+AL332</f>
        <v>0</v>
      </c>
      <c r="AM327" s="16">
        <f>AM328+AM330+AM332</f>
        <v>0</v>
      </c>
      <c r="AN327" s="16">
        <f t="shared" si="629"/>
        <v>66536.912930000006</v>
      </c>
      <c r="AO327" s="16">
        <f t="shared" si="630"/>
        <v>63864.900000000001</v>
      </c>
      <c r="AP327" s="16">
        <f t="shared" si="631"/>
        <v>63864.900000000001</v>
      </c>
      <c r="AQ327" s="16">
        <f>AQ328+AQ330+AQ332</f>
        <v>0</v>
      </c>
      <c r="AR327" s="16">
        <f>AR328+AR330+AR332</f>
        <v>0</v>
      </c>
      <c r="AS327" s="16">
        <f>AS328+AS330+AS332</f>
        <v>0</v>
      </c>
      <c r="AT327" s="16">
        <f t="shared" si="632"/>
        <v>66536.912930000006</v>
      </c>
      <c r="AU327" s="16">
        <f t="shared" si="633"/>
        <v>63864.900000000001</v>
      </c>
      <c r="AV327" s="16">
        <f t="shared" si="634"/>
        <v>63864.900000000001</v>
      </c>
      <c r="AW327" s="16">
        <f>AW328+AW330+AW332</f>
        <v>0</v>
      </c>
      <c r="AX327" s="16">
        <f>AX328+AX330+AX332</f>
        <v>0</v>
      </c>
      <c r="AY327" s="16">
        <f>AY328+AY330+AY332</f>
        <v>0</v>
      </c>
      <c r="AZ327" s="16">
        <f t="shared" si="635"/>
        <v>66536.912930000006</v>
      </c>
      <c r="BA327" s="16">
        <f t="shared" si="636"/>
        <v>63864.900000000001</v>
      </c>
      <c r="BB327" s="16">
        <f t="shared" si="637"/>
        <v>63864.900000000001</v>
      </c>
      <c r="BC327" s="16">
        <f>BC328+BC330+BC332</f>
        <v>0</v>
      </c>
      <c r="BD327" s="30"/>
      <c r="BE327" s="30"/>
      <c r="BF327" s="1"/>
      <c r="BG327" s="1"/>
      <c r="BH327" s="1"/>
      <c r="BI327" s="1"/>
      <c r="BJ327" s="1"/>
    </row>
    <row r="328" s="1" customFormat="1" ht="90">
      <c r="A328" s="13" t="s">
        <v>259</v>
      </c>
      <c r="B328" s="14" t="s">
        <v>148</v>
      </c>
      <c r="C328" s="13"/>
      <c r="D328" s="13"/>
      <c r="E328" s="29" t="s">
        <v>149</v>
      </c>
      <c r="F328" s="16">
        <f>F329</f>
        <v>48071</v>
      </c>
      <c r="G328" s="16">
        <f>G329</f>
        <v>49549.099999999999</v>
      </c>
      <c r="H328" s="16">
        <f>H329</f>
        <v>49549.099999999999</v>
      </c>
      <c r="I328" s="16">
        <f>I329</f>
        <v>0</v>
      </c>
      <c r="J328" s="16">
        <f>J329</f>
        <v>0</v>
      </c>
      <c r="K328" s="16">
        <f>K329</f>
        <v>0</v>
      </c>
      <c r="L328" s="16">
        <f t="shared" si="536"/>
        <v>48071</v>
      </c>
      <c r="M328" s="16">
        <f t="shared" si="537"/>
        <v>49549.099999999999</v>
      </c>
      <c r="N328" s="16">
        <f t="shared" si="538"/>
        <v>49549.099999999999</v>
      </c>
      <c r="O328" s="16">
        <f>O329</f>
        <v>5971.8000000000002</v>
      </c>
      <c r="P328" s="16">
        <f>P329</f>
        <v>7150.3000000000002</v>
      </c>
      <c r="Q328" s="16">
        <f>Q329</f>
        <v>7150.3000000000002</v>
      </c>
      <c r="R328" s="16">
        <f t="shared" si="617"/>
        <v>54042.800000000003</v>
      </c>
      <c r="S328" s="16">
        <f t="shared" si="618"/>
        <v>56699.400000000001</v>
      </c>
      <c r="T328" s="16">
        <f t="shared" si="619"/>
        <v>56699.400000000001</v>
      </c>
      <c r="U328" s="16">
        <f>U329</f>
        <v>0</v>
      </c>
      <c r="V328" s="16">
        <f>V329</f>
        <v>0</v>
      </c>
      <c r="W328" s="16">
        <f>W329</f>
        <v>0</v>
      </c>
      <c r="X328" s="16">
        <f t="shared" si="620"/>
        <v>54042.800000000003</v>
      </c>
      <c r="Y328" s="16">
        <f t="shared" si="621"/>
        <v>56699.400000000001</v>
      </c>
      <c r="Z328" s="16">
        <f t="shared" si="622"/>
        <v>56699.400000000001</v>
      </c>
      <c r="AA328" s="16">
        <f>AA329</f>
        <v>0</v>
      </c>
      <c r="AB328" s="16">
        <f>AB329</f>
        <v>0</v>
      </c>
      <c r="AC328" s="16">
        <f>AC329</f>
        <v>0</v>
      </c>
      <c r="AD328" s="16">
        <f t="shared" si="623"/>
        <v>54042.800000000003</v>
      </c>
      <c r="AE328" s="16">
        <f t="shared" si="624"/>
        <v>56699.400000000001</v>
      </c>
      <c r="AF328" s="16">
        <f t="shared" si="625"/>
        <v>56699.400000000001</v>
      </c>
      <c r="AG328" s="16">
        <f>AG329</f>
        <v>0</v>
      </c>
      <c r="AH328" s="16">
        <f t="shared" si="626"/>
        <v>54042.800000000003</v>
      </c>
      <c r="AI328" s="16">
        <f t="shared" si="627"/>
        <v>56699.400000000001</v>
      </c>
      <c r="AJ328" s="16">
        <f t="shared" si="628"/>
        <v>56699.400000000001</v>
      </c>
      <c r="AK328" s="16">
        <f>AK329</f>
        <v>0</v>
      </c>
      <c r="AL328" s="16">
        <f>AL329</f>
        <v>0</v>
      </c>
      <c r="AM328" s="16">
        <f>AM329</f>
        <v>0</v>
      </c>
      <c r="AN328" s="16">
        <f t="shared" si="629"/>
        <v>54042.800000000003</v>
      </c>
      <c r="AO328" s="16">
        <f t="shared" si="630"/>
        <v>56699.400000000001</v>
      </c>
      <c r="AP328" s="16">
        <f t="shared" si="631"/>
        <v>56699.400000000001</v>
      </c>
      <c r="AQ328" s="16">
        <f>AQ329</f>
        <v>0</v>
      </c>
      <c r="AR328" s="16">
        <f>AR329</f>
        <v>0</v>
      </c>
      <c r="AS328" s="16">
        <f>AS329</f>
        <v>0</v>
      </c>
      <c r="AT328" s="16">
        <f t="shared" si="632"/>
        <v>54042.800000000003</v>
      </c>
      <c r="AU328" s="16">
        <f t="shared" si="633"/>
        <v>56699.400000000001</v>
      </c>
      <c r="AV328" s="16">
        <f t="shared" si="634"/>
        <v>56699.400000000001</v>
      </c>
      <c r="AW328" s="16">
        <f>AW329</f>
        <v>0</v>
      </c>
      <c r="AX328" s="16">
        <f>AX329</f>
        <v>0</v>
      </c>
      <c r="AY328" s="16">
        <f>AY329</f>
        <v>0</v>
      </c>
      <c r="AZ328" s="16">
        <f t="shared" si="635"/>
        <v>54042.800000000003</v>
      </c>
      <c r="BA328" s="16">
        <f t="shared" si="636"/>
        <v>56699.400000000001</v>
      </c>
      <c r="BB328" s="16">
        <f t="shared" si="637"/>
        <v>56699.400000000001</v>
      </c>
      <c r="BC328" s="16">
        <f>BC329</f>
        <v>0</v>
      </c>
      <c r="BD328" s="30"/>
      <c r="BE328" s="30"/>
      <c r="BF328" s="1"/>
      <c r="BG328" s="1"/>
      <c r="BH328" s="1"/>
      <c r="BI328" s="1"/>
      <c r="BJ328" s="1"/>
    </row>
    <row r="329" s="1" customFormat="1" ht="15">
      <c r="A329" s="13" t="s">
        <v>259</v>
      </c>
      <c r="B329" s="14">
        <v>100</v>
      </c>
      <c r="C329" s="13" t="s">
        <v>37</v>
      </c>
      <c r="D329" s="13" t="s">
        <v>38</v>
      </c>
      <c r="E329" s="29" t="s">
        <v>39</v>
      </c>
      <c r="F329" s="16">
        <v>48071</v>
      </c>
      <c r="G329" s="16">
        <v>49549.099999999999</v>
      </c>
      <c r="H329" s="16">
        <v>49549.099999999999</v>
      </c>
      <c r="I329" s="16"/>
      <c r="J329" s="16"/>
      <c r="K329" s="16"/>
      <c r="L329" s="16">
        <f t="shared" si="536"/>
        <v>48071</v>
      </c>
      <c r="M329" s="16">
        <f t="shared" si="537"/>
        <v>49549.099999999999</v>
      </c>
      <c r="N329" s="16">
        <f t="shared" si="538"/>
        <v>49549.099999999999</v>
      </c>
      <c r="O329" s="16">
        <v>5971.8000000000002</v>
      </c>
      <c r="P329" s="16">
        <v>7150.3000000000002</v>
      </c>
      <c r="Q329" s="16">
        <v>7150.3000000000002</v>
      </c>
      <c r="R329" s="16">
        <f t="shared" si="617"/>
        <v>54042.800000000003</v>
      </c>
      <c r="S329" s="16">
        <f t="shared" si="618"/>
        <v>56699.400000000001</v>
      </c>
      <c r="T329" s="16">
        <f t="shared" si="619"/>
        <v>56699.400000000001</v>
      </c>
      <c r="U329" s="16"/>
      <c r="V329" s="16"/>
      <c r="W329" s="16"/>
      <c r="X329" s="16">
        <f t="shared" si="620"/>
        <v>54042.800000000003</v>
      </c>
      <c r="Y329" s="16">
        <f t="shared" si="621"/>
        <v>56699.400000000001</v>
      </c>
      <c r="Z329" s="16">
        <f t="shared" si="622"/>
        <v>56699.400000000001</v>
      </c>
      <c r="AA329" s="16"/>
      <c r="AB329" s="16"/>
      <c r="AC329" s="16"/>
      <c r="AD329" s="16">
        <f t="shared" si="623"/>
        <v>54042.800000000003</v>
      </c>
      <c r="AE329" s="16">
        <f t="shared" si="624"/>
        <v>56699.400000000001</v>
      </c>
      <c r="AF329" s="16">
        <f t="shared" si="625"/>
        <v>56699.400000000001</v>
      </c>
      <c r="AG329" s="16"/>
      <c r="AH329" s="16">
        <f t="shared" si="626"/>
        <v>54042.800000000003</v>
      </c>
      <c r="AI329" s="16">
        <f t="shared" si="627"/>
        <v>56699.400000000001</v>
      </c>
      <c r="AJ329" s="16">
        <f t="shared" si="628"/>
        <v>56699.400000000001</v>
      </c>
      <c r="AK329" s="16"/>
      <c r="AL329" s="16"/>
      <c r="AM329" s="16"/>
      <c r="AN329" s="16">
        <f t="shared" si="629"/>
        <v>54042.800000000003</v>
      </c>
      <c r="AO329" s="16">
        <f t="shared" si="630"/>
        <v>56699.400000000001</v>
      </c>
      <c r="AP329" s="16">
        <f t="shared" si="631"/>
        <v>56699.400000000001</v>
      </c>
      <c r="AQ329" s="16"/>
      <c r="AR329" s="16"/>
      <c r="AS329" s="16"/>
      <c r="AT329" s="16">
        <f t="shared" si="632"/>
        <v>54042.800000000003</v>
      </c>
      <c r="AU329" s="16">
        <f t="shared" si="633"/>
        <v>56699.400000000001</v>
      </c>
      <c r="AV329" s="16">
        <f t="shared" si="634"/>
        <v>56699.400000000001</v>
      </c>
      <c r="AW329" s="16"/>
      <c r="AX329" s="16"/>
      <c r="AY329" s="16"/>
      <c r="AZ329" s="16">
        <f t="shared" si="635"/>
        <v>54042.800000000003</v>
      </c>
      <c r="BA329" s="16">
        <f t="shared" si="636"/>
        <v>56699.400000000001</v>
      </c>
      <c r="BB329" s="16">
        <f t="shared" si="637"/>
        <v>56699.400000000001</v>
      </c>
      <c r="BC329" s="16"/>
      <c r="BD329" s="30"/>
      <c r="BE329" s="30"/>
      <c r="BF329" s="1"/>
      <c r="BG329" s="1"/>
      <c r="BH329" s="1"/>
      <c r="BI329" s="1"/>
      <c r="BJ329" s="1"/>
    </row>
    <row r="330" s="1" customFormat="1" ht="30">
      <c r="A330" s="13" t="s">
        <v>259</v>
      </c>
      <c r="B330" s="14" t="s">
        <v>66</v>
      </c>
      <c r="C330" s="13"/>
      <c r="D330" s="13"/>
      <c r="E330" s="29" t="s">
        <v>67</v>
      </c>
      <c r="F330" s="16">
        <f>F331</f>
        <v>8104.3999999999996</v>
      </c>
      <c r="G330" s="16">
        <f>G331</f>
        <v>6958.5999999999995</v>
      </c>
      <c r="H330" s="16">
        <f>H331</f>
        <v>6958.5999999999995</v>
      </c>
      <c r="I330" s="16">
        <f>I331</f>
        <v>0</v>
      </c>
      <c r="J330" s="16">
        <f>J331</f>
        <v>0</v>
      </c>
      <c r="K330" s="16">
        <f>K331</f>
        <v>0</v>
      </c>
      <c r="L330" s="16">
        <f t="shared" si="536"/>
        <v>8104.3999999999996</v>
      </c>
      <c r="M330" s="16">
        <f t="shared" si="537"/>
        <v>6958.5999999999995</v>
      </c>
      <c r="N330" s="16">
        <f t="shared" si="538"/>
        <v>6958.5999999999995</v>
      </c>
      <c r="O330" s="16">
        <f>O331</f>
        <v>3209.2289300000002</v>
      </c>
      <c r="P330" s="16">
        <f>P331</f>
        <v>0</v>
      </c>
      <c r="Q330" s="16">
        <f>Q331</f>
        <v>0</v>
      </c>
      <c r="R330" s="16">
        <f t="shared" si="617"/>
        <v>11313.628929999999</v>
      </c>
      <c r="S330" s="16">
        <f t="shared" si="618"/>
        <v>6958.5999999999995</v>
      </c>
      <c r="T330" s="16">
        <f t="shared" si="619"/>
        <v>6958.5999999999995</v>
      </c>
      <c r="U330" s="16">
        <f>U331</f>
        <v>0</v>
      </c>
      <c r="V330" s="16">
        <f>V331</f>
        <v>0</v>
      </c>
      <c r="W330" s="16">
        <f>W331</f>
        <v>0</v>
      </c>
      <c r="X330" s="16">
        <f t="shared" si="620"/>
        <v>11313.628929999999</v>
      </c>
      <c r="Y330" s="16">
        <f t="shared" si="621"/>
        <v>6958.5999999999995</v>
      </c>
      <c r="Z330" s="16">
        <f t="shared" si="622"/>
        <v>6958.5999999999995</v>
      </c>
      <c r="AA330" s="16">
        <f>AA331</f>
        <v>973.58399999999995</v>
      </c>
      <c r="AB330" s="16">
        <f>AB331</f>
        <v>0</v>
      </c>
      <c r="AC330" s="16">
        <f>AC331</f>
        <v>0</v>
      </c>
      <c r="AD330" s="16">
        <f t="shared" si="623"/>
        <v>12287.21293</v>
      </c>
      <c r="AE330" s="16">
        <f t="shared" si="624"/>
        <v>6958.5999999999995</v>
      </c>
      <c r="AF330" s="16">
        <f t="shared" si="625"/>
        <v>6958.5999999999995</v>
      </c>
      <c r="AG330" s="16">
        <f>AG331</f>
        <v>0</v>
      </c>
      <c r="AH330" s="16">
        <f t="shared" si="626"/>
        <v>12287.21293</v>
      </c>
      <c r="AI330" s="16">
        <f t="shared" si="627"/>
        <v>6958.5999999999995</v>
      </c>
      <c r="AJ330" s="16">
        <f t="shared" si="628"/>
        <v>6958.5999999999995</v>
      </c>
      <c r="AK330" s="16">
        <f>AK331</f>
        <v>0</v>
      </c>
      <c r="AL330" s="16">
        <f>AL331</f>
        <v>0</v>
      </c>
      <c r="AM330" s="16">
        <f>AM331</f>
        <v>0</v>
      </c>
      <c r="AN330" s="16">
        <f t="shared" si="629"/>
        <v>12287.21293</v>
      </c>
      <c r="AO330" s="16">
        <f t="shared" si="630"/>
        <v>6958.5999999999995</v>
      </c>
      <c r="AP330" s="16">
        <f t="shared" si="631"/>
        <v>6958.5999999999995</v>
      </c>
      <c r="AQ330" s="16">
        <f>AQ331</f>
        <v>0</v>
      </c>
      <c r="AR330" s="16">
        <f>AR331</f>
        <v>0</v>
      </c>
      <c r="AS330" s="16">
        <f>AS331</f>
        <v>0</v>
      </c>
      <c r="AT330" s="16">
        <f t="shared" si="632"/>
        <v>12287.21293</v>
      </c>
      <c r="AU330" s="16">
        <f t="shared" si="633"/>
        <v>6958.5999999999995</v>
      </c>
      <c r="AV330" s="16">
        <f t="shared" si="634"/>
        <v>6958.5999999999995</v>
      </c>
      <c r="AW330" s="16">
        <f>AW331</f>
        <v>0</v>
      </c>
      <c r="AX330" s="16">
        <f>AX331</f>
        <v>0</v>
      </c>
      <c r="AY330" s="16">
        <f>AY331</f>
        <v>0</v>
      </c>
      <c r="AZ330" s="16">
        <f t="shared" si="635"/>
        <v>12287.21293</v>
      </c>
      <c r="BA330" s="16">
        <f t="shared" si="636"/>
        <v>6958.5999999999995</v>
      </c>
      <c r="BB330" s="16">
        <f t="shared" si="637"/>
        <v>6958.5999999999995</v>
      </c>
      <c r="BC330" s="16">
        <f>BC331</f>
        <v>0</v>
      </c>
      <c r="BD330" s="30"/>
      <c r="BE330" s="30"/>
      <c r="BF330" s="1"/>
      <c r="BG330" s="1"/>
      <c r="BH330" s="1"/>
      <c r="BI330" s="1"/>
      <c r="BJ330" s="1"/>
    </row>
    <row r="331" s="1" customFormat="1" ht="15">
      <c r="A331" s="13" t="s">
        <v>259</v>
      </c>
      <c r="B331" s="14">
        <v>200</v>
      </c>
      <c r="C331" s="13" t="s">
        <v>37</v>
      </c>
      <c r="D331" s="13" t="s">
        <v>38</v>
      </c>
      <c r="E331" s="29" t="s">
        <v>39</v>
      </c>
      <c r="F331" s="16">
        <v>8104.3999999999996</v>
      </c>
      <c r="G331" s="16">
        <v>6958.5999999999995</v>
      </c>
      <c r="H331" s="16">
        <v>6958.5999999999995</v>
      </c>
      <c r="I331" s="16"/>
      <c r="J331" s="16"/>
      <c r="K331" s="16"/>
      <c r="L331" s="16">
        <f t="shared" si="536"/>
        <v>8104.3999999999996</v>
      </c>
      <c r="M331" s="16">
        <f t="shared" si="537"/>
        <v>6958.5999999999995</v>
      </c>
      <c r="N331" s="16">
        <f t="shared" si="538"/>
        <v>6958.5999999999995</v>
      </c>
      <c r="O331" s="16">
        <f>44.32893+3164.9</f>
        <v>3209.2289300000002</v>
      </c>
      <c r="P331" s="16"/>
      <c r="Q331" s="16"/>
      <c r="R331" s="16">
        <f t="shared" si="617"/>
        <v>11313.628929999999</v>
      </c>
      <c r="S331" s="16">
        <f t="shared" si="618"/>
        <v>6958.5999999999995</v>
      </c>
      <c r="T331" s="16">
        <f t="shared" si="619"/>
        <v>6958.5999999999995</v>
      </c>
      <c r="U331" s="16"/>
      <c r="V331" s="16"/>
      <c r="W331" s="16"/>
      <c r="X331" s="16">
        <f t="shared" si="620"/>
        <v>11313.628929999999</v>
      </c>
      <c r="Y331" s="16">
        <f t="shared" si="621"/>
        <v>6958.5999999999995</v>
      </c>
      <c r="Z331" s="16">
        <f t="shared" si="622"/>
        <v>6958.5999999999995</v>
      </c>
      <c r="AA331" s="16">
        <v>973.58399999999995</v>
      </c>
      <c r="AB331" s="16"/>
      <c r="AC331" s="16"/>
      <c r="AD331" s="16">
        <f t="shared" si="623"/>
        <v>12287.21293</v>
      </c>
      <c r="AE331" s="16">
        <f t="shared" si="624"/>
        <v>6958.5999999999995</v>
      </c>
      <c r="AF331" s="16">
        <f t="shared" si="625"/>
        <v>6958.5999999999995</v>
      </c>
      <c r="AG331" s="16"/>
      <c r="AH331" s="16">
        <f t="shared" si="626"/>
        <v>12287.21293</v>
      </c>
      <c r="AI331" s="16">
        <f t="shared" si="627"/>
        <v>6958.5999999999995</v>
      </c>
      <c r="AJ331" s="16">
        <f t="shared" si="628"/>
        <v>6958.5999999999995</v>
      </c>
      <c r="AK331" s="16"/>
      <c r="AL331" s="16"/>
      <c r="AM331" s="16"/>
      <c r="AN331" s="16">
        <f t="shared" si="629"/>
        <v>12287.21293</v>
      </c>
      <c r="AO331" s="16">
        <f t="shared" si="630"/>
        <v>6958.5999999999995</v>
      </c>
      <c r="AP331" s="16">
        <f t="shared" si="631"/>
        <v>6958.5999999999995</v>
      </c>
      <c r="AQ331" s="16"/>
      <c r="AR331" s="16"/>
      <c r="AS331" s="16"/>
      <c r="AT331" s="16">
        <f t="shared" si="632"/>
        <v>12287.21293</v>
      </c>
      <c r="AU331" s="16">
        <f t="shared" si="633"/>
        <v>6958.5999999999995</v>
      </c>
      <c r="AV331" s="16">
        <f t="shared" si="634"/>
        <v>6958.5999999999995</v>
      </c>
      <c r="AW331" s="16"/>
      <c r="AX331" s="16"/>
      <c r="AY331" s="16"/>
      <c r="AZ331" s="16">
        <f t="shared" si="635"/>
        <v>12287.21293</v>
      </c>
      <c r="BA331" s="16">
        <f t="shared" si="636"/>
        <v>6958.5999999999995</v>
      </c>
      <c r="BB331" s="16">
        <f t="shared" si="637"/>
        <v>6958.5999999999995</v>
      </c>
      <c r="BC331" s="16"/>
      <c r="BD331" s="30"/>
      <c r="BE331" s="30"/>
      <c r="BF331" s="1"/>
      <c r="BG331" s="1"/>
      <c r="BH331" s="1"/>
      <c r="BI331" s="1"/>
      <c r="BJ331" s="1"/>
    </row>
    <row r="332" s="1" customFormat="1" ht="15">
      <c r="A332" s="13" t="s">
        <v>259</v>
      </c>
      <c r="B332" s="14" t="s">
        <v>52</v>
      </c>
      <c r="C332" s="13"/>
      <c r="D332" s="13"/>
      <c r="E332" s="29" t="s">
        <v>53</v>
      </c>
      <c r="F332" s="16">
        <f>F333</f>
        <v>206.90000000000001</v>
      </c>
      <c r="G332" s="16">
        <f>G333</f>
        <v>206.90000000000001</v>
      </c>
      <c r="H332" s="16">
        <f>H333</f>
        <v>206.90000000000001</v>
      </c>
      <c r="I332" s="16">
        <f>I333</f>
        <v>0</v>
      </c>
      <c r="J332" s="16">
        <f>J333</f>
        <v>0</v>
      </c>
      <c r="K332" s="16">
        <f>K333</f>
        <v>0</v>
      </c>
      <c r="L332" s="16">
        <f t="shared" si="536"/>
        <v>206.90000000000001</v>
      </c>
      <c r="M332" s="16">
        <f t="shared" si="537"/>
        <v>206.90000000000001</v>
      </c>
      <c r="N332" s="16">
        <f t="shared" si="538"/>
        <v>206.90000000000001</v>
      </c>
      <c r="O332" s="16">
        <f>O333</f>
        <v>0</v>
      </c>
      <c r="P332" s="16">
        <f>P333</f>
        <v>0</v>
      </c>
      <c r="Q332" s="16">
        <f>Q333</f>
        <v>0</v>
      </c>
      <c r="R332" s="16">
        <f t="shared" si="617"/>
        <v>206.90000000000001</v>
      </c>
      <c r="S332" s="16">
        <f t="shared" si="618"/>
        <v>206.90000000000001</v>
      </c>
      <c r="T332" s="16">
        <f t="shared" si="619"/>
        <v>206.90000000000001</v>
      </c>
      <c r="U332" s="16">
        <f>U333</f>
        <v>0</v>
      </c>
      <c r="V332" s="16">
        <f>V333</f>
        <v>0</v>
      </c>
      <c r="W332" s="16">
        <f>W333</f>
        <v>0</v>
      </c>
      <c r="X332" s="16">
        <f t="shared" si="620"/>
        <v>206.90000000000001</v>
      </c>
      <c r="Y332" s="16">
        <f t="shared" si="621"/>
        <v>206.90000000000001</v>
      </c>
      <c r="Z332" s="16">
        <f t="shared" si="622"/>
        <v>206.90000000000001</v>
      </c>
      <c r="AA332" s="16">
        <f>AA333</f>
        <v>0</v>
      </c>
      <c r="AB332" s="16">
        <f>AB333</f>
        <v>0</v>
      </c>
      <c r="AC332" s="16">
        <f>AC333</f>
        <v>0</v>
      </c>
      <c r="AD332" s="16">
        <f t="shared" si="623"/>
        <v>206.90000000000001</v>
      </c>
      <c r="AE332" s="16">
        <f t="shared" si="624"/>
        <v>206.90000000000001</v>
      </c>
      <c r="AF332" s="16">
        <f t="shared" si="625"/>
        <v>206.90000000000001</v>
      </c>
      <c r="AG332" s="16">
        <f>AG333</f>
        <v>0</v>
      </c>
      <c r="AH332" s="16">
        <f t="shared" si="626"/>
        <v>206.90000000000001</v>
      </c>
      <c r="AI332" s="16">
        <f t="shared" si="627"/>
        <v>206.90000000000001</v>
      </c>
      <c r="AJ332" s="16">
        <f t="shared" si="628"/>
        <v>206.90000000000001</v>
      </c>
      <c r="AK332" s="16">
        <f>AK333</f>
        <v>0</v>
      </c>
      <c r="AL332" s="16">
        <f>AL333</f>
        <v>0</v>
      </c>
      <c r="AM332" s="16">
        <f>AM333</f>
        <v>0</v>
      </c>
      <c r="AN332" s="16">
        <f t="shared" si="629"/>
        <v>206.90000000000001</v>
      </c>
      <c r="AO332" s="16">
        <f t="shared" si="630"/>
        <v>206.90000000000001</v>
      </c>
      <c r="AP332" s="16">
        <f t="shared" si="631"/>
        <v>206.90000000000001</v>
      </c>
      <c r="AQ332" s="16">
        <f>AQ333</f>
        <v>0</v>
      </c>
      <c r="AR332" s="16">
        <f>AR333</f>
        <v>0</v>
      </c>
      <c r="AS332" s="16">
        <f>AS333</f>
        <v>0</v>
      </c>
      <c r="AT332" s="16">
        <f t="shared" si="632"/>
        <v>206.90000000000001</v>
      </c>
      <c r="AU332" s="16">
        <f t="shared" si="633"/>
        <v>206.90000000000001</v>
      </c>
      <c r="AV332" s="16">
        <f t="shared" si="634"/>
        <v>206.90000000000001</v>
      </c>
      <c r="AW332" s="16">
        <f>AW333</f>
        <v>0</v>
      </c>
      <c r="AX332" s="16">
        <f>AX333</f>
        <v>0</v>
      </c>
      <c r="AY332" s="16">
        <f>AY333</f>
        <v>0</v>
      </c>
      <c r="AZ332" s="16">
        <f t="shared" si="635"/>
        <v>206.90000000000001</v>
      </c>
      <c r="BA332" s="16">
        <f t="shared" si="636"/>
        <v>206.90000000000001</v>
      </c>
      <c r="BB332" s="16">
        <f t="shared" si="637"/>
        <v>206.90000000000001</v>
      </c>
      <c r="BC332" s="16">
        <f>BC333</f>
        <v>0</v>
      </c>
      <c r="BD332" s="30"/>
      <c r="BE332" s="30"/>
      <c r="BF332" s="1"/>
      <c r="BG332" s="1"/>
      <c r="BH332" s="1"/>
      <c r="BI332" s="1"/>
      <c r="BJ332" s="1"/>
    </row>
    <row r="333" s="1" customFormat="1" ht="15">
      <c r="A333" s="13" t="s">
        <v>259</v>
      </c>
      <c r="B333" s="14">
        <v>800</v>
      </c>
      <c r="C333" s="13" t="s">
        <v>37</v>
      </c>
      <c r="D333" s="13" t="s">
        <v>38</v>
      </c>
      <c r="E333" s="29" t="s">
        <v>39</v>
      </c>
      <c r="F333" s="16">
        <v>206.90000000000001</v>
      </c>
      <c r="G333" s="16">
        <v>206.90000000000001</v>
      </c>
      <c r="H333" s="16">
        <v>206.90000000000001</v>
      </c>
      <c r="I333" s="16"/>
      <c r="J333" s="16"/>
      <c r="K333" s="16"/>
      <c r="L333" s="16">
        <f t="shared" ref="L333:L396" si="664">F333+I333</f>
        <v>206.90000000000001</v>
      </c>
      <c r="M333" s="16">
        <f t="shared" ref="M333:M396" si="665">G333+J333</f>
        <v>206.90000000000001</v>
      </c>
      <c r="N333" s="16">
        <f t="shared" ref="N333:N396" si="666">H333+K333</f>
        <v>206.90000000000001</v>
      </c>
      <c r="O333" s="16"/>
      <c r="P333" s="16"/>
      <c r="Q333" s="16"/>
      <c r="R333" s="16">
        <f t="shared" si="617"/>
        <v>206.90000000000001</v>
      </c>
      <c r="S333" s="16">
        <f t="shared" si="618"/>
        <v>206.90000000000001</v>
      </c>
      <c r="T333" s="16">
        <f t="shared" si="619"/>
        <v>206.90000000000001</v>
      </c>
      <c r="U333" s="16"/>
      <c r="V333" s="16"/>
      <c r="W333" s="16"/>
      <c r="X333" s="16">
        <f t="shared" si="620"/>
        <v>206.90000000000001</v>
      </c>
      <c r="Y333" s="16">
        <f t="shared" si="621"/>
        <v>206.90000000000001</v>
      </c>
      <c r="Z333" s="16">
        <f t="shared" si="622"/>
        <v>206.90000000000001</v>
      </c>
      <c r="AA333" s="16"/>
      <c r="AB333" s="16"/>
      <c r="AC333" s="16"/>
      <c r="AD333" s="16">
        <f t="shared" si="623"/>
        <v>206.90000000000001</v>
      </c>
      <c r="AE333" s="16">
        <f t="shared" si="624"/>
        <v>206.90000000000001</v>
      </c>
      <c r="AF333" s="16">
        <f t="shared" si="625"/>
        <v>206.90000000000001</v>
      </c>
      <c r="AG333" s="16"/>
      <c r="AH333" s="16">
        <f t="shared" si="626"/>
        <v>206.90000000000001</v>
      </c>
      <c r="AI333" s="16">
        <f t="shared" si="627"/>
        <v>206.90000000000001</v>
      </c>
      <c r="AJ333" s="16">
        <f t="shared" si="628"/>
        <v>206.90000000000001</v>
      </c>
      <c r="AK333" s="16"/>
      <c r="AL333" s="16"/>
      <c r="AM333" s="16"/>
      <c r="AN333" s="16">
        <f t="shared" si="629"/>
        <v>206.90000000000001</v>
      </c>
      <c r="AO333" s="16">
        <f t="shared" si="630"/>
        <v>206.90000000000001</v>
      </c>
      <c r="AP333" s="16">
        <f t="shared" si="631"/>
        <v>206.90000000000001</v>
      </c>
      <c r="AQ333" s="16"/>
      <c r="AR333" s="16"/>
      <c r="AS333" s="16"/>
      <c r="AT333" s="16">
        <f t="shared" si="632"/>
        <v>206.90000000000001</v>
      </c>
      <c r="AU333" s="16">
        <f t="shared" si="633"/>
        <v>206.90000000000001</v>
      </c>
      <c r="AV333" s="16">
        <f t="shared" si="634"/>
        <v>206.90000000000001</v>
      </c>
      <c r="AW333" s="16"/>
      <c r="AX333" s="16"/>
      <c r="AY333" s="16"/>
      <c r="AZ333" s="16">
        <f t="shared" si="635"/>
        <v>206.90000000000001</v>
      </c>
      <c r="BA333" s="16">
        <f t="shared" si="636"/>
        <v>206.90000000000001</v>
      </c>
      <c r="BB333" s="16">
        <f t="shared" si="637"/>
        <v>206.90000000000001</v>
      </c>
      <c r="BC333" s="16"/>
      <c r="BD333" s="30"/>
      <c r="BE333" s="30"/>
      <c r="BF333" s="1"/>
      <c r="BG333" s="1"/>
      <c r="BH333" s="1"/>
      <c r="BI333" s="1"/>
      <c r="BJ333" s="1"/>
    </row>
    <row r="334" s="17" customFormat="1" ht="30">
      <c r="A334" s="18" t="s">
        <v>260</v>
      </c>
      <c r="B334" s="19"/>
      <c r="C334" s="18"/>
      <c r="D334" s="18"/>
      <c r="E334" s="20" t="s">
        <v>261</v>
      </c>
      <c r="F334" s="21">
        <f>F343+F357</f>
        <v>1999649.5</v>
      </c>
      <c r="G334" s="21">
        <f>G343+G357</f>
        <v>1976877.1000000001</v>
      </c>
      <c r="H334" s="21">
        <f>H343+H357</f>
        <v>1542507.8</v>
      </c>
      <c r="I334" s="21">
        <f>I343+I357+I335</f>
        <v>90855.899999999994</v>
      </c>
      <c r="J334" s="21">
        <f>J343+J357+J335</f>
        <v>45732.5</v>
      </c>
      <c r="K334" s="21">
        <f>K343+K357+K335</f>
        <v>45732.5</v>
      </c>
      <c r="L334" s="21">
        <f t="shared" si="664"/>
        <v>2090505.3999999999</v>
      </c>
      <c r="M334" s="21">
        <f t="shared" si="665"/>
        <v>2022609.6000000001</v>
      </c>
      <c r="N334" s="21">
        <f t="shared" si="666"/>
        <v>1588240.3</v>
      </c>
      <c r="O334" s="21">
        <f>O343+O357+O335</f>
        <v>-154735.66044999997</v>
      </c>
      <c r="P334" s="21">
        <f>P343+P357+P335</f>
        <v>-276997.78200000001</v>
      </c>
      <c r="Q334" s="21">
        <f>Q343+Q357+Q335</f>
        <v>36172.017999999996</v>
      </c>
      <c r="R334" s="21">
        <f t="shared" si="617"/>
        <v>1935769.7395500001</v>
      </c>
      <c r="S334" s="21">
        <f t="shared" si="618"/>
        <v>1745611.818</v>
      </c>
      <c r="T334" s="21">
        <f t="shared" si="619"/>
        <v>1624412.318</v>
      </c>
      <c r="U334" s="21">
        <f>U343+U357+U335</f>
        <v>0</v>
      </c>
      <c r="V334" s="21">
        <f>V343+V357+V335</f>
        <v>0</v>
      </c>
      <c r="W334" s="21">
        <f>W343+W357+W335</f>
        <v>0</v>
      </c>
      <c r="X334" s="21">
        <f t="shared" si="620"/>
        <v>1935769.7395500001</v>
      </c>
      <c r="Y334" s="21">
        <f t="shared" si="621"/>
        <v>1745611.818</v>
      </c>
      <c r="Z334" s="21">
        <f t="shared" si="622"/>
        <v>1624412.318</v>
      </c>
      <c r="AA334" s="21">
        <f>AA343+AA357+AA335</f>
        <v>41148.494999999995</v>
      </c>
      <c r="AB334" s="21">
        <f>AB343+AB357+AB335</f>
        <v>0</v>
      </c>
      <c r="AC334" s="21">
        <f>AC343+AC357+AC335</f>
        <v>0</v>
      </c>
      <c r="AD334" s="21">
        <f t="shared" si="623"/>
        <v>1976918.2345500002</v>
      </c>
      <c r="AE334" s="21">
        <f t="shared" si="624"/>
        <v>1745611.818</v>
      </c>
      <c r="AF334" s="21">
        <f t="shared" si="625"/>
        <v>1624412.318</v>
      </c>
      <c r="AG334" s="21">
        <f>AG343+AG357+AG335</f>
        <v>0</v>
      </c>
      <c r="AH334" s="21">
        <f t="shared" si="626"/>
        <v>1976918.2345500002</v>
      </c>
      <c r="AI334" s="21">
        <f t="shared" si="627"/>
        <v>1745611.818</v>
      </c>
      <c r="AJ334" s="21">
        <f t="shared" si="628"/>
        <v>1624412.318</v>
      </c>
      <c r="AK334" s="21">
        <f>AK343+AK357+AK335</f>
        <v>-116654.83699999998</v>
      </c>
      <c r="AL334" s="21">
        <f>AL343+AL357+AL335</f>
        <v>87075.531999999992</v>
      </c>
      <c r="AM334" s="21">
        <f>AM343+AM357+AM335</f>
        <v>0</v>
      </c>
      <c r="AN334" s="21">
        <f t="shared" si="629"/>
        <v>1860263.3975500001</v>
      </c>
      <c r="AO334" s="21">
        <f t="shared" si="630"/>
        <v>1832687.3499999999</v>
      </c>
      <c r="AP334" s="21">
        <f t="shared" si="631"/>
        <v>1624412.318</v>
      </c>
      <c r="AQ334" s="21">
        <f>AQ343+AQ357+AQ335</f>
        <v>0</v>
      </c>
      <c r="AR334" s="21">
        <f>AR343+AR357+AR335</f>
        <v>0</v>
      </c>
      <c r="AS334" s="21">
        <f>AS343+AS357+AS335</f>
        <v>0</v>
      </c>
      <c r="AT334" s="21">
        <f t="shared" si="632"/>
        <v>1860263.3975500001</v>
      </c>
      <c r="AU334" s="21">
        <f t="shared" si="633"/>
        <v>1832687.3499999999</v>
      </c>
      <c r="AV334" s="21">
        <f t="shared" si="634"/>
        <v>1624412.318</v>
      </c>
      <c r="AW334" s="21">
        <f>AW343+AW357+AW335</f>
        <v>8153.7510000000002</v>
      </c>
      <c r="AX334" s="21">
        <f>AX343+AX357+AX335</f>
        <v>0</v>
      </c>
      <c r="AY334" s="21">
        <f>AY343+AY357+AY335</f>
        <v>0</v>
      </c>
      <c r="AZ334" s="21">
        <f t="shared" si="635"/>
        <v>1868417.14855</v>
      </c>
      <c r="BA334" s="21">
        <f t="shared" si="636"/>
        <v>1832687.3499999999</v>
      </c>
      <c r="BB334" s="21">
        <f t="shared" si="637"/>
        <v>1624412.318</v>
      </c>
      <c r="BC334" s="21">
        <f>BC343+BC357+BC335</f>
        <v>0</v>
      </c>
      <c r="BD334" s="22"/>
      <c r="BE334" s="22"/>
      <c r="BF334" s="17"/>
      <c r="BG334" s="17"/>
      <c r="BH334" s="17"/>
      <c r="BI334" s="17"/>
      <c r="BJ334" s="17"/>
    </row>
    <row r="335" s="34" customFormat="1" ht="30">
      <c r="A335" s="24" t="s">
        <v>262</v>
      </c>
      <c r="B335" s="35"/>
      <c r="C335" s="36"/>
      <c r="D335" s="36"/>
      <c r="E335" s="37" t="s">
        <v>263</v>
      </c>
      <c r="F335" s="38"/>
      <c r="G335" s="38"/>
      <c r="H335" s="38"/>
      <c r="I335" s="27">
        <f>I336</f>
        <v>72409.5</v>
      </c>
      <c r="J335" s="27">
        <f>J336</f>
        <v>0</v>
      </c>
      <c r="K335" s="27">
        <f>K336</f>
        <v>0</v>
      </c>
      <c r="L335" s="27">
        <f t="shared" si="664"/>
        <v>72409.5</v>
      </c>
      <c r="M335" s="27">
        <f t="shared" si="665"/>
        <v>0</v>
      </c>
      <c r="N335" s="27">
        <f t="shared" si="666"/>
        <v>0</v>
      </c>
      <c r="O335" s="27">
        <f>O336</f>
        <v>-17617.550000000003</v>
      </c>
      <c r="P335" s="27">
        <f>P336</f>
        <v>0</v>
      </c>
      <c r="Q335" s="27">
        <f>Q336</f>
        <v>0</v>
      </c>
      <c r="R335" s="27">
        <f t="shared" si="617"/>
        <v>54791.949999999997</v>
      </c>
      <c r="S335" s="27">
        <f t="shared" si="618"/>
        <v>0</v>
      </c>
      <c r="T335" s="27">
        <f t="shared" si="619"/>
        <v>0</v>
      </c>
      <c r="U335" s="27">
        <f>U336</f>
        <v>0</v>
      </c>
      <c r="V335" s="27">
        <f>V336</f>
        <v>0</v>
      </c>
      <c r="W335" s="27">
        <f>W336</f>
        <v>0</v>
      </c>
      <c r="X335" s="27">
        <f t="shared" si="620"/>
        <v>54791.949999999997</v>
      </c>
      <c r="Y335" s="27">
        <f t="shared" si="621"/>
        <v>0</v>
      </c>
      <c r="Z335" s="27">
        <f t="shared" si="622"/>
        <v>0</v>
      </c>
      <c r="AA335" s="27">
        <f>AA336</f>
        <v>0</v>
      </c>
      <c r="AB335" s="27">
        <f>AB336</f>
        <v>0</v>
      </c>
      <c r="AC335" s="27">
        <f>AC336</f>
        <v>0</v>
      </c>
      <c r="AD335" s="27">
        <f t="shared" si="623"/>
        <v>54791.949999999997</v>
      </c>
      <c r="AE335" s="27">
        <f t="shared" si="624"/>
        <v>0</v>
      </c>
      <c r="AF335" s="27">
        <f t="shared" si="625"/>
        <v>0</v>
      </c>
      <c r="AG335" s="27">
        <f>AG336</f>
        <v>0</v>
      </c>
      <c r="AH335" s="27">
        <f t="shared" si="626"/>
        <v>54791.949999999997</v>
      </c>
      <c r="AI335" s="27">
        <f t="shared" si="627"/>
        <v>0</v>
      </c>
      <c r="AJ335" s="27">
        <f t="shared" si="628"/>
        <v>0</v>
      </c>
      <c r="AK335" s="27">
        <f>AK336</f>
        <v>0</v>
      </c>
      <c r="AL335" s="27">
        <f>AL336</f>
        <v>0</v>
      </c>
      <c r="AM335" s="27">
        <f>AM336</f>
        <v>0</v>
      </c>
      <c r="AN335" s="27">
        <f t="shared" si="629"/>
        <v>54791.949999999997</v>
      </c>
      <c r="AO335" s="27">
        <f t="shared" si="630"/>
        <v>0</v>
      </c>
      <c r="AP335" s="27">
        <f t="shared" si="631"/>
        <v>0</v>
      </c>
      <c r="AQ335" s="27">
        <f>AQ336</f>
        <v>0</v>
      </c>
      <c r="AR335" s="27">
        <f>AR336</f>
        <v>0</v>
      </c>
      <c r="AS335" s="27">
        <f>AS336</f>
        <v>0</v>
      </c>
      <c r="AT335" s="27">
        <f t="shared" si="632"/>
        <v>54791.949999999997</v>
      </c>
      <c r="AU335" s="27">
        <f t="shared" si="633"/>
        <v>0</v>
      </c>
      <c r="AV335" s="27">
        <f t="shared" si="634"/>
        <v>0</v>
      </c>
      <c r="AW335" s="27">
        <f>AW336</f>
        <v>0</v>
      </c>
      <c r="AX335" s="27">
        <f>AX336</f>
        <v>0</v>
      </c>
      <c r="AY335" s="27">
        <f>AY336</f>
        <v>0</v>
      </c>
      <c r="AZ335" s="27">
        <f t="shared" si="635"/>
        <v>54791.949999999997</v>
      </c>
      <c r="BA335" s="27">
        <f t="shared" si="636"/>
        <v>0</v>
      </c>
      <c r="BB335" s="27">
        <f t="shared" si="637"/>
        <v>0</v>
      </c>
      <c r="BC335" s="27">
        <f>BC336</f>
        <v>0</v>
      </c>
      <c r="BD335" s="28"/>
      <c r="BE335" s="39"/>
      <c r="BF335" s="34"/>
      <c r="BG335" s="34"/>
      <c r="BH335" s="34"/>
      <c r="BI335" s="34"/>
      <c r="BJ335" s="34"/>
    </row>
    <row r="336" s="17" customFormat="1" ht="45">
      <c r="A336" s="13" t="s">
        <v>264</v>
      </c>
      <c r="B336" s="19"/>
      <c r="C336" s="18"/>
      <c r="D336" s="18"/>
      <c r="E336" s="31" t="s">
        <v>265</v>
      </c>
      <c r="F336" s="21"/>
      <c r="G336" s="21"/>
      <c r="H336" s="21"/>
      <c r="I336" s="16">
        <f>I337+I340</f>
        <v>72409.5</v>
      </c>
      <c r="J336" s="16">
        <f>J337+J340</f>
        <v>0</v>
      </c>
      <c r="K336" s="16">
        <f>K337+K340</f>
        <v>0</v>
      </c>
      <c r="L336" s="16">
        <f t="shared" si="664"/>
        <v>72409.5</v>
      </c>
      <c r="M336" s="16">
        <f t="shared" si="665"/>
        <v>0</v>
      </c>
      <c r="N336" s="16">
        <f t="shared" si="666"/>
        <v>0</v>
      </c>
      <c r="O336" s="16">
        <f>O337+O340</f>
        <v>-17617.550000000003</v>
      </c>
      <c r="P336" s="16">
        <f>P337+P340</f>
        <v>0</v>
      </c>
      <c r="Q336" s="16">
        <f>Q337+Q340</f>
        <v>0</v>
      </c>
      <c r="R336" s="16">
        <f t="shared" si="617"/>
        <v>54791.949999999997</v>
      </c>
      <c r="S336" s="16">
        <f t="shared" si="618"/>
        <v>0</v>
      </c>
      <c r="T336" s="16">
        <f t="shared" si="619"/>
        <v>0</v>
      </c>
      <c r="U336" s="16">
        <f>U337+U340</f>
        <v>0</v>
      </c>
      <c r="V336" s="16">
        <f>V337+V340</f>
        <v>0</v>
      </c>
      <c r="W336" s="16">
        <f>W337+W340</f>
        <v>0</v>
      </c>
      <c r="X336" s="16">
        <f t="shared" si="620"/>
        <v>54791.949999999997</v>
      </c>
      <c r="Y336" s="16">
        <f t="shared" si="621"/>
        <v>0</v>
      </c>
      <c r="Z336" s="16">
        <f t="shared" si="622"/>
        <v>0</v>
      </c>
      <c r="AA336" s="16">
        <f>AA337+AA340</f>
        <v>0</v>
      </c>
      <c r="AB336" s="16">
        <f>AB337+AB340</f>
        <v>0</v>
      </c>
      <c r="AC336" s="16">
        <f>AC337+AC340</f>
        <v>0</v>
      </c>
      <c r="AD336" s="16">
        <f t="shared" si="623"/>
        <v>54791.949999999997</v>
      </c>
      <c r="AE336" s="16">
        <f t="shared" si="624"/>
        <v>0</v>
      </c>
      <c r="AF336" s="16">
        <f t="shared" si="625"/>
        <v>0</v>
      </c>
      <c r="AG336" s="16">
        <f>AG337+AG340</f>
        <v>0</v>
      </c>
      <c r="AH336" s="16">
        <f t="shared" si="626"/>
        <v>54791.949999999997</v>
      </c>
      <c r="AI336" s="16">
        <f t="shared" si="627"/>
        <v>0</v>
      </c>
      <c r="AJ336" s="16">
        <f t="shared" si="628"/>
        <v>0</v>
      </c>
      <c r="AK336" s="16">
        <f>AK337+AK340</f>
        <v>0</v>
      </c>
      <c r="AL336" s="16">
        <f>AL337+AL340</f>
        <v>0</v>
      </c>
      <c r="AM336" s="16">
        <f>AM337+AM340</f>
        <v>0</v>
      </c>
      <c r="AN336" s="16">
        <f t="shared" si="629"/>
        <v>54791.949999999997</v>
      </c>
      <c r="AO336" s="16">
        <f t="shared" si="630"/>
        <v>0</v>
      </c>
      <c r="AP336" s="16">
        <f t="shared" si="631"/>
        <v>0</v>
      </c>
      <c r="AQ336" s="16">
        <f>AQ337+AQ340</f>
        <v>0</v>
      </c>
      <c r="AR336" s="16">
        <f>AR337+AR340</f>
        <v>0</v>
      </c>
      <c r="AS336" s="16">
        <f>AS337+AS340</f>
        <v>0</v>
      </c>
      <c r="AT336" s="16">
        <f t="shared" si="632"/>
        <v>54791.949999999997</v>
      </c>
      <c r="AU336" s="16">
        <f t="shared" si="633"/>
        <v>0</v>
      </c>
      <c r="AV336" s="16">
        <f t="shared" si="634"/>
        <v>0</v>
      </c>
      <c r="AW336" s="16">
        <f>AW337+AW340</f>
        <v>0</v>
      </c>
      <c r="AX336" s="16">
        <f>AX337+AX340</f>
        <v>0</v>
      </c>
      <c r="AY336" s="16">
        <f>AY337+AY340</f>
        <v>0</v>
      </c>
      <c r="AZ336" s="16">
        <f t="shared" si="635"/>
        <v>54791.949999999997</v>
      </c>
      <c r="BA336" s="16">
        <f t="shared" si="636"/>
        <v>0</v>
      </c>
      <c r="BB336" s="16">
        <f t="shared" si="637"/>
        <v>0</v>
      </c>
      <c r="BC336" s="16">
        <f>BC337+BC340</f>
        <v>0</v>
      </c>
      <c r="BD336" s="30"/>
      <c r="BE336" s="22"/>
      <c r="BF336" s="17"/>
      <c r="BG336" s="17"/>
      <c r="BH336" s="17"/>
      <c r="BI336" s="17"/>
      <c r="BJ336" s="17"/>
    </row>
    <row r="337" s="17" customFormat="1" ht="45" hidden="1">
      <c r="A337" s="13" t="s">
        <v>266</v>
      </c>
      <c r="B337" s="19"/>
      <c r="C337" s="18"/>
      <c r="D337" s="18"/>
      <c r="E337" s="31" t="s">
        <v>267</v>
      </c>
      <c r="F337" s="21"/>
      <c r="G337" s="21"/>
      <c r="H337" s="21"/>
      <c r="I337" s="16">
        <f t="shared" ref="I337:I343" si="667">I338</f>
        <v>22000</v>
      </c>
      <c r="J337" s="16">
        <f t="shared" ref="J337:J343" si="668">J338</f>
        <v>0</v>
      </c>
      <c r="K337" s="16">
        <f t="shared" ref="K337:K343" si="669">K338</f>
        <v>0</v>
      </c>
      <c r="L337" s="16">
        <f t="shared" si="664"/>
        <v>22000</v>
      </c>
      <c r="M337" s="16">
        <f t="shared" si="665"/>
        <v>0</v>
      </c>
      <c r="N337" s="16">
        <f t="shared" si="666"/>
        <v>0</v>
      </c>
      <c r="O337" s="16">
        <f t="shared" ref="O337:O343" si="670">O338</f>
        <v>-22000</v>
      </c>
      <c r="P337" s="16">
        <f t="shared" ref="P337:P343" si="671">P338</f>
        <v>0</v>
      </c>
      <c r="Q337" s="16">
        <f t="shared" ref="Q337:Q343" si="672">Q338</f>
        <v>0</v>
      </c>
      <c r="R337" s="16">
        <f t="shared" si="617"/>
        <v>0</v>
      </c>
      <c r="S337" s="16">
        <f t="shared" si="618"/>
        <v>0</v>
      </c>
      <c r="T337" s="16">
        <f t="shared" si="619"/>
        <v>0</v>
      </c>
      <c r="U337" s="16">
        <f t="shared" ref="U337:U343" si="673">U338</f>
        <v>0</v>
      </c>
      <c r="V337" s="16">
        <f t="shared" ref="V337:V343" si="674">V338</f>
        <v>0</v>
      </c>
      <c r="W337" s="16">
        <f t="shared" ref="W337:W343" si="675">W338</f>
        <v>0</v>
      </c>
      <c r="X337" s="16">
        <f t="shared" si="620"/>
        <v>0</v>
      </c>
      <c r="Y337" s="16">
        <f t="shared" si="621"/>
        <v>0</v>
      </c>
      <c r="Z337" s="16">
        <f t="shared" si="622"/>
        <v>0</v>
      </c>
      <c r="AA337" s="16">
        <f t="shared" ref="AA337:AA343" si="676">AA338</f>
        <v>0</v>
      </c>
      <c r="AB337" s="16">
        <f t="shared" ref="AB337:AB343" si="677">AB338</f>
        <v>0</v>
      </c>
      <c r="AC337" s="16">
        <f t="shared" ref="AC337:AC343" si="678">AC338</f>
        <v>0</v>
      </c>
      <c r="AD337" s="16">
        <f t="shared" si="623"/>
        <v>0</v>
      </c>
      <c r="AE337" s="16">
        <f t="shared" si="624"/>
        <v>0</v>
      </c>
      <c r="AF337" s="16">
        <f t="shared" si="625"/>
        <v>0</v>
      </c>
      <c r="AG337" s="16">
        <f t="shared" ref="AG337:AG343" si="679">AG338</f>
        <v>0</v>
      </c>
      <c r="AH337" s="16">
        <f t="shared" si="626"/>
        <v>0</v>
      </c>
      <c r="AI337" s="16">
        <f t="shared" si="627"/>
        <v>0</v>
      </c>
      <c r="AJ337" s="16">
        <f t="shared" si="628"/>
        <v>0</v>
      </c>
      <c r="AK337" s="16">
        <f t="shared" ref="AK337:AK343" si="680">AK338</f>
        <v>0</v>
      </c>
      <c r="AL337" s="16">
        <f t="shared" ref="AL337:AL343" si="681">AL338</f>
        <v>0</v>
      </c>
      <c r="AM337" s="16">
        <f t="shared" ref="AM337:AM343" si="682">AM338</f>
        <v>0</v>
      </c>
      <c r="AN337" s="16">
        <f t="shared" si="629"/>
        <v>0</v>
      </c>
      <c r="AO337" s="16">
        <f t="shared" si="630"/>
        <v>0</v>
      </c>
      <c r="AP337" s="16">
        <f t="shared" si="631"/>
        <v>0</v>
      </c>
      <c r="AQ337" s="16">
        <f t="shared" ref="AQ337:AQ343" si="683">AQ338</f>
        <v>0</v>
      </c>
      <c r="AR337" s="16">
        <f t="shared" ref="AR337:AR343" si="684">AR338</f>
        <v>0</v>
      </c>
      <c r="AS337" s="16">
        <f t="shared" ref="AS337:AS343" si="685">AS338</f>
        <v>0</v>
      </c>
      <c r="AT337" s="16">
        <f t="shared" si="632"/>
        <v>0</v>
      </c>
      <c r="AU337" s="16">
        <f t="shared" si="633"/>
        <v>0</v>
      </c>
      <c r="AV337" s="16">
        <f t="shared" si="634"/>
        <v>0</v>
      </c>
      <c r="AW337" s="16">
        <f t="shared" ref="AW337:AW343" si="686">AW338</f>
        <v>0</v>
      </c>
      <c r="AX337" s="16">
        <f t="shared" ref="AX337:AX343" si="687">AX338</f>
        <v>0</v>
      </c>
      <c r="AY337" s="16">
        <f t="shared" ref="AY337:AY343" si="688">AY338</f>
        <v>0</v>
      </c>
      <c r="AZ337" s="16">
        <f t="shared" si="635"/>
        <v>0</v>
      </c>
      <c r="BA337" s="16">
        <f t="shared" si="636"/>
        <v>0</v>
      </c>
      <c r="BB337" s="16">
        <f t="shared" si="637"/>
        <v>0</v>
      </c>
      <c r="BC337" s="16">
        <f t="shared" ref="BC337:BC343" si="689">BC338</f>
        <v>0</v>
      </c>
      <c r="BD337" s="30">
        <v>0</v>
      </c>
      <c r="BE337" s="22"/>
      <c r="BF337" s="17"/>
      <c r="BG337" s="17"/>
      <c r="BH337" s="17"/>
      <c r="BI337" s="17"/>
      <c r="BJ337" s="17"/>
    </row>
    <row r="338" s="17" customFormat="1" ht="45" hidden="1">
      <c r="A338" s="13" t="s">
        <v>266</v>
      </c>
      <c r="B338" s="14" t="s">
        <v>58</v>
      </c>
      <c r="C338" s="13"/>
      <c r="D338" s="13"/>
      <c r="E338" s="29" t="s">
        <v>59</v>
      </c>
      <c r="F338" s="21"/>
      <c r="G338" s="21"/>
      <c r="H338" s="21"/>
      <c r="I338" s="16">
        <f t="shared" si="667"/>
        <v>22000</v>
      </c>
      <c r="J338" s="16">
        <f t="shared" si="668"/>
        <v>0</v>
      </c>
      <c r="K338" s="16">
        <f t="shared" si="669"/>
        <v>0</v>
      </c>
      <c r="L338" s="16">
        <f t="shared" si="664"/>
        <v>22000</v>
      </c>
      <c r="M338" s="16">
        <f t="shared" si="665"/>
        <v>0</v>
      </c>
      <c r="N338" s="16">
        <f t="shared" si="666"/>
        <v>0</v>
      </c>
      <c r="O338" s="16">
        <f t="shared" si="670"/>
        <v>-22000</v>
      </c>
      <c r="P338" s="16">
        <f t="shared" si="671"/>
        <v>0</v>
      </c>
      <c r="Q338" s="16">
        <f t="shared" si="672"/>
        <v>0</v>
      </c>
      <c r="R338" s="16">
        <f t="shared" si="617"/>
        <v>0</v>
      </c>
      <c r="S338" s="16">
        <f t="shared" si="618"/>
        <v>0</v>
      </c>
      <c r="T338" s="16">
        <f t="shared" si="619"/>
        <v>0</v>
      </c>
      <c r="U338" s="16">
        <f t="shared" si="673"/>
        <v>0</v>
      </c>
      <c r="V338" s="16">
        <f t="shared" si="674"/>
        <v>0</v>
      </c>
      <c r="W338" s="16">
        <f t="shared" si="675"/>
        <v>0</v>
      </c>
      <c r="X338" s="16">
        <f t="shared" si="620"/>
        <v>0</v>
      </c>
      <c r="Y338" s="16">
        <f t="shared" si="621"/>
        <v>0</v>
      </c>
      <c r="Z338" s="16">
        <f t="shared" si="622"/>
        <v>0</v>
      </c>
      <c r="AA338" s="16">
        <f t="shared" si="676"/>
        <v>0</v>
      </c>
      <c r="AB338" s="16">
        <f t="shared" si="677"/>
        <v>0</v>
      </c>
      <c r="AC338" s="16">
        <f t="shared" si="678"/>
        <v>0</v>
      </c>
      <c r="AD338" s="16">
        <f t="shared" si="623"/>
        <v>0</v>
      </c>
      <c r="AE338" s="16">
        <f t="shared" si="624"/>
        <v>0</v>
      </c>
      <c r="AF338" s="16">
        <f t="shared" si="625"/>
        <v>0</v>
      </c>
      <c r="AG338" s="16">
        <f t="shared" si="679"/>
        <v>0</v>
      </c>
      <c r="AH338" s="16">
        <f t="shared" si="626"/>
        <v>0</v>
      </c>
      <c r="AI338" s="16">
        <f t="shared" si="627"/>
        <v>0</v>
      </c>
      <c r="AJ338" s="16">
        <f t="shared" si="628"/>
        <v>0</v>
      </c>
      <c r="AK338" s="16">
        <f t="shared" si="680"/>
        <v>0</v>
      </c>
      <c r="AL338" s="16">
        <f t="shared" si="681"/>
        <v>0</v>
      </c>
      <c r="AM338" s="16">
        <f t="shared" si="682"/>
        <v>0</v>
      </c>
      <c r="AN338" s="16">
        <f t="shared" si="629"/>
        <v>0</v>
      </c>
      <c r="AO338" s="16">
        <f t="shared" si="630"/>
        <v>0</v>
      </c>
      <c r="AP338" s="16">
        <f t="shared" si="631"/>
        <v>0</v>
      </c>
      <c r="AQ338" s="16">
        <f t="shared" si="683"/>
        <v>0</v>
      </c>
      <c r="AR338" s="16">
        <f t="shared" si="684"/>
        <v>0</v>
      </c>
      <c r="AS338" s="16">
        <f t="shared" si="685"/>
        <v>0</v>
      </c>
      <c r="AT338" s="16">
        <f t="shared" si="632"/>
        <v>0</v>
      </c>
      <c r="AU338" s="16">
        <f t="shared" si="633"/>
        <v>0</v>
      </c>
      <c r="AV338" s="16">
        <f t="shared" si="634"/>
        <v>0</v>
      </c>
      <c r="AW338" s="16">
        <f t="shared" si="686"/>
        <v>0</v>
      </c>
      <c r="AX338" s="16">
        <f t="shared" si="687"/>
        <v>0</v>
      </c>
      <c r="AY338" s="16">
        <f t="shared" si="688"/>
        <v>0</v>
      </c>
      <c r="AZ338" s="16">
        <f t="shared" si="635"/>
        <v>0</v>
      </c>
      <c r="BA338" s="16">
        <f t="shared" si="636"/>
        <v>0</v>
      </c>
      <c r="BB338" s="16">
        <f t="shared" si="637"/>
        <v>0</v>
      </c>
      <c r="BC338" s="16">
        <f t="shared" si="689"/>
        <v>0</v>
      </c>
      <c r="BD338" s="30">
        <v>0</v>
      </c>
      <c r="BE338" s="22"/>
      <c r="BF338" s="17"/>
      <c r="BG338" s="17"/>
      <c r="BH338" s="17"/>
      <c r="BI338" s="17"/>
      <c r="BJ338" s="17"/>
    </row>
    <row r="339" s="17" customFormat="1" ht="15" hidden="1">
      <c r="A339" s="13" t="s">
        <v>266</v>
      </c>
      <c r="B339" s="14">
        <v>600</v>
      </c>
      <c r="C339" s="13" t="s">
        <v>268</v>
      </c>
      <c r="D339" s="13" t="s">
        <v>106</v>
      </c>
      <c r="E339" s="29" t="s">
        <v>269</v>
      </c>
      <c r="F339" s="21"/>
      <c r="G339" s="21"/>
      <c r="H339" s="21"/>
      <c r="I339" s="16">
        <v>22000</v>
      </c>
      <c r="J339" s="16"/>
      <c r="K339" s="16"/>
      <c r="L339" s="16">
        <f t="shared" si="664"/>
        <v>22000</v>
      </c>
      <c r="M339" s="16">
        <f t="shared" si="665"/>
        <v>0</v>
      </c>
      <c r="N339" s="16">
        <f t="shared" si="666"/>
        <v>0</v>
      </c>
      <c r="O339" s="16">
        <v>-22000</v>
      </c>
      <c r="P339" s="16"/>
      <c r="Q339" s="16"/>
      <c r="R339" s="16">
        <f t="shared" si="617"/>
        <v>0</v>
      </c>
      <c r="S339" s="16">
        <f t="shared" si="618"/>
        <v>0</v>
      </c>
      <c r="T339" s="16">
        <f t="shared" si="619"/>
        <v>0</v>
      </c>
      <c r="U339" s="16"/>
      <c r="V339" s="16"/>
      <c r="W339" s="16"/>
      <c r="X339" s="16">
        <f t="shared" si="620"/>
        <v>0</v>
      </c>
      <c r="Y339" s="16">
        <f t="shared" si="621"/>
        <v>0</v>
      </c>
      <c r="Z339" s="16">
        <f t="shared" si="622"/>
        <v>0</v>
      </c>
      <c r="AA339" s="16"/>
      <c r="AB339" s="16"/>
      <c r="AC339" s="16"/>
      <c r="AD339" s="16">
        <f t="shared" si="623"/>
        <v>0</v>
      </c>
      <c r="AE339" s="16">
        <f t="shared" si="624"/>
        <v>0</v>
      </c>
      <c r="AF339" s="16">
        <f t="shared" si="625"/>
        <v>0</v>
      </c>
      <c r="AG339" s="16"/>
      <c r="AH339" s="16">
        <f t="shared" si="626"/>
        <v>0</v>
      </c>
      <c r="AI339" s="16">
        <f t="shared" si="627"/>
        <v>0</v>
      </c>
      <c r="AJ339" s="16">
        <f t="shared" si="628"/>
        <v>0</v>
      </c>
      <c r="AK339" s="16"/>
      <c r="AL339" s="16"/>
      <c r="AM339" s="16"/>
      <c r="AN339" s="16">
        <f t="shared" si="629"/>
        <v>0</v>
      </c>
      <c r="AO339" s="16">
        <f t="shared" si="630"/>
        <v>0</v>
      </c>
      <c r="AP339" s="16">
        <f t="shared" si="631"/>
        <v>0</v>
      </c>
      <c r="AQ339" s="16"/>
      <c r="AR339" s="16"/>
      <c r="AS339" s="16"/>
      <c r="AT339" s="16">
        <f t="shared" si="632"/>
        <v>0</v>
      </c>
      <c r="AU339" s="16">
        <f t="shared" si="633"/>
        <v>0</v>
      </c>
      <c r="AV339" s="16">
        <f t="shared" si="634"/>
        <v>0</v>
      </c>
      <c r="AW339" s="16"/>
      <c r="AX339" s="16"/>
      <c r="AY339" s="16"/>
      <c r="AZ339" s="16">
        <f t="shared" si="635"/>
        <v>0</v>
      </c>
      <c r="BA339" s="16">
        <f t="shared" si="636"/>
        <v>0</v>
      </c>
      <c r="BB339" s="16">
        <f t="shared" si="637"/>
        <v>0</v>
      </c>
      <c r="BC339" s="16"/>
      <c r="BD339" s="30">
        <v>0</v>
      </c>
      <c r="BE339" s="30">
        <v>68</v>
      </c>
      <c r="BF339" s="17"/>
      <c r="BG339" s="17"/>
      <c r="BH339" s="17"/>
      <c r="BI339" s="17"/>
      <c r="BJ339" s="17"/>
    </row>
    <row r="340" s="17" customFormat="1" ht="30">
      <c r="A340" s="13" t="s">
        <v>270</v>
      </c>
      <c r="B340" s="14"/>
      <c r="C340" s="13"/>
      <c r="D340" s="13"/>
      <c r="E340" s="31" t="s">
        <v>271</v>
      </c>
      <c r="F340" s="21"/>
      <c r="G340" s="21"/>
      <c r="H340" s="21"/>
      <c r="I340" s="16">
        <f t="shared" si="667"/>
        <v>50409.5</v>
      </c>
      <c r="J340" s="16">
        <f t="shared" si="668"/>
        <v>0</v>
      </c>
      <c r="K340" s="16">
        <f t="shared" si="669"/>
        <v>0</v>
      </c>
      <c r="L340" s="16">
        <f t="shared" si="664"/>
        <v>50409.5</v>
      </c>
      <c r="M340" s="16">
        <f t="shared" si="665"/>
        <v>0</v>
      </c>
      <c r="N340" s="16">
        <f t="shared" si="666"/>
        <v>0</v>
      </c>
      <c r="O340" s="16">
        <f t="shared" si="670"/>
        <v>4382.4499999999989</v>
      </c>
      <c r="P340" s="16">
        <f t="shared" si="671"/>
        <v>0</v>
      </c>
      <c r="Q340" s="16">
        <f t="shared" si="672"/>
        <v>0</v>
      </c>
      <c r="R340" s="16">
        <f t="shared" si="617"/>
        <v>54791.949999999997</v>
      </c>
      <c r="S340" s="16">
        <f t="shared" si="618"/>
        <v>0</v>
      </c>
      <c r="T340" s="16">
        <f t="shared" si="619"/>
        <v>0</v>
      </c>
      <c r="U340" s="16">
        <f t="shared" si="673"/>
        <v>0</v>
      </c>
      <c r="V340" s="16">
        <f t="shared" si="674"/>
        <v>0</v>
      </c>
      <c r="W340" s="16">
        <f t="shared" si="675"/>
        <v>0</v>
      </c>
      <c r="X340" s="16">
        <f t="shared" si="620"/>
        <v>54791.949999999997</v>
      </c>
      <c r="Y340" s="16">
        <f t="shared" si="621"/>
        <v>0</v>
      </c>
      <c r="Z340" s="16">
        <f t="shared" si="622"/>
        <v>0</v>
      </c>
      <c r="AA340" s="16">
        <f t="shared" si="676"/>
        <v>0</v>
      </c>
      <c r="AB340" s="16">
        <f t="shared" si="677"/>
        <v>0</v>
      </c>
      <c r="AC340" s="16">
        <f t="shared" si="678"/>
        <v>0</v>
      </c>
      <c r="AD340" s="16">
        <f t="shared" si="623"/>
        <v>54791.949999999997</v>
      </c>
      <c r="AE340" s="16">
        <f t="shared" si="624"/>
        <v>0</v>
      </c>
      <c r="AF340" s="16">
        <f t="shared" si="625"/>
        <v>0</v>
      </c>
      <c r="AG340" s="16">
        <f t="shared" si="679"/>
        <v>0</v>
      </c>
      <c r="AH340" s="16">
        <f t="shared" si="626"/>
        <v>54791.949999999997</v>
      </c>
      <c r="AI340" s="16">
        <f t="shared" si="627"/>
        <v>0</v>
      </c>
      <c r="AJ340" s="16">
        <f t="shared" si="628"/>
        <v>0</v>
      </c>
      <c r="AK340" s="16">
        <f t="shared" si="680"/>
        <v>0</v>
      </c>
      <c r="AL340" s="16">
        <f t="shared" si="681"/>
        <v>0</v>
      </c>
      <c r="AM340" s="16">
        <f t="shared" si="682"/>
        <v>0</v>
      </c>
      <c r="AN340" s="16">
        <f t="shared" si="629"/>
        <v>54791.949999999997</v>
      </c>
      <c r="AO340" s="16">
        <f t="shared" si="630"/>
        <v>0</v>
      </c>
      <c r="AP340" s="16">
        <f t="shared" si="631"/>
        <v>0</v>
      </c>
      <c r="AQ340" s="16">
        <f t="shared" si="683"/>
        <v>0</v>
      </c>
      <c r="AR340" s="16">
        <f t="shared" si="684"/>
        <v>0</v>
      </c>
      <c r="AS340" s="16">
        <f t="shared" si="685"/>
        <v>0</v>
      </c>
      <c r="AT340" s="16">
        <f t="shared" si="632"/>
        <v>54791.949999999997</v>
      </c>
      <c r="AU340" s="16">
        <f t="shared" si="633"/>
        <v>0</v>
      </c>
      <c r="AV340" s="16">
        <f t="shared" si="634"/>
        <v>0</v>
      </c>
      <c r="AW340" s="16">
        <f t="shared" si="686"/>
        <v>0</v>
      </c>
      <c r="AX340" s="16">
        <f t="shared" si="687"/>
        <v>0</v>
      </c>
      <c r="AY340" s="16">
        <f t="shared" si="688"/>
        <v>0</v>
      </c>
      <c r="AZ340" s="16">
        <f t="shared" si="635"/>
        <v>54791.949999999997</v>
      </c>
      <c r="BA340" s="16">
        <f t="shared" si="636"/>
        <v>0</v>
      </c>
      <c r="BB340" s="16">
        <f t="shared" si="637"/>
        <v>0</v>
      </c>
      <c r="BC340" s="16">
        <f t="shared" si="689"/>
        <v>0</v>
      </c>
      <c r="BD340" s="30"/>
      <c r="BE340" s="30"/>
      <c r="BF340" s="17"/>
      <c r="BG340" s="17"/>
      <c r="BH340" s="17"/>
      <c r="BI340" s="17"/>
      <c r="BJ340" s="17"/>
    </row>
    <row r="341" s="17" customFormat="1" ht="45">
      <c r="A341" s="13" t="s">
        <v>270</v>
      </c>
      <c r="B341" s="14" t="s">
        <v>58</v>
      </c>
      <c r="C341" s="13"/>
      <c r="D341" s="13"/>
      <c r="E341" s="29" t="s">
        <v>59</v>
      </c>
      <c r="F341" s="21"/>
      <c r="G341" s="21"/>
      <c r="H341" s="21"/>
      <c r="I341" s="16">
        <f t="shared" si="667"/>
        <v>50409.5</v>
      </c>
      <c r="J341" s="16">
        <f t="shared" si="668"/>
        <v>0</v>
      </c>
      <c r="K341" s="16">
        <f t="shared" si="669"/>
        <v>0</v>
      </c>
      <c r="L341" s="16">
        <f t="shared" si="664"/>
        <v>50409.5</v>
      </c>
      <c r="M341" s="16">
        <f t="shared" si="665"/>
        <v>0</v>
      </c>
      <c r="N341" s="16">
        <f t="shared" si="666"/>
        <v>0</v>
      </c>
      <c r="O341" s="16">
        <f t="shared" si="670"/>
        <v>4382.4499999999989</v>
      </c>
      <c r="P341" s="16">
        <f t="shared" si="671"/>
        <v>0</v>
      </c>
      <c r="Q341" s="16">
        <f t="shared" si="672"/>
        <v>0</v>
      </c>
      <c r="R341" s="16">
        <f t="shared" si="617"/>
        <v>54791.949999999997</v>
      </c>
      <c r="S341" s="16">
        <f t="shared" si="618"/>
        <v>0</v>
      </c>
      <c r="T341" s="16">
        <f t="shared" si="619"/>
        <v>0</v>
      </c>
      <c r="U341" s="16">
        <f t="shared" si="673"/>
        <v>0</v>
      </c>
      <c r="V341" s="16">
        <f t="shared" si="674"/>
        <v>0</v>
      </c>
      <c r="W341" s="16">
        <f t="shared" si="675"/>
        <v>0</v>
      </c>
      <c r="X341" s="16">
        <f t="shared" si="620"/>
        <v>54791.949999999997</v>
      </c>
      <c r="Y341" s="16">
        <f t="shared" si="621"/>
        <v>0</v>
      </c>
      <c r="Z341" s="16">
        <f t="shared" si="622"/>
        <v>0</v>
      </c>
      <c r="AA341" s="16">
        <f t="shared" si="676"/>
        <v>0</v>
      </c>
      <c r="AB341" s="16">
        <f t="shared" si="677"/>
        <v>0</v>
      </c>
      <c r="AC341" s="16">
        <f t="shared" si="678"/>
        <v>0</v>
      </c>
      <c r="AD341" s="16">
        <f t="shared" si="623"/>
        <v>54791.949999999997</v>
      </c>
      <c r="AE341" s="16">
        <f t="shared" si="624"/>
        <v>0</v>
      </c>
      <c r="AF341" s="16">
        <f t="shared" si="625"/>
        <v>0</v>
      </c>
      <c r="AG341" s="16">
        <f t="shared" si="679"/>
        <v>0</v>
      </c>
      <c r="AH341" s="16">
        <f t="shared" si="626"/>
        <v>54791.949999999997</v>
      </c>
      <c r="AI341" s="16">
        <f t="shared" si="627"/>
        <v>0</v>
      </c>
      <c r="AJ341" s="16">
        <f t="shared" si="628"/>
        <v>0</v>
      </c>
      <c r="AK341" s="16">
        <f t="shared" si="680"/>
        <v>0</v>
      </c>
      <c r="AL341" s="16">
        <f t="shared" si="681"/>
        <v>0</v>
      </c>
      <c r="AM341" s="16">
        <f t="shared" si="682"/>
        <v>0</v>
      </c>
      <c r="AN341" s="16">
        <f t="shared" si="629"/>
        <v>54791.949999999997</v>
      </c>
      <c r="AO341" s="16">
        <f t="shared" si="630"/>
        <v>0</v>
      </c>
      <c r="AP341" s="16">
        <f t="shared" si="631"/>
        <v>0</v>
      </c>
      <c r="AQ341" s="16">
        <f t="shared" si="683"/>
        <v>0</v>
      </c>
      <c r="AR341" s="16">
        <f t="shared" si="684"/>
        <v>0</v>
      </c>
      <c r="AS341" s="16">
        <f t="shared" si="685"/>
        <v>0</v>
      </c>
      <c r="AT341" s="16">
        <f t="shared" si="632"/>
        <v>54791.949999999997</v>
      </c>
      <c r="AU341" s="16">
        <f t="shared" si="633"/>
        <v>0</v>
      </c>
      <c r="AV341" s="16">
        <f t="shared" si="634"/>
        <v>0</v>
      </c>
      <c r="AW341" s="16">
        <f t="shared" si="686"/>
        <v>0</v>
      </c>
      <c r="AX341" s="16">
        <f t="shared" si="687"/>
        <v>0</v>
      </c>
      <c r="AY341" s="16">
        <f t="shared" si="688"/>
        <v>0</v>
      </c>
      <c r="AZ341" s="16">
        <f t="shared" si="635"/>
        <v>54791.949999999997</v>
      </c>
      <c r="BA341" s="16">
        <f t="shared" si="636"/>
        <v>0</v>
      </c>
      <c r="BB341" s="16">
        <f t="shared" si="637"/>
        <v>0</v>
      </c>
      <c r="BC341" s="16">
        <f t="shared" si="689"/>
        <v>0</v>
      </c>
      <c r="BD341" s="30"/>
      <c r="BE341" s="30"/>
      <c r="BF341" s="17"/>
      <c r="BG341" s="17"/>
      <c r="BH341" s="17"/>
      <c r="BI341" s="17"/>
      <c r="BJ341" s="17"/>
    </row>
    <row r="342" s="17" customFormat="1" ht="15">
      <c r="A342" s="13" t="s">
        <v>270</v>
      </c>
      <c r="B342" s="14">
        <v>600</v>
      </c>
      <c r="C342" s="13" t="s">
        <v>268</v>
      </c>
      <c r="D342" s="13" t="s">
        <v>106</v>
      </c>
      <c r="E342" s="29" t="s">
        <v>269</v>
      </c>
      <c r="F342" s="21"/>
      <c r="G342" s="21"/>
      <c r="H342" s="21"/>
      <c r="I342" s="16">
        <v>50409.5</v>
      </c>
      <c r="J342" s="16"/>
      <c r="K342" s="16"/>
      <c r="L342" s="16">
        <f t="shared" si="664"/>
        <v>50409.5</v>
      </c>
      <c r="M342" s="16">
        <f t="shared" si="665"/>
        <v>0</v>
      </c>
      <c r="N342" s="16">
        <f t="shared" si="666"/>
        <v>0</v>
      </c>
      <c r="O342" s="16">
        <f>-5009.6+9392.05</f>
        <v>4382.4499999999989</v>
      </c>
      <c r="P342" s="16"/>
      <c r="Q342" s="16"/>
      <c r="R342" s="16">
        <f t="shared" si="617"/>
        <v>54791.949999999997</v>
      </c>
      <c r="S342" s="16">
        <f t="shared" si="618"/>
        <v>0</v>
      </c>
      <c r="T342" s="16">
        <f t="shared" si="619"/>
        <v>0</v>
      </c>
      <c r="U342" s="16"/>
      <c r="V342" s="16"/>
      <c r="W342" s="16"/>
      <c r="X342" s="16">
        <f t="shared" si="620"/>
        <v>54791.949999999997</v>
      </c>
      <c r="Y342" s="16">
        <f t="shared" si="621"/>
        <v>0</v>
      </c>
      <c r="Z342" s="16">
        <f t="shared" si="622"/>
        <v>0</v>
      </c>
      <c r="AA342" s="16"/>
      <c r="AB342" s="16"/>
      <c r="AC342" s="16"/>
      <c r="AD342" s="16">
        <f t="shared" si="623"/>
        <v>54791.949999999997</v>
      </c>
      <c r="AE342" s="16">
        <f t="shared" si="624"/>
        <v>0</v>
      </c>
      <c r="AF342" s="16">
        <f t="shared" si="625"/>
        <v>0</v>
      </c>
      <c r="AG342" s="16"/>
      <c r="AH342" s="16">
        <f t="shared" si="626"/>
        <v>54791.949999999997</v>
      </c>
      <c r="AI342" s="16">
        <f t="shared" si="627"/>
        <v>0</v>
      </c>
      <c r="AJ342" s="16">
        <f t="shared" si="628"/>
        <v>0</v>
      </c>
      <c r="AK342" s="16"/>
      <c r="AL342" s="16"/>
      <c r="AM342" s="16"/>
      <c r="AN342" s="16">
        <f t="shared" si="629"/>
        <v>54791.949999999997</v>
      </c>
      <c r="AO342" s="16">
        <f t="shared" si="630"/>
        <v>0</v>
      </c>
      <c r="AP342" s="16">
        <f t="shared" si="631"/>
        <v>0</v>
      </c>
      <c r="AQ342" s="16"/>
      <c r="AR342" s="16"/>
      <c r="AS342" s="16"/>
      <c r="AT342" s="16">
        <f t="shared" si="632"/>
        <v>54791.949999999997</v>
      </c>
      <c r="AU342" s="16">
        <f t="shared" si="633"/>
        <v>0</v>
      </c>
      <c r="AV342" s="16">
        <f t="shared" si="634"/>
        <v>0</v>
      </c>
      <c r="AW342" s="16"/>
      <c r="AX342" s="16"/>
      <c r="AY342" s="16"/>
      <c r="AZ342" s="16">
        <f t="shared" si="635"/>
        <v>54791.949999999997</v>
      </c>
      <c r="BA342" s="16">
        <f t="shared" si="636"/>
        <v>0</v>
      </c>
      <c r="BB342" s="16">
        <f t="shared" si="637"/>
        <v>0</v>
      </c>
      <c r="BC342" s="16"/>
      <c r="BD342" s="30"/>
      <c r="BE342" s="30" t="s">
        <v>272</v>
      </c>
      <c r="BF342" s="17"/>
      <c r="BG342" s="17"/>
      <c r="BH342" s="17"/>
      <c r="BI342" s="17"/>
      <c r="BJ342" s="17"/>
    </row>
    <row r="343" s="23" customFormat="1" ht="15">
      <c r="A343" s="24" t="s">
        <v>273</v>
      </c>
      <c r="B343" s="25"/>
      <c r="C343" s="24"/>
      <c r="D343" s="24"/>
      <c r="E343" s="26" t="s">
        <v>30</v>
      </c>
      <c r="F343" s="27">
        <f>F344</f>
        <v>345489.09999999998</v>
      </c>
      <c r="G343" s="27">
        <f>G344</f>
        <v>313169.79999999999</v>
      </c>
      <c r="H343" s="27">
        <f>H344</f>
        <v>0</v>
      </c>
      <c r="I343" s="27">
        <f t="shared" si="667"/>
        <v>0</v>
      </c>
      <c r="J343" s="27">
        <f t="shared" si="668"/>
        <v>0</v>
      </c>
      <c r="K343" s="27">
        <f t="shared" si="669"/>
        <v>0</v>
      </c>
      <c r="L343" s="27">
        <f t="shared" si="664"/>
        <v>345489.09999999998</v>
      </c>
      <c r="M343" s="27">
        <f t="shared" si="665"/>
        <v>313169.79999999999</v>
      </c>
      <c r="N343" s="27">
        <f t="shared" si="666"/>
        <v>0</v>
      </c>
      <c r="O343" s="27">
        <f t="shared" si="670"/>
        <v>-269917.78307999996</v>
      </c>
      <c r="P343" s="27">
        <f t="shared" si="671"/>
        <v>-313169.79999999999</v>
      </c>
      <c r="Q343" s="27">
        <f t="shared" si="672"/>
        <v>0</v>
      </c>
      <c r="R343" s="27">
        <f t="shared" si="617"/>
        <v>75571.316920000012</v>
      </c>
      <c r="S343" s="27">
        <f t="shared" si="618"/>
        <v>0</v>
      </c>
      <c r="T343" s="27">
        <f t="shared" si="619"/>
        <v>0</v>
      </c>
      <c r="U343" s="27">
        <f t="shared" si="673"/>
        <v>0</v>
      </c>
      <c r="V343" s="27">
        <f t="shared" si="674"/>
        <v>0</v>
      </c>
      <c r="W343" s="27">
        <f t="shared" si="675"/>
        <v>0</v>
      </c>
      <c r="X343" s="27">
        <f t="shared" si="620"/>
        <v>75571.316920000012</v>
      </c>
      <c r="Y343" s="27">
        <f t="shared" si="621"/>
        <v>0</v>
      </c>
      <c r="Z343" s="27">
        <f t="shared" si="622"/>
        <v>0</v>
      </c>
      <c r="AA343" s="27">
        <f t="shared" si="676"/>
        <v>0</v>
      </c>
      <c r="AB343" s="27">
        <f t="shared" si="677"/>
        <v>0</v>
      </c>
      <c r="AC343" s="27">
        <f t="shared" si="678"/>
        <v>0</v>
      </c>
      <c r="AD343" s="27">
        <f t="shared" si="623"/>
        <v>75571.316920000012</v>
      </c>
      <c r="AE343" s="27">
        <f t="shared" si="624"/>
        <v>0</v>
      </c>
      <c r="AF343" s="27">
        <f t="shared" si="625"/>
        <v>0</v>
      </c>
      <c r="AG343" s="27">
        <f t="shared" si="679"/>
        <v>0</v>
      </c>
      <c r="AH343" s="27">
        <f t="shared" si="626"/>
        <v>75571.316920000012</v>
      </c>
      <c r="AI343" s="27">
        <f t="shared" si="627"/>
        <v>0</v>
      </c>
      <c r="AJ343" s="27">
        <f t="shared" si="628"/>
        <v>0</v>
      </c>
      <c r="AK343" s="27">
        <f t="shared" si="680"/>
        <v>-67075.531999999992</v>
      </c>
      <c r="AL343" s="27">
        <f t="shared" si="681"/>
        <v>67075.531999999992</v>
      </c>
      <c r="AM343" s="27">
        <f t="shared" si="682"/>
        <v>0</v>
      </c>
      <c r="AN343" s="27">
        <f t="shared" si="629"/>
        <v>8495.7849200000201</v>
      </c>
      <c r="AO343" s="27">
        <f t="shared" si="630"/>
        <v>67075.531999999992</v>
      </c>
      <c r="AP343" s="27">
        <f t="shared" si="631"/>
        <v>0</v>
      </c>
      <c r="AQ343" s="27">
        <f t="shared" si="683"/>
        <v>0</v>
      </c>
      <c r="AR343" s="27">
        <f t="shared" si="684"/>
        <v>0</v>
      </c>
      <c r="AS343" s="27">
        <f t="shared" si="685"/>
        <v>0</v>
      </c>
      <c r="AT343" s="27">
        <f t="shared" si="632"/>
        <v>8495.7849200000201</v>
      </c>
      <c r="AU343" s="27">
        <f t="shared" si="633"/>
        <v>67075.531999999992</v>
      </c>
      <c r="AV343" s="27">
        <f t="shared" si="634"/>
        <v>0</v>
      </c>
      <c r="AW343" s="27">
        <f t="shared" si="686"/>
        <v>0</v>
      </c>
      <c r="AX343" s="27">
        <f t="shared" si="687"/>
        <v>0</v>
      </c>
      <c r="AY343" s="27">
        <f t="shared" si="688"/>
        <v>0</v>
      </c>
      <c r="AZ343" s="27">
        <f t="shared" si="635"/>
        <v>8495.7849200000201</v>
      </c>
      <c r="BA343" s="27">
        <f t="shared" si="636"/>
        <v>67075.531999999992</v>
      </c>
      <c r="BB343" s="27">
        <f t="shared" si="637"/>
        <v>0</v>
      </c>
      <c r="BC343" s="27">
        <f t="shared" si="689"/>
        <v>0</v>
      </c>
      <c r="BD343" s="28"/>
      <c r="BE343" s="28"/>
      <c r="BF343" s="23"/>
      <c r="BG343" s="23"/>
      <c r="BH343" s="23"/>
      <c r="BI343" s="23"/>
      <c r="BJ343" s="23"/>
    </row>
    <row r="344" s="1" customFormat="1" ht="60">
      <c r="A344" s="13" t="s">
        <v>274</v>
      </c>
      <c r="B344" s="14"/>
      <c r="C344" s="13"/>
      <c r="D344" s="13"/>
      <c r="E344" s="29" t="s">
        <v>275</v>
      </c>
      <c r="F344" s="16">
        <f>F348+F351</f>
        <v>345489.09999999998</v>
      </c>
      <c r="G344" s="16">
        <f>G348+G351</f>
        <v>313169.79999999999</v>
      </c>
      <c r="H344" s="16">
        <f>H348+H351</f>
        <v>0</v>
      </c>
      <c r="I344" s="16">
        <f>I348+I351</f>
        <v>0</v>
      </c>
      <c r="J344" s="16">
        <f>J348+J351</f>
        <v>0</v>
      </c>
      <c r="K344" s="16">
        <f>K348+K351</f>
        <v>0</v>
      </c>
      <c r="L344" s="16">
        <f t="shared" si="664"/>
        <v>345489.09999999998</v>
      </c>
      <c r="M344" s="16">
        <f t="shared" si="665"/>
        <v>313169.79999999999</v>
      </c>
      <c r="N344" s="16">
        <f t="shared" si="666"/>
        <v>0</v>
      </c>
      <c r="O344" s="16">
        <f>O348+O351+O354+O345</f>
        <v>-269917.78307999996</v>
      </c>
      <c r="P344" s="16">
        <f>P348+P351+P354+P345</f>
        <v>-313169.79999999999</v>
      </c>
      <c r="Q344" s="16">
        <f>Q348+Q351+Q354+Q345</f>
        <v>0</v>
      </c>
      <c r="R344" s="16">
        <f t="shared" si="617"/>
        <v>75571.316920000012</v>
      </c>
      <c r="S344" s="16">
        <f t="shared" si="618"/>
        <v>0</v>
      </c>
      <c r="T344" s="16">
        <f t="shared" si="619"/>
        <v>0</v>
      </c>
      <c r="U344" s="16">
        <f>U348+U351+U354</f>
        <v>0</v>
      </c>
      <c r="V344" s="16">
        <f>V348+V351+V354</f>
        <v>0</v>
      </c>
      <c r="W344" s="16">
        <f>W348+W351+W354</f>
        <v>0</v>
      </c>
      <c r="X344" s="16">
        <f t="shared" si="620"/>
        <v>75571.316920000012</v>
      </c>
      <c r="Y344" s="16">
        <f t="shared" si="621"/>
        <v>0</v>
      </c>
      <c r="Z344" s="16">
        <f t="shared" si="622"/>
        <v>0</v>
      </c>
      <c r="AA344" s="16">
        <f>AA348+AA351+AA354</f>
        <v>0</v>
      </c>
      <c r="AB344" s="16">
        <f>AB348+AB351+AB354</f>
        <v>0</v>
      </c>
      <c r="AC344" s="16">
        <f>AC348+AC351+AC354</f>
        <v>0</v>
      </c>
      <c r="AD344" s="16">
        <f t="shared" si="623"/>
        <v>75571.316920000012</v>
      </c>
      <c r="AE344" s="16">
        <f t="shared" si="624"/>
        <v>0</v>
      </c>
      <c r="AF344" s="16">
        <f t="shared" si="625"/>
        <v>0</v>
      </c>
      <c r="AG344" s="16">
        <f>AG348+AG351+AG354</f>
        <v>0</v>
      </c>
      <c r="AH344" s="16">
        <f t="shared" si="626"/>
        <v>75571.316920000012</v>
      </c>
      <c r="AI344" s="16">
        <f t="shared" si="627"/>
        <v>0</v>
      </c>
      <c r="AJ344" s="16">
        <f t="shared" si="628"/>
        <v>0</v>
      </c>
      <c r="AK344" s="16">
        <f>AK348+AK351+AK354+AK345</f>
        <v>-67075.531999999992</v>
      </c>
      <c r="AL344" s="16">
        <f>AL348+AL351+AL354+AL345</f>
        <v>67075.531999999992</v>
      </c>
      <c r="AM344" s="16">
        <f>AM348+AM351+AM354+AM345</f>
        <v>0</v>
      </c>
      <c r="AN344" s="16">
        <f t="shared" si="629"/>
        <v>8495.7849200000201</v>
      </c>
      <c r="AO344" s="16">
        <f t="shared" si="630"/>
        <v>67075.531999999992</v>
      </c>
      <c r="AP344" s="16">
        <f t="shared" si="631"/>
        <v>0</v>
      </c>
      <c r="AQ344" s="16">
        <f>AQ348+AQ351+AQ354+AQ345</f>
        <v>0</v>
      </c>
      <c r="AR344" s="16">
        <f>AR348+AR351+AR354+AR345</f>
        <v>0</v>
      </c>
      <c r="AS344" s="16">
        <f>AS348+AS351+AS354+AS345</f>
        <v>0</v>
      </c>
      <c r="AT344" s="16">
        <f t="shared" si="632"/>
        <v>8495.7849200000201</v>
      </c>
      <c r="AU344" s="16">
        <f t="shared" si="633"/>
        <v>67075.531999999992</v>
      </c>
      <c r="AV344" s="16">
        <f t="shared" si="634"/>
        <v>0</v>
      </c>
      <c r="AW344" s="16">
        <f>AW348+AW351+AW354+AW345</f>
        <v>0</v>
      </c>
      <c r="AX344" s="16">
        <f>AX348+AX351+AX354+AX345</f>
        <v>0</v>
      </c>
      <c r="AY344" s="16">
        <f>AY348+AY351+AY354+AY345</f>
        <v>0</v>
      </c>
      <c r="AZ344" s="16">
        <f t="shared" si="635"/>
        <v>8495.7849200000201</v>
      </c>
      <c r="BA344" s="16">
        <f t="shared" si="636"/>
        <v>67075.531999999992</v>
      </c>
      <c r="BB344" s="16">
        <f t="shared" si="637"/>
        <v>0</v>
      </c>
      <c r="BC344" s="16">
        <f>BC348+BC351+BC354+BC345</f>
        <v>0</v>
      </c>
      <c r="BD344" s="30"/>
      <c r="BE344" s="30"/>
      <c r="BF344" s="1"/>
      <c r="BG344" s="1"/>
      <c r="BH344" s="1"/>
      <c r="BI344" s="1"/>
      <c r="BJ344" s="1"/>
    </row>
    <row r="345" s="1" customFormat="1" ht="30">
      <c r="A345" s="13" t="s">
        <v>276</v>
      </c>
      <c r="B345" s="14"/>
      <c r="C345" s="13"/>
      <c r="D345" s="13"/>
      <c r="E345" s="31" t="s">
        <v>277</v>
      </c>
      <c r="F345" s="16"/>
      <c r="G345" s="16"/>
      <c r="H345" s="16"/>
      <c r="I345" s="16"/>
      <c r="J345" s="16"/>
      <c r="K345" s="16"/>
      <c r="L345" s="16"/>
      <c r="M345" s="16"/>
      <c r="N345" s="16"/>
      <c r="O345" s="16">
        <f t="shared" ref="O345:O355" si="690">O346</f>
        <v>12463.022499999999</v>
      </c>
      <c r="P345" s="16">
        <f t="shared" ref="P345:P355" si="691">P346</f>
        <v>0</v>
      </c>
      <c r="Q345" s="16">
        <f t="shared" ref="Q345:Q355" si="692">Q346</f>
        <v>0</v>
      </c>
      <c r="R345" s="16">
        <f t="shared" si="617"/>
        <v>12463.022499999999</v>
      </c>
      <c r="S345" s="16">
        <f t="shared" si="618"/>
        <v>0</v>
      </c>
      <c r="T345" s="16">
        <f t="shared" si="619"/>
        <v>0</v>
      </c>
      <c r="U345" s="16">
        <f t="shared" ref="U345:U355" si="693">U346</f>
        <v>0</v>
      </c>
      <c r="V345" s="16">
        <f t="shared" ref="V345:V355" si="694">V346</f>
        <v>0</v>
      </c>
      <c r="W345" s="16">
        <f t="shared" ref="W345:W355" si="695">W346</f>
        <v>0</v>
      </c>
      <c r="X345" s="16">
        <f t="shared" si="620"/>
        <v>12463.022499999999</v>
      </c>
      <c r="Y345" s="16">
        <f t="shared" si="621"/>
        <v>0</v>
      </c>
      <c r="Z345" s="16">
        <f t="shared" si="622"/>
        <v>0</v>
      </c>
      <c r="AA345" s="16">
        <f t="shared" ref="AA345:AA355" si="696">AA346</f>
        <v>0</v>
      </c>
      <c r="AB345" s="16">
        <f t="shared" ref="AB345:AB355" si="697">AB346</f>
        <v>0</v>
      </c>
      <c r="AC345" s="16">
        <f t="shared" ref="AC345:AC355" si="698">AC346</f>
        <v>0</v>
      </c>
      <c r="AD345" s="16">
        <f t="shared" si="623"/>
        <v>12463.022499999999</v>
      </c>
      <c r="AE345" s="16">
        <f t="shared" si="624"/>
        <v>0</v>
      </c>
      <c r="AF345" s="16">
        <f t="shared" si="625"/>
        <v>0</v>
      </c>
      <c r="AG345" s="16">
        <f t="shared" ref="AG345:AG355" si="699">AG346</f>
        <v>0</v>
      </c>
      <c r="AH345" s="16">
        <f t="shared" si="626"/>
        <v>12463.022499999999</v>
      </c>
      <c r="AI345" s="16">
        <f t="shared" si="627"/>
        <v>0</v>
      </c>
      <c r="AJ345" s="16">
        <f t="shared" si="628"/>
        <v>0</v>
      </c>
      <c r="AK345" s="16">
        <f t="shared" ref="AK345:AK355" si="700">AK346</f>
        <v>-12123.910749999999</v>
      </c>
      <c r="AL345" s="16">
        <f t="shared" ref="AL345:AL355" si="701">AL346</f>
        <v>12123.910749999999</v>
      </c>
      <c r="AM345" s="16">
        <f t="shared" ref="AM345:AM355" si="702">AM346</f>
        <v>0</v>
      </c>
      <c r="AN345" s="16">
        <f t="shared" si="629"/>
        <v>339.11175000000003</v>
      </c>
      <c r="AO345" s="16">
        <f t="shared" si="630"/>
        <v>12123.910749999999</v>
      </c>
      <c r="AP345" s="16">
        <f t="shared" si="631"/>
        <v>0</v>
      </c>
      <c r="AQ345" s="16">
        <f t="shared" ref="AQ345:AQ355" si="703">AQ346</f>
        <v>0</v>
      </c>
      <c r="AR345" s="16">
        <f t="shared" ref="AR345:AR355" si="704">AR346</f>
        <v>0</v>
      </c>
      <c r="AS345" s="16">
        <f t="shared" ref="AS345:AS355" si="705">AS346</f>
        <v>0</v>
      </c>
      <c r="AT345" s="16">
        <f t="shared" si="632"/>
        <v>339.11175000000003</v>
      </c>
      <c r="AU345" s="16">
        <f t="shared" si="633"/>
        <v>12123.910749999999</v>
      </c>
      <c r="AV345" s="16">
        <f t="shared" si="634"/>
        <v>0</v>
      </c>
      <c r="AW345" s="16">
        <f t="shared" ref="AW345:AW355" si="706">AW346</f>
        <v>0</v>
      </c>
      <c r="AX345" s="16">
        <f t="shared" ref="AX345:AX355" si="707">AX346</f>
        <v>0</v>
      </c>
      <c r="AY345" s="16">
        <f t="shared" ref="AY345:AY355" si="708">AY346</f>
        <v>0</v>
      </c>
      <c r="AZ345" s="16">
        <f t="shared" si="635"/>
        <v>339.11175000000003</v>
      </c>
      <c r="BA345" s="16">
        <f t="shared" si="636"/>
        <v>12123.910749999999</v>
      </c>
      <c r="BB345" s="16">
        <f t="shared" si="637"/>
        <v>0</v>
      </c>
      <c r="BC345" s="16">
        <f t="shared" ref="BC345:BC355" si="709">BC346</f>
        <v>0</v>
      </c>
      <c r="BD345" s="30"/>
      <c r="BE345" s="30"/>
      <c r="BF345" s="1"/>
      <c r="BG345" s="1"/>
      <c r="BH345" s="1"/>
      <c r="BI345" s="1"/>
      <c r="BJ345" s="1"/>
    </row>
    <row r="346" s="1" customFormat="1" ht="45">
      <c r="A346" s="13" t="s">
        <v>276</v>
      </c>
      <c r="B346" s="14" t="s">
        <v>35</v>
      </c>
      <c r="C346" s="13"/>
      <c r="D346" s="13"/>
      <c r="E346" s="29" t="s">
        <v>36</v>
      </c>
      <c r="F346" s="16"/>
      <c r="G346" s="16"/>
      <c r="H346" s="16"/>
      <c r="I346" s="16"/>
      <c r="J346" s="16"/>
      <c r="K346" s="16"/>
      <c r="L346" s="16"/>
      <c r="M346" s="16"/>
      <c r="N346" s="16"/>
      <c r="O346" s="16">
        <f t="shared" si="690"/>
        <v>12463.022499999999</v>
      </c>
      <c r="P346" s="16">
        <f t="shared" si="691"/>
        <v>0</v>
      </c>
      <c r="Q346" s="16">
        <f t="shared" si="692"/>
        <v>0</v>
      </c>
      <c r="R346" s="16">
        <f t="shared" si="617"/>
        <v>12463.022499999999</v>
      </c>
      <c r="S346" s="16">
        <f t="shared" si="618"/>
        <v>0</v>
      </c>
      <c r="T346" s="16">
        <f t="shared" si="619"/>
        <v>0</v>
      </c>
      <c r="U346" s="16">
        <f t="shared" si="693"/>
        <v>0</v>
      </c>
      <c r="V346" s="16">
        <f t="shared" si="694"/>
        <v>0</v>
      </c>
      <c r="W346" s="16">
        <f t="shared" si="695"/>
        <v>0</v>
      </c>
      <c r="X346" s="16">
        <f t="shared" si="620"/>
        <v>12463.022499999999</v>
      </c>
      <c r="Y346" s="16">
        <f t="shared" si="621"/>
        <v>0</v>
      </c>
      <c r="Z346" s="16">
        <f t="shared" si="622"/>
        <v>0</v>
      </c>
      <c r="AA346" s="16">
        <f t="shared" si="696"/>
        <v>0</v>
      </c>
      <c r="AB346" s="16">
        <f t="shared" si="697"/>
        <v>0</v>
      </c>
      <c r="AC346" s="16">
        <f t="shared" si="698"/>
        <v>0</v>
      </c>
      <c r="AD346" s="16">
        <f t="shared" si="623"/>
        <v>12463.022499999999</v>
      </c>
      <c r="AE346" s="16">
        <f t="shared" si="624"/>
        <v>0</v>
      </c>
      <c r="AF346" s="16">
        <f t="shared" si="625"/>
        <v>0</v>
      </c>
      <c r="AG346" s="16">
        <f t="shared" si="699"/>
        <v>0</v>
      </c>
      <c r="AH346" s="16">
        <f t="shared" si="626"/>
        <v>12463.022499999999</v>
      </c>
      <c r="AI346" s="16">
        <f t="shared" si="627"/>
        <v>0</v>
      </c>
      <c r="AJ346" s="16">
        <f t="shared" si="628"/>
        <v>0</v>
      </c>
      <c r="AK346" s="16">
        <f t="shared" si="700"/>
        <v>-12123.910749999999</v>
      </c>
      <c r="AL346" s="16">
        <f t="shared" si="701"/>
        <v>12123.910749999999</v>
      </c>
      <c r="AM346" s="16">
        <f t="shared" si="702"/>
        <v>0</v>
      </c>
      <c r="AN346" s="16">
        <f t="shared" si="629"/>
        <v>339.11175000000003</v>
      </c>
      <c r="AO346" s="16">
        <f t="shared" si="630"/>
        <v>12123.910749999999</v>
      </c>
      <c r="AP346" s="16">
        <f t="shared" si="631"/>
        <v>0</v>
      </c>
      <c r="AQ346" s="16">
        <f t="shared" si="703"/>
        <v>0</v>
      </c>
      <c r="AR346" s="16">
        <f t="shared" si="704"/>
        <v>0</v>
      </c>
      <c r="AS346" s="16">
        <f t="shared" si="705"/>
        <v>0</v>
      </c>
      <c r="AT346" s="16">
        <f t="shared" si="632"/>
        <v>339.11175000000003</v>
      </c>
      <c r="AU346" s="16">
        <f t="shared" si="633"/>
        <v>12123.910749999999</v>
      </c>
      <c r="AV346" s="16">
        <f t="shared" si="634"/>
        <v>0</v>
      </c>
      <c r="AW346" s="16">
        <f t="shared" si="706"/>
        <v>0</v>
      </c>
      <c r="AX346" s="16">
        <f t="shared" si="707"/>
        <v>0</v>
      </c>
      <c r="AY346" s="16">
        <f t="shared" si="708"/>
        <v>0</v>
      </c>
      <c r="AZ346" s="16">
        <f t="shared" si="635"/>
        <v>339.11175000000003</v>
      </c>
      <c r="BA346" s="16">
        <f t="shared" si="636"/>
        <v>12123.910749999999</v>
      </c>
      <c r="BB346" s="16">
        <f t="shared" si="637"/>
        <v>0</v>
      </c>
      <c r="BC346" s="16">
        <f t="shared" si="709"/>
        <v>0</v>
      </c>
      <c r="BD346" s="30"/>
      <c r="BE346" s="30"/>
      <c r="BF346" s="1"/>
      <c r="BG346" s="1"/>
      <c r="BH346" s="1"/>
      <c r="BI346" s="1"/>
      <c r="BJ346" s="1"/>
    </row>
    <row r="347" s="1" customFormat="1" ht="15">
      <c r="A347" s="13" t="s">
        <v>276</v>
      </c>
      <c r="B347" s="14">
        <v>400</v>
      </c>
      <c r="C347" s="13" t="s">
        <v>268</v>
      </c>
      <c r="D347" s="13" t="s">
        <v>106</v>
      </c>
      <c r="E347" s="29" t="s">
        <v>269</v>
      </c>
      <c r="F347" s="16"/>
      <c r="G347" s="16"/>
      <c r="H347" s="16"/>
      <c r="I347" s="16"/>
      <c r="J347" s="16"/>
      <c r="K347" s="16"/>
      <c r="L347" s="16"/>
      <c r="M347" s="16"/>
      <c r="N347" s="16"/>
      <c r="O347" s="16">
        <v>12463.022499999999</v>
      </c>
      <c r="P347" s="16"/>
      <c r="Q347" s="16"/>
      <c r="R347" s="16">
        <f t="shared" si="617"/>
        <v>12463.022499999999</v>
      </c>
      <c r="S347" s="16">
        <f t="shared" si="618"/>
        <v>0</v>
      </c>
      <c r="T347" s="16">
        <f t="shared" si="619"/>
        <v>0</v>
      </c>
      <c r="U347" s="16"/>
      <c r="V347" s="16"/>
      <c r="W347" s="16"/>
      <c r="X347" s="16">
        <f t="shared" si="620"/>
        <v>12463.022499999999</v>
      </c>
      <c r="Y347" s="16">
        <f t="shared" si="621"/>
        <v>0</v>
      </c>
      <c r="Z347" s="16">
        <f t="shared" si="622"/>
        <v>0</v>
      </c>
      <c r="AA347" s="16"/>
      <c r="AB347" s="16"/>
      <c r="AC347" s="16"/>
      <c r="AD347" s="16">
        <f t="shared" si="623"/>
        <v>12463.022499999999</v>
      </c>
      <c r="AE347" s="16">
        <f t="shared" si="624"/>
        <v>0</v>
      </c>
      <c r="AF347" s="16">
        <f t="shared" si="625"/>
        <v>0</v>
      </c>
      <c r="AG347" s="16"/>
      <c r="AH347" s="16">
        <f t="shared" si="626"/>
        <v>12463.022499999999</v>
      </c>
      <c r="AI347" s="16">
        <f t="shared" si="627"/>
        <v>0</v>
      </c>
      <c r="AJ347" s="16">
        <f t="shared" si="628"/>
        <v>0</v>
      </c>
      <c r="AK347" s="16">
        <v>-12123.910749999999</v>
      </c>
      <c r="AL347" s="16">
        <v>12123.910749999999</v>
      </c>
      <c r="AM347" s="16"/>
      <c r="AN347" s="16">
        <f t="shared" si="629"/>
        <v>339.11175000000003</v>
      </c>
      <c r="AO347" s="16">
        <f t="shared" si="630"/>
        <v>12123.910749999999</v>
      </c>
      <c r="AP347" s="16">
        <f t="shared" si="631"/>
        <v>0</v>
      </c>
      <c r="AQ347" s="16"/>
      <c r="AR347" s="16"/>
      <c r="AS347" s="16"/>
      <c r="AT347" s="16">
        <f t="shared" si="632"/>
        <v>339.11175000000003</v>
      </c>
      <c r="AU347" s="16">
        <f t="shared" si="633"/>
        <v>12123.910749999999</v>
      </c>
      <c r="AV347" s="16">
        <f t="shared" si="634"/>
        <v>0</v>
      </c>
      <c r="AW347" s="16"/>
      <c r="AX347" s="16"/>
      <c r="AY347" s="16"/>
      <c r="AZ347" s="16">
        <f t="shared" si="635"/>
        <v>339.11175000000003</v>
      </c>
      <c r="BA347" s="16">
        <f t="shared" si="636"/>
        <v>12123.910749999999</v>
      </c>
      <c r="BB347" s="16">
        <f t="shared" si="637"/>
        <v>0</v>
      </c>
      <c r="BC347" s="16"/>
      <c r="BD347" s="30"/>
      <c r="BE347" s="30"/>
      <c r="BF347" s="1"/>
      <c r="BG347" s="1"/>
      <c r="BH347" s="1"/>
      <c r="BI347" s="1"/>
      <c r="BJ347" s="1"/>
    </row>
    <row r="348" s="1" customFormat="1" ht="30" hidden="1">
      <c r="A348" s="13" t="s">
        <v>278</v>
      </c>
      <c r="B348" s="14"/>
      <c r="C348" s="13"/>
      <c r="D348" s="13"/>
      <c r="E348" s="29" t="s">
        <v>279</v>
      </c>
      <c r="F348" s="16">
        <f t="shared" ref="F348:F352" si="710">F349</f>
        <v>190073.70000000001</v>
      </c>
      <c r="G348" s="16">
        <f t="shared" ref="G348:G352" si="711">G349</f>
        <v>313169.79999999999</v>
      </c>
      <c r="H348" s="16">
        <f t="shared" ref="H348:H352" si="712">H349</f>
        <v>0</v>
      </c>
      <c r="I348" s="16">
        <f t="shared" ref="I348:I352" si="713">I349</f>
        <v>0</v>
      </c>
      <c r="J348" s="16">
        <f t="shared" ref="J348:J352" si="714">J349</f>
        <v>0</v>
      </c>
      <c r="K348" s="16">
        <f t="shared" ref="K348:K352" si="715">K349</f>
        <v>0</v>
      </c>
      <c r="L348" s="16">
        <f t="shared" si="664"/>
        <v>190073.70000000001</v>
      </c>
      <c r="M348" s="16">
        <f t="shared" si="665"/>
        <v>313169.79999999999</v>
      </c>
      <c r="N348" s="16">
        <f t="shared" si="666"/>
        <v>0</v>
      </c>
      <c r="O348" s="16">
        <f t="shared" si="690"/>
        <v>-190073.70000000001</v>
      </c>
      <c r="P348" s="16">
        <f t="shared" si="691"/>
        <v>-313169.79999999999</v>
      </c>
      <c r="Q348" s="16">
        <f t="shared" si="692"/>
        <v>0</v>
      </c>
      <c r="R348" s="16">
        <f t="shared" si="617"/>
        <v>0</v>
      </c>
      <c r="S348" s="16">
        <f t="shared" si="618"/>
        <v>0</v>
      </c>
      <c r="T348" s="16">
        <f t="shared" si="619"/>
        <v>0</v>
      </c>
      <c r="U348" s="16">
        <f t="shared" si="693"/>
        <v>0</v>
      </c>
      <c r="V348" s="16">
        <f t="shared" si="694"/>
        <v>0</v>
      </c>
      <c r="W348" s="16">
        <f t="shared" si="695"/>
        <v>0</v>
      </c>
      <c r="X348" s="16">
        <f t="shared" si="620"/>
        <v>0</v>
      </c>
      <c r="Y348" s="16">
        <f t="shared" si="621"/>
        <v>0</v>
      </c>
      <c r="Z348" s="16">
        <f t="shared" si="622"/>
        <v>0</v>
      </c>
      <c r="AA348" s="16">
        <f t="shared" si="696"/>
        <v>0</v>
      </c>
      <c r="AB348" s="16">
        <f t="shared" si="697"/>
        <v>0</v>
      </c>
      <c r="AC348" s="16">
        <f t="shared" si="698"/>
        <v>0</v>
      </c>
      <c r="AD348" s="16">
        <f t="shared" si="623"/>
        <v>0</v>
      </c>
      <c r="AE348" s="16">
        <f t="shared" si="624"/>
        <v>0</v>
      </c>
      <c r="AF348" s="16">
        <f t="shared" si="625"/>
        <v>0</v>
      </c>
      <c r="AG348" s="16">
        <f t="shared" si="699"/>
        <v>0</v>
      </c>
      <c r="AH348" s="16">
        <f t="shared" si="626"/>
        <v>0</v>
      </c>
      <c r="AI348" s="16">
        <f t="shared" si="627"/>
        <v>0</v>
      </c>
      <c r="AJ348" s="16">
        <f t="shared" si="628"/>
        <v>0</v>
      </c>
      <c r="AK348" s="16">
        <f t="shared" si="700"/>
        <v>0</v>
      </c>
      <c r="AL348" s="16">
        <f t="shared" si="701"/>
        <v>0</v>
      </c>
      <c r="AM348" s="16">
        <f t="shared" si="702"/>
        <v>0</v>
      </c>
      <c r="AN348" s="16">
        <f t="shared" si="629"/>
        <v>0</v>
      </c>
      <c r="AO348" s="16">
        <f t="shared" si="630"/>
        <v>0</v>
      </c>
      <c r="AP348" s="16">
        <f t="shared" si="631"/>
        <v>0</v>
      </c>
      <c r="AQ348" s="16">
        <f t="shared" si="703"/>
        <v>0</v>
      </c>
      <c r="AR348" s="16">
        <f t="shared" si="704"/>
        <v>0</v>
      </c>
      <c r="AS348" s="16">
        <f t="shared" si="705"/>
        <v>0</v>
      </c>
      <c r="AT348" s="16">
        <f t="shared" si="632"/>
        <v>0</v>
      </c>
      <c r="AU348" s="16">
        <f t="shared" si="633"/>
        <v>0</v>
      </c>
      <c r="AV348" s="16">
        <f t="shared" si="634"/>
        <v>0</v>
      </c>
      <c r="AW348" s="16">
        <f t="shared" si="706"/>
        <v>0</v>
      </c>
      <c r="AX348" s="16">
        <f t="shared" si="707"/>
        <v>0</v>
      </c>
      <c r="AY348" s="16">
        <f t="shared" si="708"/>
        <v>0</v>
      </c>
      <c r="AZ348" s="16">
        <f t="shared" si="635"/>
        <v>0</v>
      </c>
      <c r="BA348" s="16">
        <f t="shared" si="636"/>
        <v>0</v>
      </c>
      <c r="BB348" s="16">
        <f t="shared" si="637"/>
        <v>0</v>
      </c>
      <c r="BC348" s="16">
        <f t="shared" si="709"/>
        <v>0</v>
      </c>
      <c r="BD348" s="30">
        <v>0</v>
      </c>
      <c r="BE348" s="30"/>
      <c r="BF348" s="1"/>
      <c r="BG348" s="1"/>
      <c r="BH348" s="1"/>
      <c r="BI348" s="1"/>
      <c r="BJ348" s="1"/>
    </row>
    <row r="349" s="1" customFormat="1" ht="45" hidden="1">
      <c r="A349" s="13" t="s">
        <v>278</v>
      </c>
      <c r="B349" s="14" t="s">
        <v>35</v>
      </c>
      <c r="C349" s="13"/>
      <c r="D349" s="13"/>
      <c r="E349" s="29" t="s">
        <v>36</v>
      </c>
      <c r="F349" s="16">
        <f t="shared" si="710"/>
        <v>190073.70000000001</v>
      </c>
      <c r="G349" s="16">
        <f t="shared" si="711"/>
        <v>313169.79999999999</v>
      </c>
      <c r="H349" s="16">
        <f t="shared" si="712"/>
        <v>0</v>
      </c>
      <c r="I349" s="16">
        <f t="shared" si="713"/>
        <v>0</v>
      </c>
      <c r="J349" s="16">
        <f t="shared" si="714"/>
        <v>0</v>
      </c>
      <c r="K349" s="16">
        <f t="shared" si="715"/>
        <v>0</v>
      </c>
      <c r="L349" s="16">
        <f t="shared" si="664"/>
        <v>190073.70000000001</v>
      </c>
      <c r="M349" s="16">
        <f t="shared" si="665"/>
        <v>313169.79999999999</v>
      </c>
      <c r="N349" s="16">
        <f t="shared" si="666"/>
        <v>0</v>
      </c>
      <c r="O349" s="16">
        <f t="shared" si="690"/>
        <v>-190073.70000000001</v>
      </c>
      <c r="P349" s="16">
        <f t="shared" si="691"/>
        <v>-313169.79999999999</v>
      </c>
      <c r="Q349" s="16">
        <f t="shared" si="692"/>
        <v>0</v>
      </c>
      <c r="R349" s="16">
        <f t="shared" si="617"/>
        <v>0</v>
      </c>
      <c r="S349" s="16">
        <f t="shared" si="618"/>
        <v>0</v>
      </c>
      <c r="T349" s="16">
        <f t="shared" si="619"/>
        <v>0</v>
      </c>
      <c r="U349" s="16">
        <f t="shared" si="693"/>
        <v>0</v>
      </c>
      <c r="V349" s="16">
        <f t="shared" si="694"/>
        <v>0</v>
      </c>
      <c r="W349" s="16">
        <f t="shared" si="695"/>
        <v>0</v>
      </c>
      <c r="X349" s="16">
        <f t="shared" si="620"/>
        <v>0</v>
      </c>
      <c r="Y349" s="16">
        <f t="shared" si="621"/>
        <v>0</v>
      </c>
      <c r="Z349" s="16">
        <f t="shared" si="622"/>
        <v>0</v>
      </c>
      <c r="AA349" s="16">
        <f t="shared" si="696"/>
        <v>0</v>
      </c>
      <c r="AB349" s="16">
        <f t="shared" si="697"/>
        <v>0</v>
      </c>
      <c r="AC349" s="16">
        <f t="shared" si="698"/>
        <v>0</v>
      </c>
      <c r="AD349" s="16">
        <f t="shared" si="623"/>
        <v>0</v>
      </c>
      <c r="AE349" s="16">
        <f t="shared" si="624"/>
        <v>0</v>
      </c>
      <c r="AF349" s="16">
        <f t="shared" si="625"/>
        <v>0</v>
      </c>
      <c r="AG349" s="16">
        <f t="shared" si="699"/>
        <v>0</v>
      </c>
      <c r="AH349" s="16">
        <f t="shared" si="626"/>
        <v>0</v>
      </c>
      <c r="AI349" s="16">
        <f t="shared" si="627"/>
        <v>0</v>
      </c>
      <c r="AJ349" s="16">
        <f t="shared" si="628"/>
        <v>0</v>
      </c>
      <c r="AK349" s="16">
        <f t="shared" si="700"/>
        <v>0</v>
      </c>
      <c r="AL349" s="16">
        <f t="shared" si="701"/>
        <v>0</v>
      </c>
      <c r="AM349" s="16">
        <f t="shared" si="702"/>
        <v>0</v>
      </c>
      <c r="AN349" s="16">
        <f t="shared" si="629"/>
        <v>0</v>
      </c>
      <c r="AO349" s="16">
        <f t="shared" si="630"/>
        <v>0</v>
      </c>
      <c r="AP349" s="16">
        <f t="shared" si="631"/>
        <v>0</v>
      </c>
      <c r="AQ349" s="16">
        <f t="shared" si="703"/>
        <v>0</v>
      </c>
      <c r="AR349" s="16">
        <f t="shared" si="704"/>
        <v>0</v>
      </c>
      <c r="AS349" s="16">
        <f t="shared" si="705"/>
        <v>0</v>
      </c>
      <c r="AT349" s="16">
        <f t="shared" si="632"/>
        <v>0</v>
      </c>
      <c r="AU349" s="16">
        <f t="shared" si="633"/>
        <v>0</v>
      </c>
      <c r="AV349" s="16">
        <f t="shared" si="634"/>
        <v>0</v>
      </c>
      <c r="AW349" s="16">
        <f t="shared" si="706"/>
        <v>0</v>
      </c>
      <c r="AX349" s="16">
        <f t="shared" si="707"/>
        <v>0</v>
      </c>
      <c r="AY349" s="16">
        <f t="shared" si="708"/>
        <v>0</v>
      </c>
      <c r="AZ349" s="16">
        <f t="shared" si="635"/>
        <v>0</v>
      </c>
      <c r="BA349" s="16">
        <f t="shared" si="636"/>
        <v>0</v>
      </c>
      <c r="BB349" s="16">
        <f t="shared" si="637"/>
        <v>0</v>
      </c>
      <c r="BC349" s="16">
        <f t="shared" si="709"/>
        <v>0</v>
      </c>
      <c r="BD349" s="30">
        <v>0</v>
      </c>
      <c r="BE349" s="30"/>
      <c r="BF349" s="1"/>
      <c r="BG349" s="1"/>
      <c r="BH349" s="1"/>
      <c r="BI349" s="1"/>
      <c r="BJ349" s="1"/>
    </row>
    <row r="350" s="1" customFormat="1" ht="15" hidden="1">
      <c r="A350" s="13" t="s">
        <v>278</v>
      </c>
      <c r="B350" s="14">
        <v>400</v>
      </c>
      <c r="C350" s="13" t="s">
        <v>268</v>
      </c>
      <c r="D350" s="13" t="s">
        <v>106</v>
      </c>
      <c r="E350" s="29" t="s">
        <v>269</v>
      </c>
      <c r="F350" s="16">
        <v>190073.70000000001</v>
      </c>
      <c r="G350" s="16">
        <v>313169.79999999999</v>
      </c>
      <c r="H350" s="16">
        <v>0</v>
      </c>
      <c r="I350" s="16"/>
      <c r="J350" s="16"/>
      <c r="K350" s="16"/>
      <c r="L350" s="16">
        <f t="shared" si="664"/>
        <v>190073.70000000001</v>
      </c>
      <c r="M350" s="16">
        <f t="shared" si="665"/>
        <v>313169.79999999999</v>
      </c>
      <c r="N350" s="16">
        <f t="shared" si="666"/>
        <v>0</v>
      </c>
      <c r="O350" s="16">
        <v>-190073.70000000001</v>
      </c>
      <c r="P350" s="16">
        <v>-313169.79999999999</v>
      </c>
      <c r="Q350" s="16"/>
      <c r="R350" s="16">
        <f t="shared" si="617"/>
        <v>0</v>
      </c>
      <c r="S350" s="16">
        <f t="shared" si="618"/>
        <v>0</v>
      </c>
      <c r="T350" s="16">
        <f t="shared" si="619"/>
        <v>0</v>
      </c>
      <c r="U350" s="16"/>
      <c r="V350" s="16"/>
      <c r="W350" s="16"/>
      <c r="X350" s="16">
        <f t="shared" si="620"/>
        <v>0</v>
      </c>
      <c r="Y350" s="16">
        <f t="shared" si="621"/>
        <v>0</v>
      </c>
      <c r="Z350" s="16">
        <f t="shared" si="622"/>
        <v>0</v>
      </c>
      <c r="AA350" s="16"/>
      <c r="AB350" s="16"/>
      <c r="AC350" s="16"/>
      <c r="AD350" s="16">
        <f t="shared" si="623"/>
        <v>0</v>
      </c>
      <c r="AE350" s="16">
        <f t="shared" si="624"/>
        <v>0</v>
      </c>
      <c r="AF350" s="16">
        <f t="shared" si="625"/>
        <v>0</v>
      </c>
      <c r="AG350" s="16"/>
      <c r="AH350" s="16">
        <f t="shared" si="626"/>
        <v>0</v>
      </c>
      <c r="AI350" s="16">
        <f t="shared" si="627"/>
        <v>0</v>
      </c>
      <c r="AJ350" s="16">
        <f t="shared" si="628"/>
        <v>0</v>
      </c>
      <c r="AK350" s="16"/>
      <c r="AL350" s="16"/>
      <c r="AM350" s="16"/>
      <c r="AN350" s="16">
        <f t="shared" si="629"/>
        <v>0</v>
      </c>
      <c r="AO350" s="16">
        <f t="shared" si="630"/>
        <v>0</v>
      </c>
      <c r="AP350" s="16">
        <f t="shared" si="631"/>
        <v>0</v>
      </c>
      <c r="AQ350" s="16"/>
      <c r="AR350" s="16"/>
      <c r="AS350" s="16"/>
      <c r="AT350" s="16">
        <f t="shared" si="632"/>
        <v>0</v>
      </c>
      <c r="AU350" s="16">
        <f t="shared" si="633"/>
        <v>0</v>
      </c>
      <c r="AV350" s="16">
        <f t="shared" si="634"/>
        <v>0</v>
      </c>
      <c r="AW350" s="16"/>
      <c r="AX350" s="16"/>
      <c r="AY350" s="16"/>
      <c r="AZ350" s="16">
        <f t="shared" si="635"/>
        <v>0</v>
      </c>
      <c r="BA350" s="16">
        <f t="shared" si="636"/>
        <v>0</v>
      </c>
      <c r="BB350" s="16">
        <f t="shared" si="637"/>
        <v>0</v>
      </c>
      <c r="BC350" s="16"/>
      <c r="BD350" s="30">
        <v>0</v>
      </c>
      <c r="BE350" s="30"/>
      <c r="BF350" s="1"/>
      <c r="BG350" s="1"/>
      <c r="BH350" s="1"/>
      <c r="BI350" s="1"/>
      <c r="BJ350" s="1"/>
    </row>
    <row r="351" s="1" customFormat="1" ht="45" hidden="1">
      <c r="A351" s="13" t="s">
        <v>280</v>
      </c>
      <c r="B351" s="14"/>
      <c r="C351" s="13"/>
      <c r="D351" s="13"/>
      <c r="E351" s="29" t="s">
        <v>281</v>
      </c>
      <c r="F351" s="16">
        <f t="shared" si="710"/>
        <v>155415.39999999999</v>
      </c>
      <c r="G351" s="16">
        <f t="shared" si="711"/>
        <v>0</v>
      </c>
      <c r="H351" s="16">
        <f t="shared" si="712"/>
        <v>0</v>
      </c>
      <c r="I351" s="16">
        <f t="shared" si="713"/>
        <v>0</v>
      </c>
      <c r="J351" s="16">
        <f t="shared" si="714"/>
        <v>0</v>
      </c>
      <c r="K351" s="16">
        <f t="shared" si="715"/>
        <v>0</v>
      </c>
      <c r="L351" s="16">
        <f t="shared" si="664"/>
        <v>155415.39999999999</v>
      </c>
      <c r="M351" s="16">
        <f t="shared" si="665"/>
        <v>0</v>
      </c>
      <c r="N351" s="16">
        <f t="shared" si="666"/>
        <v>0</v>
      </c>
      <c r="O351" s="16">
        <f t="shared" si="690"/>
        <v>-155415.39999999999</v>
      </c>
      <c r="P351" s="16">
        <f t="shared" si="691"/>
        <v>0</v>
      </c>
      <c r="Q351" s="16">
        <f t="shared" si="692"/>
        <v>0</v>
      </c>
      <c r="R351" s="16">
        <f t="shared" si="617"/>
        <v>0</v>
      </c>
      <c r="S351" s="16">
        <f t="shared" si="618"/>
        <v>0</v>
      </c>
      <c r="T351" s="16">
        <f t="shared" si="619"/>
        <v>0</v>
      </c>
      <c r="U351" s="16">
        <f t="shared" si="693"/>
        <v>0</v>
      </c>
      <c r="V351" s="16">
        <f t="shared" si="694"/>
        <v>0</v>
      </c>
      <c r="W351" s="16">
        <f t="shared" si="695"/>
        <v>0</v>
      </c>
      <c r="X351" s="16">
        <f t="shared" si="620"/>
        <v>0</v>
      </c>
      <c r="Y351" s="16">
        <f t="shared" si="621"/>
        <v>0</v>
      </c>
      <c r="Z351" s="16">
        <f t="shared" si="622"/>
        <v>0</v>
      </c>
      <c r="AA351" s="16">
        <f t="shared" si="696"/>
        <v>0</v>
      </c>
      <c r="AB351" s="16">
        <f t="shared" si="697"/>
        <v>0</v>
      </c>
      <c r="AC351" s="16">
        <f t="shared" si="698"/>
        <v>0</v>
      </c>
      <c r="AD351" s="16">
        <f t="shared" si="623"/>
        <v>0</v>
      </c>
      <c r="AE351" s="16">
        <f t="shared" si="624"/>
        <v>0</v>
      </c>
      <c r="AF351" s="16">
        <f t="shared" si="625"/>
        <v>0</v>
      </c>
      <c r="AG351" s="16">
        <f t="shared" si="699"/>
        <v>0</v>
      </c>
      <c r="AH351" s="16">
        <f t="shared" si="626"/>
        <v>0</v>
      </c>
      <c r="AI351" s="16">
        <f t="shared" si="627"/>
        <v>0</v>
      </c>
      <c r="AJ351" s="16">
        <f t="shared" si="628"/>
        <v>0</v>
      </c>
      <c r="AK351" s="16">
        <f t="shared" si="700"/>
        <v>0</v>
      </c>
      <c r="AL351" s="16">
        <f t="shared" si="701"/>
        <v>0</v>
      </c>
      <c r="AM351" s="16">
        <f t="shared" si="702"/>
        <v>0</v>
      </c>
      <c r="AN351" s="16">
        <f t="shared" si="629"/>
        <v>0</v>
      </c>
      <c r="AO351" s="16">
        <f t="shared" si="630"/>
        <v>0</v>
      </c>
      <c r="AP351" s="16">
        <f t="shared" si="631"/>
        <v>0</v>
      </c>
      <c r="AQ351" s="16">
        <f t="shared" si="703"/>
        <v>0</v>
      </c>
      <c r="AR351" s="16">
        <f t="shared" si="704"/>
        <v>0</v>
      </c>
      <c r="AS351" s="16">
        <f t="shared" si="705"/>
        <v>0</v>
      </c>
      <c r="AT351" s="16">
        <f t="shared" si="632"/>
        <v>0</v>
      </c>
      <c r="AU351" s="16">
        <f t="shared" si="633"/>
        <v>0</v>
      </c>
      <c r="AV351" s="16">
        <f t="shared" si="634"/>
        <v>0</v>
      </c>
      <c r="AW351" s="16">
        <f t="shared" si="706"/>
        <v>0</v>
      </c>
      <c r="AX351" s="16">
        <f t="shared" si="707"/>
        <v>0</v>
      </c>
      <c r="AY351" s="16">
        <f t="shared" si="708"/>
        <v>0</v>
      </c>
      <c r="AZ351" s="16">
        <f t="shared" si="635"/>
        <v>0</v>
      </c>
      <c r="BA351" s="16">
        <f t="shared" si="636"/>
        <v>0</v>
      </c>
      <c r="BB351" s="16">
        <f t="shared" si="637"/>
        <v>0</v>
      </c>
      <c r="BC351" s="16">
        <f t="shared" si="709"/>
        <v>0</v>
      </c>
      <c r="BD351" s="30">
        <v>0</v>
      </c>
      <c r="BE351" s="30"/>
      <c r="BF351" s="1"/>
      <c r="BG351" s="1"/>
      <c r="BH351" s="1"/>
      <c r="BI351" s="1"/>
      <c r="BJ351" s="1"/>
    </row>
    <row r="352" s="1" customFormat="1" ht="45" hidden="1">
      <c r="A352" s="13" t="s">
        <v>280</v>
      </c>
      <c r="B352" s="14" t="s">
        <v>35</v>
      </c>
      <c r="C352" s="13"/>
      <c r="D352" s="13"/>
      <c r="E352" s="29" t="s">
        <v>36</v>
      </c>
      <c r="F352" s="16">
        <f t="shared" si="710"/>
        <v>155415.39999999999</v>
      </c>
      <c r="G352" s="16">
        <f t="shared" si="711"/>
        <v>0</v>
      </c>
      <c r="H352" s="16">
        <f t="shared" si="712"/>
        <v>0</v>
      </c>
      <c r="I352" s="16">
        <f t="shared" si="713"/>
        <v>0</v>
      </c>
      <c r="J352" s="16">
        <f t="shared" si="714"/>
        <v>0</v>
      </c>
      <c r="K352" s="16">
        <f t="shared" si="715"/>
        <v>0</v>
      </c>
      <c r="L352" s="16">
        <f t="shared" si="664"/>
        <v>155415.39999999999</v>
      </c>
      <c r="M352" s="16">
        <f t="shared" si="665"/>
        <v>0</v>
      </c>
      <c r="N352" s="16">
        <f t="shared" si="666"/>
        <v>0</v>
      </c>
      <c r="O352" s="16">
        <f t="shared" si="690"/>
        <v>-155415.39999999999</v>
      </c>
      <c r="P352" s="16">
        <f t="shared" si="691"/>
        <v>0</v>
      </c>
      <c r="Q352" s="16">
        <f t="shared" si="692"/>
        <v>0</v>
      </c>
      <c r="R352" s="16">
        <f t="shared" si="617"/>
        <v>0</v>
      </c>
      <c r="S352" s="16">
        <f t="shared" si="618"/>
        <v>0</v>
      </c>
      <c r="T352" s="16">
        <f t="shared" si="619"/>
        <v>0</v>
      </c>
      <c r="U352" s="16">
        <f t="shared" si="693"/>
        <v>0</v>
      </c>
      <c r="V352" s="16">
        <f t="shared" si="694"/>
        <v>0</v>
      </c>
      <c r="W352" s="16">
        <f t="shared" si="695"/>
        <v>0</v>
      </c>
      <c r="X352" s="16">
        <f t="shared" si="620"/>
        <v>0</v>
      </c>
      <c r="Y352" s="16">
        <f t="shared" si="621"/>
        <v>0</v>
      </c>
      <c r="Z352" s="16">
        <f t="shared" si="622"/>
        <v>0</v>
      </c>
      <c r="AA352" s="16">
        <f t="shared" si="696"/>
        <v>0</v>
      </c>
      <c r="AB352" s="16">
        <f t="shared" si="697"/>
        <v>0</v>
      </c>
      <c r="AC352" s="16">
        <f t="shared" si="698"/>
        <v>0</v>
      </c>
      <c r="AD352" s="16">
        <f t="shared" si="623"/>
        <v>0</v>
      </c>
      <c r="AE352" s="16">
        <f t="shared" si="624"/>
        <v>0</v>
      </c>
      <c r="AF352" s="16">
        <f t="shared" si="625"/>
        <v>0</v>
      </c>
      <c r="AG352" s="16">
        <f t="shared" si="699"/>
        <v>0</v>
      </c>
      <c r="AH352" s="16">
        <f t="shared" si="626"/>
        <v>0</v>
      </c>
      <c r="AI352" s="16">
        <f t="shared" si="627"/>
        <v>0</v>
      </c>
      <c r="AJ352" s="16">
        <f t="shared" si="628"/>
        <v>0</v>
      </c>
      <c r="AK352" s="16">
        <f t="shared" si="700"/>
        <v>0</v>
      </c>
      <c r="AL352" s="16">
        <f t="shared" si="701"/>
        <v>0</v>
      </c>
      <c r="AM352" s="16">
        <f t="shared" si="702"/>
        <v>0</v>
      </c>
      <c r="AN352" s="16">
        <f t="shared" si="629"/>
        <v>0</v>
      </c>
      <c r="AO352" s="16">
        <f t="shared" si="630"/>
        <v>0</v>
      </c>
      <c r="AP352" s="16">
        <f t="shared" si="631"/>
        <v>0</v>
      </c>
      <c r="AQ352" s="16">
        <f t="shared" si="703"/>
        <v>0</v>
      </c>
      <c r="AR352" s="16">
        <f t="shared" si="704"/>
        <v>0</v>
      </c>
      <c r="AS352" s="16">
        <f t="shared" si="705"/>
        <v>0</v>
      </c>
      <c r="AT352" s="16">
        <f t="shared" si="632"/>
        <v>0</v>
      </c>
      <c r="AU352" s="16">
        <f t="shared" si="633"/>
        <v>0</v>
      </c>
      <c r="AV352" s="16">
        <f t="shared" si="634"/>
        <v>0</v>
      </c>
      <c r="AW352" s="16">
        <f t="shared" si="706"/>
        <v>0</v>
      </c>
      <c r="AX352" s="16">
        <f t="shared" si="707"/>
        <v>0</v>
      </c>
      <c r="AY352" s="16">
        <f t="shared" si="708"/>
        <v>0</v>
      </c>
      <c r="AZ352" s="16">
        <f t="shared" si="635"/>
        <v>0</v>
      </c>
      <c r="BA352" s="16">
        <f t="shared" si="636"/>
        <v>0</v>
      </c>
      <c r="BB352" s="16">
        <f t="shared" si="637"/>
        <v>0</v>
      </c>
      <c r="BC352" s="16">
        <f t="shared" si="709"/>
        <v>0</v>
      </c>
      <c r="BD352" s="30">
        <v>0</v>
      </c>
      <c r="BE352" s="30"/>
      <c r="BF352" s="1"/>
      <c r="BG352" s="1"/>
      <c r="BH352" s="1"/>
      <c r="BI352" s="1"/>
      <c r="BJ352" s="1"/>
    </row>
    <row r="353" s="1" customFormat="1" ht="15" hidden="1">
      <c r="A353" s="13" t="s">
        <v>280</v>
      </c>
      <c r="B353" s="14">
        <v>400</v>
      </c>
      <c r="C353" s="13" t="s">
        <v>268</v>
      </c>
      <c r="D353" s="13" t="s">
        <v>106</v>
      </c>
      <c r="E353" s="29" t="s">
        <v>269</v>
      </c>
      <c r="F353" s="16">
        <v>155415.39999999999</v>
      </c>
      <c r="G353" s="16">
        <v>0</v>
      </c>
      <c r="H353" s="16">
        <v>0</v>
      </c>
      <c r="I353" s="16"/>
      <c r="J353" s="16"/>
      <c r="K353" s="16"/>
      <c r="L353" s="16">
        <f t="shared" si="664"/>
        <v>155415.39999999999</v>
      </c>
      <c r="M353" s="16">
        <f t="shared" si="665"/>
        <v>0</v>
      </c>
      <c r="N353" s="16">
        <f t="shared" si="666"/>
        <v>0</v>
      </c>
      <c r="O353" s="16">
        <v>-155415.39999999999</v>
      </c>
      <c r="P353" s="16"/>
      <c r="Q353" s="16"/>
      <c r="R353" s="16">
        <f t="shared" si="617"/>
        <v>0</v>
      </c>
      <c r="S353" s="16">
        <f t="shared" si="618"/>
        <v>0</v>
      </c>
      <c r="T353" s="16">
        <f t="shared" si="619"/>
        <v>0</v>
      </c>
      <c r="U353" s="16"/>
      <c r="V353" s="16"/>
      <c r="W353" s="16"/>
      <c r="X353" s="16">
        <f t="shared" si="620"/>
        <v>0</v>
      </c>
      <c r="Y353" s="16">
        <f t="shared" si="621"/>
        <v>0</v>
      </c>
      <c r="Z353" s="16">
        <f t="shared" si="622"/>
        <v>0</v>
      </c>
      <c r="AA353" s="16"/>
      <c r="AB353" s="16"/>
      <c r="AC353" s="16"/>
      <c r="AD353" s="16">
        <f t="shared" si="623"/>
        <v>0</v>
      </c>
      <c r="AE353" s="16">
        <f t="shared" si="624"/>
        <v>0</v>
      </c>
      <c r="AF353" s="16">
        <f t="shared" si="625"/>
        <v>0</v>
      </c>
      <c r="AG353" s="16"/>
      <c r="AH353" s="16">
        <f t="shared" si="626"/>
        <v>0</v>
      </c>
      <c r="AI353" s="16">
        <f t="shared" si="627"/>
        <v>0</v>
      </c>
      <c r="AJ353" s="16">
        <f t="shared" si="628"/>
        <v>0</v>
      </c>
      <c r="AK353" s="16"/>
      <c r="AL353" s="16"/>
      <c r="AM353" s="16"/>
      <c r="AN353" s="16">
        <f t="shared" si="629"/>
        <v>0</v>
      </c>
      <c r="AO353" s="16">
        <f t="shared" si="630"/>
        <v>0</v>
      </c>
      <c r="AP353" s="16">
        <f t="shared" si="631"/>
        <v>0</v>
      </c>
      <c r="AQ353" s="16"/>
      <c r="AR353" s="16"/>
      <c r="AS353" s="16"/>
      <c r="AT353" s="16">
        <f t="shared" si="632"/>
        <v>0</v>
      </c>
      <c r="AU353" s="16">
        <f t="shared" si="633"/>
        <v>0</v>
      </c>
      <c r="AV353" s="16">
        <f t="shared" si="634"/>
        <v>0</v>
      </c>
      <c r="AW353" s="16"/>
      <c r="AX353" s="16"/>
      <c r="AY353" s="16"/>
      <c r="AZ353" s="16">
        <f t="shared" si="635"/>
        <v>0</v>
      </c>
      <c r="BA353" s="16">
        <f t="shared" si="636"/>
        <v>0</v>
      </c>
      <c r="BB353" s="16">
        <f t="shared" si="637"/>
        <v>0</v>
      </c>
      <c r="BC353" s="16"/>
      <c r="BD353" s="30">
        <v>0</v>
      </c>
      <c r="BE353" s="30"/>
      <c r="BF353" s="1"/>
      <c r="BG353" s="1"/>
      <c r="BH353" s="1"/>
      <c r="BI353" s="1"/>
      <c r="BJ353" s="1"/>
    </row>
    <row r="354" s="1" customFormat="1" ht="30">
      <c r="A354" s="13" t="s">
        <v>282</v>
      </c>
      <c r="B354" s="14"/>
      <c r="C354" s="13"/>
      <c r="D354" s="13"/>
      <c r="E354" s="31" t="s">
        <v>283</v>
      </c>
      <c r="F354" s="16"/>
      <c r="G354" s="16"/>
      <c r="H354" s="16"/>
      <c r="I354" s="16"/>
      <c r="J354" s="16"/>
      <c r="K354" s="16"/>
      <c r="L354" s="16"/>
      <c r="M354" s="16"/>
      <c r="N354" s="16"/>
      <c r="O354" s="16">
        <f t="shared" si="690"/>
        <v>63108.294419999998</v>
      </c>
      <c r="P354" s="16">
        <f t="shared" si="691"/>
        <v>0</v>
      </c>
      <c r="Q354" s="16">
        <f t="shared" si="692"/>
        <v>0</v>
      </c>
      <c r="R354" s="16">
        <f t="shared" si="617"/>
        <v>63108.294419999998</v>
      </c>
      <c r="S354" s="16">
        <f t="shared" si="618"/>
        <v>0</v>
      </c>
      <c r="T354" s="16">
        <f t="shared" si="619"/>
        <v>0</v>
      </c>
      <c r="U354" s="16">
        <f t="shared" si="693"/>
        <v>0</v>
      </c>
      <c r="V354" s="16">
        <f t="shared" si="694"/>
        <v>0</v>
      </c>
      <c r="W354" s="16">
        <f t="shared" si="695"/>
        <v>0</v>
      </c>
      <c r="X354" s="16">
        <f t="shared" si="620"/>
        <v>63108.294419999998</v>
      </c>
      <c r="Y354" s="16">
        <f t="shared" si="621"/>
        <v>0</v>
      </c>
      <c r="Z354" s="16">
        <f t="shared" si="622"/>
        <v>0</v>
      </c>
      <c r="AA354" s="16">
        <f t="shared" si="696"/>
        <v>0</v>
      </c>
      <c r="AB354" s="16">
        <f t="shared" si="697"/>
        <v>0</v>
      </c>
      <c r="AC354" s="16">
        <f t="shared" si="698"/>
        <v>0</v>
      </c>
      <c r="AD354" s="16">
        <f t="shared" si="623"/>
        <v>63108.294419999998</v>
      </c>
      <c r="AE354" s="16">
        <f t="shared" si="624"/>
        <v>0</v>
      </c>
      <c r="AF354" s="16">
        <f t="shared" si="625"/>
        <v>0</v>
      </c>
      <c r="AG354" s="16">
        <f t="shared" si="699"/>
        <v>0</v>
      </c>
      <c r="AH354" s="16">
        <f t="shared" si="626"/>
        <v>63108.294419999998</v>
      </c>
      <c r="AI354" s="16">
        <f t="shared" si="627"/>
        <v>0</v>
      </c>
      <c r="AJ354" s="16">
        <f t="shared" si="628"/>
        <v>0</v>
      </c>
      <c r="AK354" s="16">
        <f t="shared" si="700"/>
        <v>-54951.621249999997</v>
      </c>
      <c r="AL354" s="16">
        <f t="shared" si="701"/>
        <v>54951.621249999997</v>
      </c>
      <c r="AM354" s="16">
        <f t="shared" si="702"/>
        <v>0</v>
      </c>
      <c r="AN354" s="16">
        <f t="shared" si="629"/>
        <v>8156.6731700000018</v>
      </c>
      <c r="AO354" s="16">
        <f t="shared" si="630"/>
        <v>54951.621249999997</v>
      </c>
      <c r="AP354" s="16">
        <f t="shared" si="631"/>
        <v>0</v>
      </c>
      <c r="AQ354" s="16">
        <f t="shared" si="703"/>
        <v>0</v>
      </c>
      <c r="AR354" s="16">
        <f t="shared" si="704"/>
        <v>0</v>
      </c>
      <c r="AS354" s="16">
        <f t="shared" si="705"/>
        <v>0</v>
      </c>
      <c r="AT354" s="16">
        <f t="shared" si="632"/>
        <v>8156.6731700000018</v>
      </c>
      <c r="AU354" s="16">
        <f t="shared" si="633"/>
        <v>54951.621249999997</v>
      </c>
      <c r="AV354" s="16">
        <f t="shared" si="634"/>
        <v>0</v>
      </c>
      <c r="AW354" s="16">
        <f t="shared" si="706"/>
        <v>0</v>
      </c>
      <c r="AX354" s="16">
        <f t="shared" si="707"/>
        <v>0</v>
      </c>
      <c r="AY354" s="16">
        <f t="shared" si="708"/>
        <v>0</v>
      </c>
      <c r="AZ354" s="16">
        <f t="shared" si="635"/>
        <v>8156.6731700000018</v>
      </c>
      <c r="BA354" s="16">
        <f t="shared" si="636"/>
        <v>54951.621249999997</v>
      </c>
      <c r="BB354" s="16">
        <f t="shared" si="637"/>
        <v>0</v>
      </c>
      <c r="BC354" s="16">
        <f t="shared" si="709"/>
        <v>0</v>
      </c>
      <c r="BD354" s="30"/>
      <c r="BE354" s="30"/>
      <c r="BF354" s="1"/>
      <c r="BG354" s="1"/>
      <c r="BH354" s="1"/>
      <c r="BI354" s="1"/>
      <c r="BJ354" s="1"/>
    </row>
    <row r="355" s="1" customFormat="1" ht="45">
      <c r="A355" s="13" t="s">
        <v>282</v>
      </c>
      <c r="B355" s="14" t="s">
        <v>35</v>
      </c>
      <c r="C355" s="13"/>
      <c r="D355" s="13"/>
      <c r="E355" s="29" t="s">
        <v>36</v>
      </c>
      <c r="F355" s="16"/>
      <c r="G355" s="16"/>
      <c r="H355" s="16"/>
      <c r="I355" s="16"/>
      <c r="J355" s="16"/>
      <c r="K355" s="16"/>
      <c r="L355" s="16"/>
      <c r="M355" s="16"/>
      <c r="N355" s="16"/>
      <c r="O355" s="16">
        <f t="shared" si="690"/>
        <v>63108.294419999998</v>
      </c>
      <c r="P355" s="16">
        <f t="shared" si="691"/>
        <v>0</v>
      </c>
      <c r="Q355" s="16">
        <f t="shared" si="692"/>
        <v>0</v>
      </c>
      <c r="R355" s="16">
        <f t="shared" si="617"/>
        <v>63108.294419999998</v>
      </c>
      <c r="S355" s="16">
        <f t="shared" si="618"/>
        <v>0</v>
      </c>
      <c r="T355" s="16">
        <f t="shared" si="619"/>
        <v>0</v>
      </c>
      <c r="U355" s="16">
        <f t="shared" si="693"/>
        <v>0</v>
      </c>
      <c r="V355" s="16">
        <f t="shared" si="694"/>
        <v>0</v>
      </c>
      <c r="W355" s="16">
        <f t="shared" si="695"/>
        <v>0</v>
      </c>
      <c r="X355" s="16">
        <f t="shared" si="620"/>
        <v>63108.294419999998</v>
      </c>
      <c r="Y355" s="16">
        <f t="shared" si="621"/>
        <v>0</v>
      </c>
      <c r="Z355" s="16">
        <f t="shared" si="622"/>
        <v>0</v>
      </c>
      <c r="AA355" s="16">
        <f t="shared" si="696"/>
        <v>0</v>
      </c>
      <c r="AB355" s="16">
        <f t="shared" si="697"/>
        <v>0</v>
      </c>
      <c r="AC355" s="16">
        <f t="shared" si="698"/>
        <v>0</v>
      </c>
      <c r="AD355" s="16">
        <f t="shared" si="623"/>
        <v>63108.294419999998</v>
      </c>
      <c r="AE355" s="16">
        <f t="shared" si="624"/>
        <v>0</v>
      </c>
      <c r="AF355" s="16">
        <f t="shared" si="625"/>
        <v>0</v>
      </c>
      <c r="AG355" s="16">
        <f t="shared" si="699"/>
        <v>0</v>
      </c>
      <c r="AH355" s="16">
        <f t="shared" si="626"/>
        <v>63108.294419999998</v>
      </c>
      <c r="AI355" s="16">
        <f t="shared" si="627"/>
        <v>0</v>
      </c>
      <c r="AJ355" s="16">
        <f t="shared" si="628"/>
        <v>0</v>
      </c>
      <c r="AK355" s="16">
        <f t="shared" si="700"/>
        <v>-54951.621249999997</v>
      </c>
      <c r="AL355" s="16">
        <f t="shared" si="701"/>
        <v>54951.621249999997</v>
      </c>
      <c r="AM355" s="16">
        <f t="shared" si="702"/>
        <v>0</v>
      </c>
      <c r="AN355" s="16">
        <f t="shared" si="629"/>
        <v>8156.6731700000018</v>
      </c>
      <c r="AO355" s="16">
        <f t="shared" si="630"/>
        <v>54951.621249999997</v>
      </c>
      <c r="AP355" s="16">
        <f t="shared" si="631"/>
        <v>0</v>
      </c>
      <c r="AQ355" s="16">
        <f t="shared" si="703"/>
        <v>0</v>
      </c>
      <c r="AR355" s="16">
        <f t="shared" si="704"/>
        <v>0</v>
      </c>
      <c r="AS355" s="16">
        <f t="shared" si="705"/>
        <v>0</v>
      </c>
      <c r="AT355" s="16">
        <f t="shared" si="632"/>
        <v>8156.6731700000018</v>
      </c>
      <c r="AU355" s="16">
        <f t="shared" si="633"/>
        <v>54951.621249999997</v>
      </c>
      <c r="AV355" s="16">
        <f t="shared" si="634"/>
        <v>0</v>
      </c>
      <c r="AW355" s="16">
        <f t="shared" si="706"/>
        <v>0</v>
      </c>
      <c r="AX355" s="16">
        <f t="shared" si="707"/>
        <v>0</v>
      </c>
      <c r="AY355" s="16">
        <f t="shared" si="708"/>
        <v>0</v>
      </c>
      <c r="AZ355" s="16">
        <f t="shared" si="635"/>
        <v>8156.6731700000018</v>
      </c>
      <c r="BA355" s="16">
        <f t="shared" si="636"/>
        <v>54951.621249999997</v>
      </c>
      <c r="BB355" s="16">
        <f t="shared" si="637"/>
        <v>0</v>
      </c>
      <c r="BC355" s="16">
        <f t="shared" si="709"/>
        <v>0</v>
      </c>
      <c r="BD355" s="30"/>
      <c r="BE355" s="30"/>
      <c r="BF355" s="1"/>
      <c r="BG355" s="1"/>
      <c r="BH355" s="1"/>
      <c r="BI355" s="1"/>
      <c r="BJ355" s="1"/>
    </row>
    <row r="356" s="1" customFormat="1" ht="15">
      <c r="A356" s="13" t="s">
        <v>282</v>
      </c>
      <c r="B356" s="14">
        <v>400</v>
      </c>
      <c r="C356" s="13" t="s">
        <v>268</v>
      </c>
      <c r="D356" s="13" t="s">
        <v>106</v>
      </c>
      <c r="E356" s="29" t="s">
        <v>269</v>
      </c>
      <c r="F356" s="16"/>
      <c r="G356" s="16"/>
      <c r="H356" s="16"/>
      <c r="I356" s="16"/>
      <c r="J356" s="16"/>
      <c r="K356" s="16"/>
      <c r="L356" s="16"/>
      <c r="M356" s="16"/>
      <c r="N356" s="16"/>
      <c r="O356" s="16">
        <v>63108.294419999998</v>
      </c>
      <c r="P356" s="16"/>
      <c r="Q356" s="16"/>
      <c r="R356" s="16">
        <f t="shared" si="617"/>
        <v>63108.294419999998</v>
      </c>
      <c r="S356" s="16">
        <f t="shared" si="618"/>
        <v>0</v>
      </c>
      <c r="T356" s="16">
        <f t="shared" si="619"/>
        <v>0</v>
      </c>
      <c r="U356" s="16"/>
      <c r="V356" s="16"/>
      <c r="W356" s="16"/>
      <c r="X356" s="16">
        <f t="shared" si="620"/>
        <v>63108.294419999998</v>
      </c>
      <c r="Y356" s="16">
        <f t="shared" si="621"/>
        <v>0</v>
      </c>
      <c r="Z356" s="16">
        <f t="shared" si="622"/>
        <v>0</v>
      </c>
      <c r="AA356" s="16"/>
      <c r="AB356" s="16"/>
      <c r="AC356" s="16"/>
      <c r="AD356" s="16">
        <f t="shared" si="623"/>
        <v>63108.294419999998</v>
      </c>
      <c r="AE356" s="16">
        <f t="shared" si="624"/>
        <v>0</v>
      </c>
      <c r="AF356" s="16">
        <f t="shared" si="625"/>
        <v>0</v>
      </c>
      <c r="AG356" s="16"/>
      <c r="AH356" s="16">
        <f t="shared" si="626"/>
        <v>63108.294419999998</v>
      </c>
      <c r="AI356" s="16">
        <f t="shared" si="627"/>
        <v>0</v>
      </c>
      <c r="AJ356" s="16">
        <f t="shared" si="628"/>
        <v>0</v>
      </c>
      <c r="AK356" s="16">
        <v>-54951.621249999997</v>
      </c>
      <c r="AL356" s="16">
        <v>54951.621249999997</v>
      </c>
      <c r="AM356" s="16"/>
      <c r="AN356" s="16">
        <f t="shared" si="629"/>
        <v>8156.6731700000018</v>
      </c>
      <c r="AO356" s="16">
        <f t="shared" si="630"/>
        <v>54951.621249999997</v>
      </c>
      <c r="AP356" s="16">
        <f t="shared" si="631"/>
        <v>0</v>
      </c>
      <c r="AQ356" s="16"/>
      <c r="AR356" s="16"/>
      <c r="AS356" s="16"/>
      <c r="AT356" s="16">
        <f t="shared" si="632"/>
        <v>8156.6731700000018</v>
      </c>
      <c r="AU356" s="16">
        <f t="shared" si="633"/>
        <v>54951.621249999997</v>
      </c>
      <c r="AV356" s="16">
        <f t="shared" si="634"/>
        <v>0</v>
      </c>
      <c r="AW356" s="16"/>
      <c r="AX356" s="16"/>
      <c r="AY356" s="16"/>
      <c r="AZ356" s="16">
        <f t="shared" si="635"/>
        <v>8156.6731700000018</v>
      </c>
      <c r="BA356" s="16">
        <f t="shared" si="636"/>
        <v>54951.621249999997</v>
      </c>
      <c r="BB356" s="16">
        <f t="shared" si="637"/>
        <v>0</v>
      </c>
      <c r="BC356" s="16"/>
      <c r="BD356" s="30"/>
      <c r="BE356" s="30"/>
      <c r="BF356" s="1"/>
      <c r="BG356" s="1"/>
      <c r="BH356" s="1"/>
      <c r="BI356" s="1"/>
      <c r="BJ356" s="1"/>
    </row>
    <row r="357" s="23" customFormat="1" ht="15">
      <c r="A357" s="24" t="s">
        <v>284</v>
      </c>
      <c r="B357" s="25"/>
      <c r="C357" s="24"/>
      <c r="D357" s="24"/>
      <c r="E357" s="26" t="s">
        <v>61</v>
      </c>
      <c r="F357" s="27">
        <f>F358+F381+F411+F430</f>
        <v>1654160.3999999999</v>
      </c>
      <c r="G357" s="27">
        <f>G358+G381+G411+G430</f>
        <v>1663707.3</v>
      </c>
      <c r="H357" s="27">
        <f>H358+H381+H411+H430</f>
        <v>1542507.8</v>
      </c>
      <c r="I357" s="27">
        <f>I358+I381+I411+I430</f>
        <v>18446.400000000001</v>
      </c>
      <c r="J357" s="27">
        <f>J358+J381+J411+J430</f>
        <v>45732.5</v>
      </c>
      <c r="K357" s="27">
        <f>K358+K381+K411+K430</f>
        <v>45732.5</v>
      </c>
      <c r="L357" s="27">
        <f t="shared" si="664"/>
        <v>1672606.7999999998</v>
      </c>
      <c r="M357" s="27">
        <f t="shared" si="665"/>
        <v>1709439.8</v>
      </c>
      <c r="N357" s="27">
        <f t="shared" si="666"/>
        <v>1588240.3</v>
      </c>
      <c r="O357" s="27">
        <f>O358+O381+O411+O430</f>
        <v>132799.67262999999</v>
      </c>
      <c r="P357" s="27">
        <f>P358+P381+P411+P430</f>
        <v>36172.017999999996</v>
      </c>
      <c r="Q357" s="27">
        <f>Q358+Q381+Q411+Q430</f>
        <v>36172.017999999996</v>
      </c>
      <c r="R357" s="27">
        <f t="shared" si="617"/>
        <v>1805406.4726299997</v>
      </c>
      <c r="S357" s="27">
        <f t="shared" si="618"/>
        <v>1745611.818</v>
      </c>
      <c r="T357" s="27">
        <f t="shared" si="619"/>
        <v>1624412.318</v>
      </c>
      <c r="U357" s="27">
        <f>U358+U381+U411+U430</f>
        <v>0</v>
      </c>
      <c r="V357" s="27">
        <f>V358+V381+V411+V430</f>
        <v>0</v>
      </c>
      <c r="W357" s="27">
        <f>W358+W381+W411+W430</f>
        <v>0</v>
      </c>
      <c r="X357" s="27">
        <f t="shared" si="620"/>
        <v>1805406.4726299997</v>
      </c>
      <c r="Y357" s="27">
        <f t="shared" si="621"/>
        <v>1745611.818</v>
      </c>
      <c r="Z357" s="27">
        <f t="shared" si="622"/>
        <v>1624412.318</v>
      </c>
      <c r="AA357" s="27">
        <f>AA358+AA381+AA411+AA430</f>
        <v>41148.494999999995</v>
      </c>
      <c r="AB357" s="27">
        <f>AB358+AB381+AB411+AB430</f>
        <v>0</v>
      </c>
      <c r="AC357" s="27">
        <f>AC358+AC381+AC411+AC430</f>
        <v>0</v>
      </c>
      <c r="AD357" s="27">
        <f t="shared" si="623"/>
        <v>1846554.9676299999</v>
      </c>
      <c r="AE357" s="27">
        <f t="shared" si="624"/>
        <v>1745611.818</v>
      </c>
      <c r="AF357" s="27">
        <f t="shared" si="625"/>
        <v>1624412.318</v>
      </c>
      <c r="AG357" s="27">
        <f>AG358+AG381+AG411+AG430</f>
        <v>0</v>
      </c>
      <c r="AH357" s="27">
        <f t="shared" si="626"/>
        <v>1846554.9676299999</v>
      </c>
      <c r="AI357" s="27">
        <f t="shared" si="627"/>
        <v>1745611.818</v>
      </c>
      <c r="AJ357" s="27">
        <f t="shared" si="628"/>
        <v>1624412.318</v>
      </c>
      <c r="AK357" s="27">
        <f>AK358+AK381+AK411+AK430</f>
        <v>-49579.304999999993</v>
      </c>
      <c r="AL357" s="27">
        <f>AL358+AL381+AL411+AL430</f>
        <v>20000</v>
      </c>
      <c r="AM357" s="27">
        <f>AM358+AM381+AM411+AM430</f>
        <v>0</v>
      </c>
      <c r="AN357" s="27">
        <f t="shared" si="629"/>
        <v>1796975.6626299999</v>
      </c>
      <c r="AO357" s="27">
        <f t="shared" si="630"/>
        <v>1765611.818</v>
      </c>
      <c r="AP357" s="27">
        <f t="shared" si="631"/>
        <v>1624412.318</v>
      </c>
      <c r="AQ357" s="27">
        <f>AQ358+AQ381+AQ411+AQ430</f>
        <v>0</v>
      </c>
      <c r="AR357" s="27">
        <f>AR358+AR381+AR411+AR430</f>
        <v>0</v>
      </c>
      <c r="AS357" s="27">
        <f>AS358+AS381+AS411+AS430</f>
        <v>0</v>
      </c>
      <c r="AT357" s="27">
        <f t="shared" si="632"/>
        <v>1796975.6626299999</v>
      </c>
      <c r="AU357" s="27">
        <f t="shared" si="633"/>
        <v>1765611.818</v>
      </c>
      <c r="AV357" s="27">
        <f t="shared" si="634"/>
        <v>1624412.318</v>
      </c>
      <c r="AW357" s="27">
        <f>AW358+AW381+AW411+AW430</f>
        <v>8153.7510000000002</v>
      </c>
      <c r="AX357" s="27">
        <f>AX358+AX381+AX411+AX430</f>
        <v>0</v>
      </c>
      <c r="AY357" s="27">
        <f>AY358+AY381+AY411+AY430</f>
        <v>0</v>
      </c>
      <c r="AZ357" s="27">
        <f t="shared" si="635"/>
        <v>1805129.4136299998</v>
      </c>
      <c r="BA357" s="27">
        <f t="shared" si="636"/>
        <v>1765611.818</v>
      </c>
      <c r="BB357" s="27">
        <f t="shared" si="637"/>
        <v>1624412.318</v>
      </c>
      <c r="BC357" s="27">
        <f>BC358+BC381+BC411+BC430</f>
        <v>0</v>
      </c>
      <c r="BD357" s="28"/>
      <c r="BE357" s="28"/>
      <c r="BF357" s="23"/>
      <c r="BG357" s="23"/>
      <c r="BH357" s="23"/>
      <c r="BI357" s="23"/>
      <c r="BJ357" s="23"/>
    </row>
    <row r="358" s="1" customFormat="1" ht="75">
      <c r="A358" s="13" t="s">
        <v>285</v>
      </c>
      <c r="B358" s="14"/>
      <c r="C358" s="13"/>
      <c r="D358" s="13"/>
      <c r="E358" s="29" t="s">
        <v>286</v>
      </c>
      <c r="F358" s="16">
        <f>F359+F363+F369+F373+F377</f>
        <v>334563.39999999997</v>
      </c>
      <c r="G358" s="16">
        <f>G359+G363+G369+G373+G377</f>
        <v>317579</v>
      </c>
      <c r="H358" s="16">
        <f>H359+H363+H369+H373+H377</f>
        <v>196379.5</v>
      </c>
      <c r="I358" s="16">
        <f>I359+I363+I369+I373+I377</f>
        <v>-27009.599999999999</v>
      </c>
      <c r="J358" s="16">
        <f>J359+J363+J369+J373+J377</f>
        <v>0</v>
      </c>
      <c r="K358" s="16">
        <f>K359+K363+K369+K373+K377</f>
        <v>0</v>
      </c>
      <c r="L358" s="16">
        <f t="shared" si="664"/>
        <v>307553.79999999999</v>
      </c>
      <c r="M358" s="16">
        <f t="shared" si="665"/>
        <v>317579</v>
      </c>
      <c r="N358" s="16">
        <f t="shared" si="666"/>
        <v>196379.5</v>
      </c>
      <c r="O358" s="16">
        <f>O359+O363+O369+O373+O377</f>
        <v>90058.604629999987</v>
      </c>
      <c r="P358" s="16">
        <f>P359+P363+P369+P373+P377</f>
        <v>0</v>
      </c>
      <c r="Q358" s="16">
        <f>Q359+Q363+Q369+Q373+Q377</f>
        <v>0</v>
      </c>
      <c r="R358" s="16">
        <f t="shared" si="617"/>
        <v>397612.40463</v>
      </c>
      <c r="S358" s="16">
        <f t="shared" si="618"/>
        <v>317579</v>
      </c>
      <c r="T358" s="16">
        <f t="shared" si="619"/>
        <v>196379.5</v>
      </c>
      <c r="U358" s="16">
        <f>U359+U363+U369+U373+U377</f>
        <v>0</v>
      </c>
      <c r="V358" s="16">
        <f>V359+V363+V369+V373+V377</f>
        <v>0</v>
      </c>
      <c r="W358" s="16">
        <f>W359+W363+W369+W373+W377</f>
        <v>0</v>
      </c>
      <c r="X358" s="16">
        <f t="shared" si="620"/>
        <v>397612.40463</v>
      </c>
      <c r="Y358" s="16">
        <f t="shared" si="621"/>
        <v>317579</v>
      </c>
      <c r="Z358" s="16">
        <f t="shared" si="622"/>
        <v>196379.5</v>
      </c>
      <c r="AA358" s="16">
        <f>AA359+AA363+AA369+AA373+AA377</f>
        <v>35237.015999999996</v>
      </c>
      <c r="AB358" s="16">
        <f>AB359+AB363+AB369+AB373+AB377</f>
        <v>0</v>
      </c>
      <c r="AC358" s="16">
        <f>AC359+AC363+AC369+AC373+AC377</f>
        <v>0</v>
      </c>
      <c r="AD358" s="16">
        <f t="shared" si="623"/>
        <v>432849.42063000001</v>
      </c>
      <c r="AE358" s="16">
        <f t="shared" si="624"/>
        <v>317579</v>
      </c>
      <c r="AF358" s="16">
        <f t="shared" si="625"/>
        <v>196379.5</v>
      </c>
      <c r="AG358" s="16">
        <f>AG359+AG363+AG369+AG373+AG377</f>
        <v>0</v>
      </c>
      <c r="AH358" s="16">
        <f t="shared" si="626"/>
        <v>432849.42063000001</v>
      </c>
      <c r="AI358" s="16">
        <f t="shared" si="627"/>
        <v>317579</v>
      </c>
      <c r="AJ358" s="16">
        <f t="shared" si="628"/>
        <v>196379.5</v>
      </c>
      <c r="AK358" s="16">
        <f>AK359+AK363+AK369+AK373+AK377</f>
        <v>-69066.895999999993</v>
      </c>
      <c r="AL358" s="16">
        <f>AL359+AL363+AL369+AL373+AL377</f>
        <v>20000</v>
      </c>
      <c r="AM358" s="16">
        <f>AM359+AM363+AM369+AM373+AM377</f>
        <v>0</v>
      </c>
      <c r="AN358" s="16">
        <f t="shared" si="629"/>
        <v>363782.52463</v>
      </c>
      <c r="AO358" s="16">
        <f t="shared" si="630"/>
        <v>337579</v>
      </c>
      <c r="AP358" s="16">
        <f t="shared" si="631"/>
        <v>196379.5</v>
      </c>
      <c r="AQ358" s="16">
        <f>AQ359+AQ363+AQ369+AQ373+AQ377</f>
        <v>0</v>
      </c>
      <c r="AR358" s="16">
        <f>AR359+AR363+AR369+AR373+AR377</f>
        <v>0</v>
      </c>
      <c r="AS358" s="16">
        <f>AS359+AS363+AS369+AS373+AS377</f>
        <v>0</v>
      </c>
      <c r="AT358" s="16">
        <f t="shared" si="632"/>
        <v>363782.52463</v>
      </c>
      <c r="AU358" s="16">
        <f t="shared" si="633"/>
        <v>337579</v>
      </c>
      <c r="AV358" s="16">
        <f t="shared" si="634"/>
        <v>196379.5</v>
      </c>
      <c r="AW358" s="16">
        <f>AW359+AW363+AW369+AW373+AW377</f>
        <v>393.06</v>
      </c>
      <c r="AX358" s="16">
        <f>AX359+AX363+AX369+AX373+AX377</f>
        <v>0</v>
      </c>
      <c r="AY358" s="16">
        <f>AY359+AY363+AY369+AY373+AY377</f>
        <v>0</v>
      </c>
      <c r="AZ358" s="16">
        <f t="shared" si="635"/>
        <v>364175.58463</v>
      </c>
      <c r="BA358" s="16">
        <f t="shared" si="636"/>
        <v>337579</v>
      </c>
      <c r="BB358" s="16">
        <f t="shared" si="637"/>
        <v>196379.5</v>
      </c>
      <c r="BC358" s="16">
        <f>BC359+BC363+BC369+BC373+BC377</f>
        <v>0</v>
      </c>
      <c r="BD358" s="30"/>
      <c r="BE358" s="30"/>
      <c r="BF358" s="1"/>
      <c r="BG358" s="1"/>
      <c r="BH358" s="1"/>
      <c r="BI358" s="1"/>
      <c r="BJ358" s="1"/>
    </row>
    <row r="359" s="1" customFormat="1" ht="30">
      <c r="A359" s="13" t="s">
        <v>287</v>
      </c>
      <c r="B359" s="14"/>
      <c r="C359" s="13"/>
      <c r="D359" s="13"/>
      <c r="E359" s="29" t="s">
        <v>212</v>
      </c>
      <c r="F359" s="16">
        <f>F360</f>
        <v>575.39999999999998</v>
      </c>
      <c r="G359" s="16">
        <f>G360</f>
        <v>575.39999999999998</v>
      </c>
      <c r="H359" s="16">
        <f>H360</f>
        <v>575.39999999999998</v>
      </c>
      <c r="I359" s="16">
        <f>I360</f>
        <v>0</v>
      </c>
      <c r="J359" s="16">
        <f>J360</f>
        <v>0</v>
      </c>
      <c r="K359" s="16">
        <f>K360</f>
        <v>0</v>
      </c>
      <c r="L359" s="16">
        <f t="shared" si="664"/>
        <v>575.39999999999998</v>
      </c>
      <c r="M359" s="16">
        <f t="shared" si="665"/>
        <v>575.39999999999998</v>
      </c>
      <c r="N359" s="16">
        <f t="shared" si="666"/>
        <v>575.39999999999998</v>
      </c>
      <c r="O359" s="16">
        <f>O360</f>
        <v>0</v>
      </c>
      <c r="P359" s="16">
        <f>P360</f>
        <v>0</v>
      </c>
      <c r="Q359" s="16">
        <f>Q360</f>
        <v>0</v>
      </c>
      <c r="R359" s="16">
        <f t="shared" si="617"/>
        <v>575.39999999999998</v>
      </c>
      <c r="S359" s="16">
        <f t="shared" si="618"/>
        <v>575.39999999999998</v>
      </c>
      <c r="T359" s="16">
        <f t="shared" si="619"/>
        <v>575.39999999999998</v>
      </c>
      <c r="U359" s="16">
        <f>U360</f>
        <v>0</v>
      </c>
      <c r="V359" s="16">
        <f>V360</f>
        <v>0</v>
      </c>
      <c r="W359" s="16">
        <f>W360</f>
        <v>0</v>
      </c>
      <c r="X359" s="16">
        <f t="shared" si="620"/>
        <v>575.39999999999998</v>
      </c>
      <c r="Y359" s="16">
        <f t="shared" si="621"/>
        <v>575.39999999999998</v>
      </c>
      <c r="Z359" s="16">
        <f t="shared" si="622"/>
        <v>575.39999999999998</v>
      </c>
      <c r="AA359" s="16">
        <f>AA360</f>
        <v>0</v>
      </c>
      <c r="AB359" s="16">
        <f>AB360</f>
        <v>0</v>
      </c>
      <c r="AC359" s="16">
        <f>AC360</f>
        <v>0</v>
      </c>
      <c r="AD359" s="16">
        <f t="shared" si="623"/>
        <v>575.39999999999998</v>
      </c>
      <c r="AE359" s="16">
        <f t="shared" si="624"/>
        <v>575.39999999999998</v>
      </c>
      <c r="AF359" s="16">
        <f t="shared" si="625"/>
        <v>575.39999999999998</v>
      </c>
      <c r="AG359" s="16">
        <f>AG360</f>
        <v>0</v>
      </c>
      <c r="AH359" s="16">
        <f t="shared" si="626"/>
        <v>575.39999999999998</v>
      </c>
      <c r="AI359" s="16">
        <f t="shared" si="627"/>
        <v>575.39999999999998</v>
      </c>
      <c r="AJ359" s="16">
        <f t="shared" si="628"/>
        <v>575.39999999999998</v>
      </c>
      <c r="AK359" s="16">
        <f>AK360</f>
        <v>0</v>
      </c>
      <c r="AL359" s="16">
        <f>AL360</f>
        <v>0</v>
      </c>
      <c r="AM359" s="16">
        <f>AM360</f>
        <v>0</v>
      </c>
      <c r="AN359" s="16">
        <f t="shared" si="629"/>
        <v>575.39999999999998</v>
      </c>
      <c r="AO359" s="16">
        <f t="shared" si="630"/>
        <v>575.39999999999998</v>
      </c>
      <c r="AP359" s="16">
        <f t="shared" si="631"/>
        <v>575.39999999999998</v>
      </c>
      <c r="AQ359" s="16">
        <f>AQ360</f>
        <v>0</v>
      </c>
      <c r="AR359" s="16">
        <f>AR360</f>
        <v>0</v>
      </c>
      <c r="AS359" s="16">
        <f>AS360</f>
        <v>0</v>
      </c>
      <c r="AT359" s="16">
        <f t="shared" si="632"/>
        <v>575.39999999999998</v>
      </c>
      <c r="AU359" s="16">
        <f t="shared" si="633"/>
        <v>575.39999999999998</v>
      </c>
      <c r="AV359" s="16">
        <f t="shared" si="634"/>
        <v>575.39999999999998</v>
      </c>
      <c r="AW359" s="16">
        <f>AW360</f>
        <v>393.06</v>
      </c>
      <c r="AX359" s="16">
        <f>AX360</f>
        <v>0</v>
      </c>
      <c r="AY359" s="16">
        <f>AY360</f>
        <v>0</v>
      </c>
      <c r="AZ359" s="16">
        <f t="shared" si="635"/>
        <v>968.46000000000004</v>
      </c>
      <c r="BA359" s="16">
        <f t="shared" si="636"/>
        <v>575.39999999999998</v>
      </c>
      <c r="BB359" s="16">
        <f t="shared" si="637"/>
        <v>575.39999999999998</v>
      </c>
      <c r="BC359" s="16">
        <f>BC360</f>
        <v>0</v>
      </c>
      <c r="BD359" s="30"/>
      <c r="BE359" s="30"/>
      <c r="BF359" s="1"/>
      <c r="BG359" s="1"/>
      <c r="BH359" s="1"/>
      <c r="BI359" s="1"/>
      <c r="BJ359" s="1"/>
    </row>
    <row r="360" s="1" customFormat="1" ht="45">
      <c r="A360" s="13" t="s">
        <v>287</v>
      </c>
      <c r="B360" s="14" t="s">
        <v>58</v>
      </c>
      <c r="C360" s="13"/>
      <c r="D360" s="13"/>
      <c r="E360" s="29" t="s">
        <v>59</v>
      </c>
      <c r="F360" s="16">
        <f>F361+F362</f>
        <v>575.39999999999998</v>
      </c>
      <c r="G360" s="16">
        <f>G361+G362</f>
        <v>575.39999999999998</v>
      </c>
      <c r="H360" s="16">
        <f>H361+H362</f>
        <v>575.39999999999998</v>
      </c>
      <c r="I360" s="16">
        <f>I361+I362</f>
        <v>0</v>
      </c>
      <c r="J360" s="16">
        <f>J361+J362</f>
        <v>0</v>
      </c>
      <c r="K360" s="16">
        <f>K361+K362</f>
        <v>0</v>
      </c>
      <c r="L360" s="16">
        <f t="shared" si="664"/>
        <v>575.39999999999998</v>
      </c>
      <c r="M360" s="16">
        <f t="shared" si="665"/>
        <v>575.39999999999998</v>
      </c>
      <c r="N360" s="16">
        <f t="shared" si="666"/>
        <v>575.39999999999998</v>
      </c>
      <c r="O360" s="16">
        <f>O361+O362</f>
        <v>0</v>
      </c>
      <c r="P360" s="16">
        <f>P361+P362</f>
        <v>0</v>
      </c>
      <c r="Q360" s="16">
        <f>Q361+Q362</f>
        <v>0</v>
      </c>
      <c r="R360" s="16">
        <f t="shared" ref="R360:R423" si="716">L360+O360</f>
        <v>575.39999999999998</v>
      </c>
      <c r="S360" s="16">
        <f t="shared" ref="S360:S423" si="717">M360+P360</f>
        <v>575.39999999999998</v>
      </c>
      <c r="T360" s="16">
        <f t="shared" ref="T360:T423" si="718">N360+Q360</f>
        <v>575.39999999999998</v>
      </c>
      <c r="U360" s="16">
        <f>U361+U362</f>
        <v>0</v>
      </c>
      <c r="V360" s="16">
        <f>V361+V362</f>
        <v>0</v>
      </c>
      <c r="W360" s="16">
        <f>W361+W362</f>
        <v>0</v>
      </c>
      <c r="X360" s="16">
        <f t="shared" ref="X360:X423" si="719">R360+U360</f>
        <v>575.39999999999998</v>
      </c>
      <c r="Y360" s="16">
        <f t="shared" ref="Y360:Y423" si="720">S360+V360</f>
        <v>575.39999999999998</v>
      </c>
      <c r="Z360" s="16">
        <f t="shared" ref="Z360:Z423" si="721">T360+W360</f>
        <v>575.39999999999998</v>
      </c>
      <c r="AA360" s="16">
        <f>AA361+AA362</f>
        <v>0</v>
      </c>
      <c r="AB360" s="16">
        <f>AB361+AB362</f>
        <v>0</v>
      </c>
      <c r="AC360" s="16">
        <f>AC361+AC362</f>
        <v>0</v>
      </c>
      <c r="AD360" s="16">
        <f t="shared" ref="AD360:AD423" si="722">X360+AA360</f>
        <v>575.39999999999998</v>
      </c>
      <c r="AE360" s="16">
        <f t="shared" ref="AE360:AE423" si="723">Y360+AB360</f>
        <v>575.39999999999998</v>
      </c>
      <c r="AF360" s="16">
        <f t="shared" ref="AF360:AF423" si="724">Z360+AC360</f>
        <v>575.39999999999998</v>
      </c>
      <c r="AG360" s="16">
        <f>AG361+AG362</f>
        <v>0</v>
      </c>
      <c r="AH360" s="16">
        <f t="shared" ref="AH360:AH423" si="725">AD360+AG360</f>
        <v>575.39999999999998</v>
      </c>
      <c r="AI360" s="16">
        <f t="shared" ref="AI360:AI423" si="726">AE360</f>
        <v>575.39999999999998</v>
      </c>
      <c r="AJ360" s="16">
        <f t="shared" ref="AJ360:AJ423" si="727">AF360</f>
        <v>575.39999999999998</v>
      </c>
      <c r="AK360" s="16">
        <f>AK361+AK362</f>
        <v>0</v>
      </c>
      <c r="AL360" s="16">
        <f>AL361+AL362</f>
        <v>0</v>
      </c>
      <c r="AM360" s="16">
        <f>AM361+AM362</f>
        <v>0</v>
      </c>
      <c r="AN360" s="16">
        <f t="shared" ref="AN360:AN423" si="728">AH360+AK360</f>
        <v>575.39999999999998</v>
      </c>
      <c r="AO360" s="16">
        <f t="shared" ref="AO360:AO423" si="729">AI360+AL360</f>
        <v>575.39999999999998</v>
      </c>
      <c r="AP360" s="16">
        <f t="shared" ref="AP360:AP423" si="730">AJ360+AM360</f>
        <v>575.39999999999998</v>
      </c>
      <c r="AQ360" s="16">
        <f>AQ361+AQ362</f>
        <v>0</v>
      </c>
      <c r="AR360" s="16">
        <f>AR361+AR362</f>
        <v>0</v>
      </c>
      <c r="AS360" s="16">
        <f>AS361+AS362</f>
        <v>0</v>
      </c>
      <c r="AT360" s="16">
        <f t="shared" ref="AT360:AT423" si="731">AN360+AQ360</f>
        <v>575.39999999999998</v>
      </c>
      <c r="AU360" s="16">
        <f t="shared" ref="AU360:AU423" si="732">AO360+AR360</f>
        <v>575.39999999999998</v>
      </c>
      <c r="AV360" s="16">
        <f t="shared" ref="AV360:AV423" si="733">AP360+AS360</f>
        <v>575.39999999999998</v>
      </c>
      <c r="AW360" s="16">
        <f>AW361+AW362</f>
        <v>393.06</v>
      </c>
      <c r="AX360" s="16">
        <f>AX361+AX362</f>
        <v>0</v>
      </c>
      <c r="AY360" s="16">
        <f>AY361+AY362</f>
        <v>0</v>
      </c>
      <c r="AZ360" s="16">
        <f t="shared" ref="AZ360:AZ423" si="734">AT360+AW360</f>
        <v>968.46000000000004</v>
      </c>
      <c r="BA360" s="16">
        <f t="shared" ref="BA360:BA423" si="735">AU360+AX360</f>
        <v>575.39999999999998</v>
      </c>
      <c r="BB360" s="16">
        <f t="shared" ref="BB360:BB423" si="736">AV360+AY360</f>
        <v>575.39999999999998</v>
      </c>
      <c r="BC360" s="16">
        <f>BC361+BC362</f>
        <v>0</v>
      </c>
      <c r="BD360" s="30"/>
      <c r="BE360" s="30"/>
      <c r="BF360" s="1"/>
      <c r="BG360" s="1"/>
      <c r="BH360" s="1"/>
      <c r="BI360" s="1"/>
      <c r="BJ360" s="1"/>
    </row>
    <row r="361" s="1" customFormat="1" ht="15">
      <c r="A361" s="13" t="s">
        <v>287</v>
      </c>
      <c r="B361" s="14">
        <v>600</v>
      </c>
      <c r="C361" s="13" t="s">
        <v>268</v>
      </c>
      <c r="D361" s="13" t="s">
        <v>37</v>
      </c>
      <c r="E361" s="29" t="s">
        <v>288</v>
      </c>
      <c r="F361" s="16">
        <v>60.299999999999997</v>
      </c>
      <c r="G361" s="16">
        <v>60.299999999999997</v>
      </c>
      <c r="H361" s="16">
        <v>60.299999999999997</v>
      </c>
      <c r="I361" s="16"/>
      <c r="J361" s="16"/>
      <c r="K361" s="16"/>
      <c r="L361" s="16">
        <f t="shared" si="664"/>
        <v>60.299999999999997</v>
      </c>
      <c r="M361" s="16">
        <f t="shared" si="665"/>
        <v>60.299999999999997</v>
      </c>
      <c r="N361" s="16">
        <f t="shared" si="666"/>
        <v>60.299999999999997</v>
      </c>
      <c r="O361" s="16"/>
      <c r="P361" s="16"/>
      <c r="Q361" s="16"/>
      <c r="R361" s="16">
        <f t="shared" si="716"/>
        <v>60.299999999999997</v>
      </c>
      <c r="S361" s="16">
        <f t="shared" si="717"/>
        <v>60.299999999999997</v>
      </c>
      <c r="T361" s="16">
        <f t="shared" si="718"/>
        <v>60.299999999999997</v>
      </c>
      <c r="U361" s="16"/>
      <c r="V361" s="16"/>
      <c r="W361" s="16"/>
      <c r="X361" s="16">
        <f t="shared" si="719"/>
        <v>60.299999999999997</v>
      </c>
      <c r="Y361" s="16">
        <f t="shared" si="720"/>
        <v>60.299999999999997</v>
      </c>
      <c r="Z361" s="16">
        <f t="shared" si="721"/>
        <v>60.299999999999997</v>
      </c>
      <c r="AA361" s="16"/>
      <c r="AB361" s="16"/>
      <c r="AC361" s="16"/>
      <c r="AD361" s="16">
        <f t="shared" si="722"/>
        <v>60.299999999999997</v>
      </c>
      <c r="AE361" s="16">
        <f t="shared" si="723"/>
        <v>60.299999999999997</v>
      </c>
      <c r="AF361" s="16">
        <f t="shared" si="724"/>
        <v>60.299999999999997</v>
      </c>
      <c r="AG361" s="16"/>
      <c r="AH361" s="16">
        <f t="shared" si="725"/>
        <v>60.299999999999997</v>
      </c>
      <c r="AI361" s="16">
        <f t="shared" si="726"/>
        <v>60.299999999999997</v>
      </c>
      <c r="AJ361" s="16">
        <f t="shared" si="727"/>
        <v>60.299999999999997</v>
      </c>
      <c r="AK361" s="16"/>
      <c r="AL361" s="16"/>
      <c r="AM361" s="16"/>
      <c r="AN361" s="16">
        <f t="shared" si="728"/>
        <v>60.299999999999997</v>
      </c>
      <c r="AO361" s="16">
        <f t="shared" si="729"/>
        <v>60.299999999999997</v>
      </c>
      <c r="AP361" s="16">
        <f t="shared" si="730"/>
        <v>60.299999999999997</v>
      </c>
      <c r="AQ361" s="16"/>
      <c r="AR361" s="16"/>
      <c r="AS361" s="16"/>
      <c r="AT361" s="16">
        <f t="shared" si="731"/>
        <v>60.299999999999997</v>
      </c>
      <c r="AU361" s="16">
        <f t="shared" si="732"/>
        <v>60.299999999999997</v>
      </c>
      <c r="AV361" s="16">
        <f t="shared" si="733"/>
        <v>60.299999999999997</v>
      </c>
      <c r="AW361" s="16">
        <v>17.864000000000001</v>
      </c>
      <c r="AX361" s="16"/>
      <c r="AY361" s="16"/>
      <c r="AZ361" s="16">
        <f t="shared" si="734"/>
        <v>78.164000000000001</v>
      </c>
      <c r="BA361" s="16">
        <f t="shared" si="735"/>
        <v>60.299999999999997</v>
      </c>
      <c r="BB361" s="16">
        <f t="shared" si="736"/>
        <v>60.299999999999997</v>
      </c>
      <c r="BC361" s="16"/>
      <c r="BD361" s="30"/>
      <c r="BE361" s="30"/>
      <c r="BF361" s="1"/>
      <c r="BG361" s="1"/>
      <c r="BH361" s="1"/>
      <c r="BI361" s="1"/>
      <c r="BJ361" s="1"/>
    </row>
    <row r="362" s="1" customFormat="1" ht="15">
      <c r="A362" s="13" t="s">
        <v>287</v>
      </c>
      <c r="B362" s="14">
        <v>600</v>
      </c>
      <c r="C362" s="13" t="s">
        <v>268</v>
      </c>
      <c r="D362" s="13" t="s">
        <v>106</v>
      </c>
      <c r="E362" s="29" t="s">
        <v>269</v>
      </c>
      <c r="F362" s="16">
        <v>515.10000000000002</v>
      </c>
      <c r="G362" s="16">
        <v>515.10000000000002</v>
      </c>
      <c r="H362" s="16">
        <v>515.10000000000002</v>
      </c>
      <c r="I362" s="16"/>
      <c r="J362" s="16"/>
      <c r="K362" s="16"/>
      <c r="L362" s="16">
        <f t="shared" si="664"/>
        <v>515.10000000000002</v>
      </c>
      <c r="M362" s="16">
        <f t="shared" si="665"/>
        <v>515.10000000000002</v>
      </c>
      <c r="N362" s="16">
        <f t="shared" si="666"/>
        <v>515.10000000000002</v>
      </c>
      <c r="O362" s="16"/>
      <c r="P362" s="16"/>
      <c r="Q362" s="16"/>
      <c r="R362" s="16">
        <f t="shared" si="716"/>
        <v>515.10000000000002</v>
      </c>
      <c r="S362" s="16">
        <f t="shared" si="717"/>
        <v>515.10000000000002</v>
      </c>
      <c r="T362" s="16">
        <f t="shared" si="718"/>
        <v>515.10000000000002</v>
      </c>
      <c r="U362" s="16"/>
      <c r="V362" s="16"/>
      <c r="W362" s="16"/>
      <c r="X362" s="16">
        <f t="shared" si="719"/>
        <v>515.10000000000002</v>
      </c>
      <c r="Y362" s="16">
        <f t="shared" si="720"/>
        <v>515.10000000000002</v>
      </c>
      <c r="Z362" s="16">
        <f t="shared" si="721"/>
        <v>515.10000000000002</v>
      </c>
      <c r="AA362" s="16"/>
      <c r="AB362" s="16"/>
      <c r="AC362" s="16"/>
      <c r="AD362" s="16">
        <f t="shared" si="722"/>
        <v>515.10000000000002</v>
      </c>
      <c r="AE362" s="16">
        <f t="shared" si="723"/>
        <v>515.10000000000002</v>
      </c>
      <c r="AF362" s="16">
        <f t="shared" si="724"/>
        <v>515.10000000000002</v>
      </c>
      <c r="AG362" s="16"/>
      <c r="AH362" s="16">
        <f t="shared" si="725"/>
        <v>515.10000000000002</v>
      </c>
      <c r="AI362" s="16">
        <f t="shared" si="726"/>
        <v>515.10000000000002</v>
      </c>
      <c r="AJ362" s="16">
        <f t="shared" si="727"/>
        <v>515.10000000000002</v>
      </c>
      <c r="AK362" s="16"/>
      <c r="AL362" s="16"/>
      <c r="AM362" s="16"/>
      <c r="AN362" s="16">
        <f t="shared" si="728"/>
        <v>515.10000000000002</v>
      </c>
      <c r="AO362" s="16">
        <f t="shared" si="729"/>
        <v>515.10000000000002</v>
      </c>
      <c r="AP362" s="16">
        <f t="shared" si="730"/>
        <v>515.10000000000002</v>
      </c>
      <c r="AQ362" s="16"/>
      <c r="AR362" s="16"/>
      <c r="AS362" s="16"/>
      <c r="AT362" s="16">
        <f t="shared" si="731"/>
        <v>515.10000000000002</v>
      </c>
      <c r="AU362" s="16">
        <f t="shared" si="732"/>
        <v>515.10000000000002</v>
      </c>
      <c r="AV362" s="16">
        <f t="shared" si="733"/>
        <v>515.10000000000002</v>
      </c>
      <c r="AW362" s="16">
        <v>375.19600000000003</v>
      </c>
      <c r="AX362" s="16"/>
      <c r="AY362" s="16"/>
      <c r="AZ362" s="16">
        <f t="shared" si="734"/>
        <v>890.29600000000005</v>
      </c>
      <c r="BA362" s="16">
        <f t="shared" si="735"/>
        <v>515.10000000000002</v>
      </c>
      <c r="BB362" s="16">
        <f t="shared" si="736"/>
        <v>515.10000000000002</v>
      </c>
      <c r="BC362" s="16"/>
      <c r="BD362" s="30"/>
      <c r="BE362" s="30"/>
      <c r="BF362" s="1"/>
      <c r="BG362" s="1"/>
      <c r="BH362" s="1"/>
      <c r="BI362" s="1"/>
      <c r="BJ362" s="1"/>
    </row>
    <row r="363" s="1" customFormat="1" ht="45">
      <c r="A363" s="13" t="s">
        <v>289</v>
      </c>
      <c r="B363" s="14"/>
      <c r="C363" s="13"/>
      <c r="D363" s="13"/>
      <c r="E363" s="31" t="s">
        <v>290</v>
      </c>
      <c r="F363" s="16">
        <f>F366</f>
        <v>199589.39999999999</v>
      </c>
      <c r="G363" s="16">
        <f>G366</f>
        <v>284518.09999999998</v>
      </c>
      <c r="H363" s="16">
        <f>H366</f>
        <v>183318.60000000001</v>
      </c>
      <c r="I363" s="16">
        <f>I366</f>
        <v>0</v>
      </c>
      <c r="J363" s="16">
        <f>J366</f>
        <v>0</v>
      </c>
      <c r="K363" s="16">
        <f>K366</f>
        <v>0</v>
      </c>
      <c r="L363" s="16">
        <f t="shared" si="664"/>
        <v>199589.39999999999</v>
      </c>
      <c r="M363" s="16">
        <f t="shared" si="665"/>
        <v>284518.09999999998</v>
      </c>
      <c r="N363" s="16">
        <f t="shared" si="666"/>
        <v>183318.60000000001</v>
      </c>
      <c r="O363" s="16">
        <f>O366</f>
        <v>32482.25216</v>
      </c>
      <c r="P363" s="16">
        <f>P366</f>
        <v>0</v>
      </c>
      <c r="Q363" s="16">
        <f>Q366</f>
        <v>0</v>
      </c>
      <c r="R363" s="16">
        <f t="shared" si="716"/>
        <v>232071.65216</v>
      </c>
      <c r="S363" s="16">
        <f t="shared" si="717"/>
        <v>284518.09999999998</v>
      </c>
      <c r="T363" s="16">
        <f t="shared" si="718"/>
        <v>183318.60000000001</v>
      </c>
      <c r="U363" s="16">
        <f>U366</f>
        <v>0</v>
      </c>
      <c r="V363" s="16">
        <f>V366</f>
        <v>0</v>
      </c>
      <c r="W363" s="16">
        <f>W366</f>
        <v>0</v>
      </c>
      <c r="X363" s="16">
        <f t="shared" si="719"/>
        <v>232071.65216</v>
      </c>
      <c r="Y363" s="16">
        <f t="shared" si="720"/>
        <v>284518.09999999998</v>
      </c>
      <c r="Z363" s="16">
        <f t="shared" si="721"/>
        <v>183318.60000000001</v>
      </c>
      <c r="AA363" s="16">
        <f>AA366</f>
        <v>35237.015999999996</v>
      </c>
      <c r="AB363" s="16">
        <f>AB366</f>
        <v>0</v>
      </c>
      <c r="AC363" s="16">
        <f>AC366</f>
        <v>0</v>
      </c>
      <c r="AD363" s="16">
        <f t="shared" si="722"/>
        <v>267308.66816</v>
      </c>
      <c r="AE363" s="16">
        <f t="shared" si="723"/>
        <v>284518.09999999998</v>
      </c>
      <c r="AF363" s="16">
        <f t="shared" si="724"/>
        <v>183318.60000000001</v>
      </c>
      <c r="AG363" s="16">
        <f>AG366</f>
        <v>0</v>
      </c>
      <c r="AH363" s="16">
        <f t="shared" si="725"/>
        <v>267308.66816</v>
      </c>
      <c r="AI363" s="16">
        <f t="shared" si="726"/>
        <v>284518.09999999998</v>
      </c>
      <c r="AJ363" s="16">
        <f t="shared" si="727"/>
        <v>183318.60000000001</v>
      </c>
      <c r="AK363" s="16">
        <f>AK366</f>
        <v>-36548.695999999996</v>
      </c>
      <c r="AL363" s="16">
        <f>AL366</f>
        <v>40000</v>
      </c>
      <c r="AM363" s="16">
        <f>AM366</f>
        <v>0</v>
      </c>
      <c r="AN363" s="16">
        <f t="shared" si="728"/>
        <v>230759.97216</v>
      </c>
      <c r="AO363" s="16">
        <f t="shared" si="729"/>
        <v>324518.09999999998</v>
      </c>
      <c r="AP363" s="16">
        <f t="shared" si="730"/>
        <v>183318.60000000001</v>
      </c>
      <c r="AQ363" s="16">
        <f>AQ366</f>
        <v>0</v>
      </c>
      <c r="AR363" s="16">
        <f>AR366</f>
        <v>0</v>
      </c>
      <c r="AS363" s="16">
        <f>AS366</f>
        <v>0</v>
      </c>
      <c r="AT363" s="16">
        <f t="shared" si="731"/>
        <v>230759.97216</v>
      </c>
      <c r="AU363" s="16">
        <f t="shared" si="732"/>
        <v>324518.09999999998</v>
      </c>
      <c r="AV363" s="16">
        <f t="shared" si="733"/>
        <v>183318.60000000001</v>
      </c>
      <c r="AW363" s="16">
        <f>AW366+AW364</f>
        <v>0</v>
      </c>
      <c r="AX363" s="16">
        <f>AX366+AX364</f>
        <v>0</v>
      </c>
      <c r="AY363" s="16">
        <f>AY366+AY364</f>
        <v>0</v>
      </c>
      <c r="AZ363" s="16">
        <f t="shared" si="734"/>
        <v>230759.97216</v>
      </c>
      <c r="BA363" s="16">
        <f t="shared" si="735"/>
        <v>324518.09999999998</v>
      </c>
      <c r="BB363" s="16">
        <f t="shared" si="736"/>
        <v>183318.60000000001</v>
      </c>
      <c r="BC363" s="16">
        <f>BC366+BC364</f>
        <v>0</v>
      </c>
      <c r="BD363" s="30"/>
      <c r="BE363" s="30"/>
      <c r="BF363" s="1"/>
      <c r="BG363" s="1"/>
      <c r="BH363" s="1"/>
      <c r="BI363" s="1"/>
      <c r="BJ363" s="1"/>
    </row>
    <row r="364" s="1" customFormat="1" ht="45" hidden="1">
      <c r="A364" s="13" t="s">
        <v>289</v>
      </c>
      <c r="B364" s="14" t="s">
        <v>66</v>
      </c>
      <c r="C364" s="13"/>
      <c r="D364" s="32"/>
      <c r="E364" s="29" t="s">
        <v>67</v>
      </c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>
        <f>AW365</f>
        <v>0</v>
      </c>
      <c r="AX364" s="16">
        <f>AX365</f>
        <v>0</v>
      </c>
      <c r="AY364" s="16">
        <f>AY365</f>
        <v>0</v>
      </c>
      <c r="AZ364" s="16">
        <f t="shared" si="734"/>
        <v>0</v>
      </c>
      <c r="BA364" s="16">
        <f t="shared" si="735"/>
        <v>0</v>
      </c>
      <c r="BB364" s="16">
        <f t="shared" si="736"/>
        <v>0</v>
      </c>
      <c r="BC364" s="16">
        <f>BC365</f>
        <v>0</v>
      </c>
      <c r="BD364" s="30">
        <v>0</v>
      </c>
      <c r="BE364" s="30"/>
      <c r="BF364" s="1"/>
      <c r="BG364" s="1"/>
      <c r="BH364" s="1"/>
      <c r="BI364" s="1"/>
      <c r="BJ364" s="1"/>
    </row>
    <row r="365" s="1" customFormat="1" ht="45" hidden="1">
      <c r="A365" s="13" t="s">
        <v>289</v>
      </c>
      <c r="B365" s="14" t="s">
        <v>66</v>
      </c>
      <c r="C365" s="32" t="s">
        <v>268</v>
      </c>
      <c r="D365" s="13" t="s">
        <v>106</v>
      </c>
      <c r="E365" s="33" t="s">
        <v>269</v>
      </c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40"/>
      <c r="AY365" s="16"/>
      <c r="AZ365" s="16">
        <f t="shared" si="734"/>
        <v>0</v>
      </c>
      <c r="BA365" s="16">
        <f t="shared" si="735"/>
        <v>0</v>
      </c>
      <c r="BB365" s="16">
        <f t="shared" si="736"/>
        <v>0</v>
      </c>
      <c r="BC365" s="16"/>
      <c r="BD365" s="30">
        <v>0</v>
      </c>
      <c r="BE365" s="30"/>
      <c r="BF365" s="1"/>
      <c r="BG365" s="1"/>
      <c r="BH365" s="1"/>
      <c r="BI365" s="1"/>
      <c r="BJ365" s="1"/>
    </row>
    <row r="366" s="1" customFormat="1" ht="45">
      <c r="A366" s="13" t="s">
        <v>289</v>
      </c>
      <c r="B366" s="14" t="s">
        <v>58</v>
      </c>
      <c r="C366" s="13"/>
      <c r="D366" s="13"/>
      <c r="E366" s="29" t="s">
        <v>59</v>
      </c>
      <c r="F366" s="16">
        <f>F367+F368</f>
        <v>199589.39999999999</v>
      </c>
      <c r="G366" s="16">
        <f>G367+G368</f>
        <v>284518.09999999998</v>
      </c>
      <c r="H366" s="16">
        <f>H367+H368</f>
        <v>183318.60000000001</v>
      </c>
      <c r="I366" s="16">
        <f>I367+I368</f>
        <v>0</v>
      </c>
      <c r="J366" s="16">
        <f>J367+J368</f>
        <v>0</v>
      </c>
      <c r="K366" s="16">
        <f>K367+K368</f>
        <v>0</v>
      </c>
      <c r="L366" s="16">
        <f t="shared" si="664"/>
        <v>199589.39999999999</v>
      </c>
      <c r="M366" s="16">
        <f t="shared" si="665"/>
        <v>284518.09999999998</v>
      </c>
      <c r="N366" s="16">
        <f t="shared" si="666"/>
        <v>183318.60000000001</v>
      </c>
      <c r="O366" s="16">
        <f>O367+O368</f>
        <v>32482.25216</v>
      </c>
      <c r="P366" s="16">
        <f>P367+P368</f>
        <v>0</v>
      </c>
      <c r="Q366" s="16">
        <f>Q367+Q368</f>
        <v>0</v>
      </c>
      <c r="R366" s="16">
        <f t="shared" si="716"/>
        <v>232071.65216</v>
      </c>
      <c r="S366" s="16">
        <f t="shared" si="717"/>
        <v>284518.09999999998</v>
      </c>
      <c r="T366" s="16">
        <f t="shared" si="718"/>
        <v>183318.60000000001</v>
      </c>
      <c r="U366" s="16">
        <f>U367+U368</f>
        <v>0</v>
      </c>
      <c r="V366" s="16">
        <f>V367+V368</f>
        <v>0</v>
      </c>
      <c r="W366" s="16">
        <f>W367+W368</f>
        <v>0</v>
      </c>
      <c r="X366" s="16">
        <f t="shared" si="719"/>
        <v>232071.65216</v>
      </c>
      <c r="Y366" s="16">
        <f t="shared" si="720"/>
        <v>284518.09999999998</v>
      </c>
      <c r="Z366" s="16">
        <f t="shared" si="721"/>
        <v>183318.60000000001</v>
      </c>
      <c r="AA366" s="16">
        <f>AA367+AA368</f>
        <v>35237.015999999996</v>
      </c>
      <c r="AB366" s="16">
        <f>AB367+AB368</f>
        <v>0</v>
      </c>
      <c r="AC366" s="16">
        <f>AC367+AC368</f>
        <v>0</v>
      </c>
      <c r="AD366" s="16">
        <f t="shared" si="722"/>
        <v>267308.66816</v>
      </c>
      <c r="AE366" s="16">
        <f t="shared" si="723"/>
        <v>284518.09999999998</v>
      </c>
      <c r="AF366" s="16">
        <f t="shared" si="724"/>
        <v>183318.60000000001</v>
      </c>
      <c r="AG366" s="16">
        <f>AG367+AG368</f>
        <v>0</v>
      </c>
      <c r="AH366" s="16">
        <f t="shared" si="725"/>
        <v>267308.66816</v>
      </c>
      <c r="AI366" s="16">
        <f t="shared" si="726"/>
        <v>284518.09999999998</v>
      </c>
      <c r="AJ366" s="16">
        <f t="shared" si="727"/>
        <v>183318.60000000001</v>
      </c>
      <c r="AK366" s="16">
        <f>AK367+AK368</f>
        <v>-36548.695999999996</v>
      </c>
      <c r="AL366" s="16">
        <f>AL367+AL368</f>
        <v>40000</v>
      </c>
      <c r="AM366" s="16">
        <f>AM367+AM368</f>
        <v>0</v>
      </c>
      <c r="AN366" s="16">
        <f t="shared" si="728"/>
        <v>230759.97216</v>
      </c>
      <c r="AO366" s="16">
        <f t="shared" si="729"/>
        <v>324518.09999999998</v>
      </c>
      <c r="AP366" s="16">
        <f t="shared" si="730"/>
        <v>183318.60000000001</v>
      </c>
      <c r="AQ366" s="16">
        <f>AQ367+AQ368</f>
        <v>0</v>
      </c>
      <c r="AR366" s="16">
        <f>AR367+AR368</f>
        <v>0</v>
      </c>
      <c r="AS366" s="16">
        <f>AS367+AS368</f>
        <v>0</v>
      </c>
      <c r="AT366" s="16">
        <f t="shared" si="731"/>
        <v>230759.97216</v>
      </c>
      <c r="AU366" s="16">
        <f t="shared" si="732"/>
        <v>324518.09999999998</v>
      </c>
      <c r="AV366" s="16">
        <f t="shared" si="733"/>
        <v>183318.60000000001</v>
      </c>
      <c r="AW366" s="16">
        <f>AW367+AW368</f>
        <v>0</v>
      </c>
      <c r="AX366" s="16">
        <f>AX367+AX368</f>
        <v>0</v>
      </c>
      <c r="AY366" s="16">
        <f>AY367+AY368</f>
        <v>0</v>
      </c>
      <c r="AZ366" s="16">
        <f t="shared" si="734"/>
        <v>230759.97216</v>
      </c>
      <c r="BA366" s="16">
        <f t="shared" si="735"/>
        <v>324518.09999999998</v>
      </c>
      <c r="BB366" s="16">
        <f t="shared" si="736"/>
        <v>183318.60000000001</v>
      </c>
      <c r="BC366" s="16">
        <f>BC367+BC368</f>
        <v>0</v>
      </c>
      <c r="BD366" s="30"/>
      <c r="BE366" s="30"/>
      <c r="BF366" s="1"/>
      <c r="BG366" s="1"/>
      <c r="BH366" s="1"/>
      <c r="BI366" s="1"/>
      <c r="BJ366" s="1"/>
    </row>
    <row r="367" s="1" customFormat="1" ht="15">
      <c r="A367" s="13" t="s">
        <v>289</v>
      </c>
      <c r="B367" s="14">
        <v>600</v>
      </c>
      <c r="C367" s="13" t="s">
        <v>268</v>
      </c>
      <c r="D367" s="13" t="s">
        <v>37</v>
      </c>
      <c r="E367" s="29" t="s">
        <v>288</v>
      </c>
      <c r="F367" s="16">
        <v>100513.2</v>
      </c>
      <c r="G367" s="16">
        <v>4167</v>
      </c>
      <c r="H367" s="16">
        <v>0</v>
      </c>
      <c r="I367" s="16"/>
      <c r="J367" s="16"/>
      <c r="K367" s="16"/>
      <c r="L367" s="16">
        <f t="shared" si="664"/>
        <v>100513.2</v>
      </c>
      <c r="M367" s="16">
        <f t="shared" si="665"/>
        <v>4167</v>
      </c>
      <c r="N367" s="16">
        <f t="shared" si="666"/>
        <v>0</v>
      </c>
      <c r="O367" s="16">
        <v>10.768700000000001</v>
      </c>
      <c r="P367" s="16"/>
      <c r="Q367" s="16"/>
      <c r="R367" s="16">
        <f t="shared" si="716"/>
        <v>100523.9687</v>
      </c>
      <c r="S367" s="16">
        <f t="shared" si="717"/>
        <v>4167</v>
      </c>
      <c r="T367" s="16">
        <f t="shared" si="718"/>
        <v>0</v>
      </c>
      <c r="U367" s="16"/>
      <c r="V367" s="16"/>
      <c r="W367" s="16"/>
      <c r="X367" s="16">
        <f t="shared" si="719"/>
        <v>100523.9687</v>
      </c>
      <c r="Y367" s="16">
        <f t="shared" si="720"/>
        <v>4167</v>
      </c>
      <c r="Z367" s="16">
        <f t="shared" si="721"/>
        <v>0</v>
      </c>
      <c r="AA367" s="16">
        <v>1770.011</v>
      </c>
      <c r="AB367" s="16"/>
      <c r="AC367" s="16"/>
      <c r="AD367" s="16">
        <f t="shared" si="722"/>
        <v>102293.9797</v>
      </c>
      <c r="AE367" s="16">
        <f t="shared" si="723"/>
        <v>4167</v>
      </c>
      <c r="AF367" s="16">
        <f t="shared" si="724"/>
        <v>0</v>
      </c>
      <c r="AG367" s="16"/>
      <c r="AH367" s="16">
        <f t="shared" si="725"/>
        <v>102293.9797</v>
      </c>
      <c r="AI367" s="16">
        <f t="shared" si="726"/>
        <v>4167</v>
      </c>
      <c r="AJ367" s="16">
        <f t="shared" si="727"/>
        <v>0</v>
      </c>
      <c r="AK367" s="16">
        <v>-40000</v>
      </c>
      <c r="AL367" s="16">
        <v>40000</v>
      </c>
      <c r="AM367" s="16"/>
      <c r="AN367" s="16">
        <f t="shared" si="728"/>
        <v>62293.979699999996</v>
      </c>
      <c r="AO367" s="16">
        <f t="shared" si="729"/>
        <v>44167</v>
      </c>
      <c r="AP367" s="16">
        <f t="shared" si="730"/>
        <v>0</v>
      </c>
      <c r="AQ367" s="16"/>
      <c r="AR367" s="16"/>
      <c r="AS367" s="16"/>
      <c r="AT367" s="16">
        <f t="shared" si="731"/>
        <v>62293.979699999996</v>
      </c>
      <c r="AU367" s="16">
        <f t="shared" si="732"/>
        <v>44167</v>
      </c>
      <c r="AV367" s="16">
        <f t="shared" si="733"/>
        <v>0</v>
      </c>
      <c r="AW367" s="16"/>
      <c r="AX367" s="16"/>
      <c r="AY367" s="16"/>
      <c r="AZ367" s="16">
        <f t="shared" si="734"/>
        <v>62293.979699999996</v>
      </c>
      <c r="BA367" s="16">
        <f t="shared" si="735"/>
        <v>44167</v>
      </c>
      <c r="BB367" s="16">
        <f t="shared" si="736"/>
        <v>0</v>
      </c>
      <c r="BC367" s="16"/>
      <c r="BD367" s="30"/>
      <c r="BE367" s="30"/>
      <c r="BF367" s="1"/>
      <c r="BG367" s="1"/>
      <c r="BH367" s="1"/>
      <c r="BI367" s="1"/>
      <c r="BJ367" s="1"/>
    </row>
    <row r="368" s="1" customFormat="1" ht="15">
      <c r="A368" s="13" t="s">
        <v>289</v>
      </c>
      <c r="B368" s="14">
        <v>600</v>
      </c>
      <c r="C368" s="13" t="s">
        <v>268</v>
      </c>
      <c r="D368" s="13" t="s">
        <v>106</v>
      </c>
      <c r="E368" s="29" t="s">
        <v>269</v>
      </c>
      <c r="F368" s="16">
        <v>99076.199999999997</v>
      </c>
      <c r="G368" s="16">
        <v>280351.09999999998</v>
      </c>
      <c r="H368" s="16">
        <v>183318.60000000001</v>
      </c>
      <c r="I368" s="16"/>
      <c r="J368" s="16"/>
      <c r="K368" s="16"/>
      <c r="L368" s="16">
        <f t="shared" si="664"/>
        <v>99076.199999999997</v>
      </c>
      <c r="M368" s="16">
        <f t="shared" si="665"/>
        <v>280351.09999999998</v>
      </c>
      <c r="N368" s="16">
        <f t="shared" si="666"/>
        <v>183318.60000000001</v>
      </c>
      <c r="O368" s="16">
        <f>1616.14646+30855.337</f>
        <v>32471.483459999999</v>
      </c>
      <c r="P368" s="16"/>
      <c r="Q368" s="16"/>
      <c r="R368" s="16">
        <f t="shared" si="716"/>
        <v>131547.68346</v>
      </c>
      <c r="S368" s="16">
        <f t="shared" si="717"/>
        <v>280351.09999999998</v>
      </c>
      <c r="T368" s="16">
        <f t="shared" si="718"/>
        <v>183318.60000000001</v>
      </c>
      <c r="U368" s="16"/>
      <c r="V368" s="16"/>
      <c r="W368" s="16"/>
      <c r="X368" s="16">
        <f t="shared" si="719"/>
        <v>131547.68346</v>
      </c>
      <c r="Y368" s="16">
        <f t="shared" si="720"/>
        <v>280351.09999999998</v>
      </c>
      <c r="Z368" s="16">
        <f t="shared" si="721"/>
        <v>183318.60000000001</v>
      </c>
      <c r="AA368" s="16">
        <f>39378.484-5911.479</f>
        <v>33467.004999999997</v>
      </c>
      <c r="AB368" s="16"/>
      <c r="AC368" s="16"/>
      <c r="AD368" s="16">
        <f t="shared" si="722"/>
        <v>165014.68846</v>
      </c>
      <c r="AE368" s="16">
        <f t="shared" si="723"/>
        <v>280351.09999999998</v>
      </c>
      <c r="AF368" s="16">
        <f t="shared" si="724"/>
        <v>183318.60000000001</v>
      </c>
      <c r="AG368" s="16"/>
      <c r="AH368" s="16">
        <f t="shared" si="725"/>
        <v>165014.68846</v>
      </c>
      <c r="AI368" s="16">
        <f t="shared" si="726"/>
        <v>280351.09999999998</v>
      </c>
      <c r="AJ368" s="16">
        <f t="shared" si="727"/>
        <v>183318.60000000001</v>
      </c>
      <c r="AK368" s="16">
        <v>3451.3040000000001</v>
      </c>
      <c r="AL368" s="16"/>
      <c r="AM368" s="16"/>
      <c r="AN368" s="16">
        <f t="shared" si="728"/>
        <v>168465.99246000001</v>
      </c>
      <c r="AO368" s="16">
        <f t="shared" si="729"/>
        <v>280351.09999999998</v>
      </c>
      <c r="AP368" s="16">
        <f t="shared" si="730"/>
        <v>183318.60000000001</v>
      </c>
      <c r="AQ368" s="16"/>
      <c r="AR368" s="16"/>
      <c r="AS368" s="16"/>
      <c r="AT368" s="16">
        <f t="shared" si="731"/>
        <v>168465.99246000001</v>
      </c>
      <c r="AU368" s="16">
        <f t="shared" si="732"/>
        <v>280351.09999999998</v>
      </c>
      <c r="AV368" s="16">
        <f t="shared" si="733"/>
        <v>183318.60000000001</v>
      </c>
      <c r="AW368" s="16"/>
      <c r="AX368" s="16"/>
      <c r="AY368" s="16"/>
      <c r="AZ368" s="16">
        <f t="shared" si="734"/>
        <v>168465.99246000001</v>
      </c>
      <c r="BA368" s="16">
        <f t="shared" si="735"/>
        <v>280351.09999999998</v>
      </c>
      <c r="BB368" s="16">
        <f t="shared" si="736"/>
        <v>183318.60000000001</v>
      </c>
      <c r="BC368" s="16"/>
      <c r="BD368" s="30"/>
      <c r="BE368" s="30"/>
      <c r="BF368" s="1"/>
      <c r="BG368" s="1"/>
      <c r="BH368" s="1"/>
      <c r="BI368" s="1"/>
      <c r="BJ368" s="1"/>
    </row>
    <row r="369" s="1" customFormat="1" ht="45">
      <c r="A369" s="13" t="s">
        <v>291</v>
      </c>
      <c r="B369" s="14"/>
      <c r="C369" s="13"/>
      <c r="D369" s="13"/>
      <c r="E369" s="29" t="s">
        <v>292</v>
      </c>
      <c r="F369" s="16">
        <f t="shared" ref="F369:F377" si="737">F370</f>
        <v>46485.5</v>
      </c>
      <c r="G369" s="16">
        <f t="shared" ref="G369:G377" si="738">G370</f>
        <v>12485.5</v>
      </c>
      <c r="H369" s="16">
        <f t="shared" ref="H369:H377" si="739">H370</f>
        <v>12485.5</v>
      </c>
      <c r="I369" s="16">
        <f t="shared" ref="I369:I377" si="740">I370</f>
        <v>0</v>
      </c>
      <c r="J369" s="16">
        <f t="shared" ref="J369:J377" si="741">J370</f>
        <v>0</v>
      </c>
      <c r="K369" s="16">
        <f t="shared" ref="K369:K377" si="742">K370</f>
        <v>0</v>
      </c>
      <c r="L369" s="16">
        <f t="shared" si="664"/>
        <v>46485.5</v>
      </c>
      <c r="M369" s="16">
        <f t="shared" si="665"/>
        <v>12485.5</v>
      </c>
      <c r="N369" s="16">
        <f t="shared" si="666"/>
        <v>12485.5</v>
      </c>
      <c r="O369" s="16">
        <f t="shared" ref="O369:O377" si="743">O370</f>
        <v>5966.7524699999994</v>
      </c>
      <c r="P369" s="16">
        <f t="shared" ref="P369:P377" si="744">P370</f>
        <v>0</v>
      </c>
      <c r="Q369" s="16">
        <f t="shared" ref="Q369:Q377" si="745">Q370</f>
        <v>0</v>
      </c>
      <c r="R369" s="16">
        <f t="shared" si="716"/>
        <v>52452.252469999999</v>
      </c>
      <c r="S369" s="16">
        <f t="shared" si="717"/>
        <v>12485.5</v>
      </c>
      <c r="T369" s="16">
        <f t="shared" si="718"/>
        <v>12485.5</v>
      </c>
      <c r="U369" s="16">
        <f>U370</f>
        <v>0</v>
      </c>
      <c r="V369" s="16">
        <f>V370</f>
        <v>0</v>
      </c>
      <c r="W369" s="16">
        <f>W370</f>
        <v>0</v>
      </c>
      <c r="X369" s="16">
        <f t="shared" si="719"/>
        <v>52452.252469999999</v>
      </c>
      <c r="Y369" s="16">
        <f t="shared" si="720"/>
        <v>12485.5</v>
      </c>
      <c r="Z369" s="16">
        <f t="shared" si="721"/>
        <v>12485.5</v>
      </c>
      <c r="AA369" s="16">
        <f>AA370</f>
        <v>0</v>
      </c>
      <c r="AB369" s="16">
        <f>AB370</f>
        <v>0</v>
      </c>
      <c r="AC369" s="16">
        <f>AC370</f>
        <v>0</v>
      </c>
      <c r="AD369" s="16">
        <f t="shared" si="722"/>
        <v>52452.252469999999</v>
      </c>
      <c r="AE369" s="16">
        <f t="shared" si="723"/>
        <v>12485.5</v>
      </c>
      <c r="AF369" s="16">
        <f t="shared" si="724"/>
        <v>12485.5</v>
      </c>
      <c r="AG369" s="16">
        <f>AG370</f>
        <v>0</v>
      </c>
      <c r="AH369" s="16">
        <f t="shared" si="725"/>
        <v>52452.252469999999</v>
      </c>
      <c r="AI369" s="16">
        <f t="shared" si="726"/>
        <v>12485.5</v>
      </c>
      <c r="AJ369" s="16">
        <f t="shared" si="727"/>
        <v>12485.5</v>
      </c>
      <c r="AK369" s="16">
        <f>AK370</f>
        <v>0</v>
      </c>
      <c r="AL369" s="16">
        <f>AL370</f>
        <v>0</v>
      </c>
      <c r="AM369" s="16">
        <f>AM370</f>
        <v>0</v>
      </c>
      <c r="AN369" s="16">
        <f t="shared" si="728"/>
        <v>52452.252469999999</v>
      </c>
      <c r="AO369" s="16">
        <f t="shared" si="729"/>
        <v>12485.5</v>
      </c>
      <c r="AP369" s="16">
        <f t="shared" si="730"/>
        <v>12485.5</v>
      </c>
      <c r="AQ369" s="16">
        <f>AQ370</f>
        <v>0</v>
      </c>
      <c r="AR369" s="16">
        <f>AR370</f>
        <v>0</v>
      </c>
      <c r="AS369" s="16">
        <f>AS370</f>
        <v>0</v>
      </c>
      <c r="AT369" s="16">
        <f t="shared" si="731"/>
        <v>52452.252469999999</v>
      </c>
      <c r="AU369" s="16">
        <f t="shared" si="732"/>
        <v>12485.5</v>
      </c>
      <c r="AV369" s="16">
        <f t="shared" si="733"/>
        <v>12485.5</v>
      </c>
      <c r="AW369" s="16">
        <f>AW370</f>
        <v>0</v>
      </c>
      <c r="AX369" s="16">
        <f>AX370</f>
        <v>0</v>
      </c>
      <c r="AY369" s="16">
        <f>AY370</f>
        <v>0</v>
      </c>
      <c r="AZ369" s="16">
        <f t="shared" si="734"/>
        <v>52452.252469999999</v>
      </c>
      <c r="BA369" s="16">
        <f t="shared" si="735"/>
        <v>12485.5</v>
      </c>
      <c r="BB369" s="16">
        <f t="shared" si="736"/>
        <v>12485.5</v>
      </c>
      <c r="BC369" s="16">
        <f>BC370</f>
        <v>0</v>
      </c>
      <c r="BD369" s="30"/>
      <c r="BE369" s="30"/>
      <c r="BF369" s="1"/>
      <c r="BG369" s="1"/>
      <c r="BH369" s="1"/>
      <c r="BI369" s="1"/>
      <c r="BJ369" s="1"/>
    </row>
    <row r="370" s="1" customFormat="1" ht="45">
      <c r="A370" s="13" t="s">
        <v>291</v>
      </c>
      <c r="B370" s="14" t="s">
        <v>58</v>
      </c>
      <c r="C370" s="13"/>
      <c r="D370" s="13"/>
      <c r="E370" s="29" t="s">
        <v>59</v>
      </c>
      <c r="F370" s="16">
        <f t="shared" si="737"/>
        <v>46485.5</v>
      </c>
      <c r="G370" s="16">
        <f t="shared" si="738"/>
        <v>12485.5</v>
      </c>
      <c r="H370" s="16">
        <f t="shared" si="739"/>
        <v>12485.5</v>
      </c>
      <c r="I370" s="16">
        <f t="shared" si="740"/>
        <v>0</v>
      </c>
      <c r="J370" s="16">
        <f t="shared" si="741"/>
        <v>0</v>
      </c>
      <c r="K370" s="16">
        <f t="shared" si="742"/>
        <v>0</v>
      </c>
      <c r="L370" s="16">
        <f t="shared" si="664"/>
        <v>46485.5</v>
      </c>
      <c r="M370" s="16">
        <f t="shared" si="665"/>
        <v>12485.5</v>
      </c>
      <c r="N370" s="16">
        <f t="shared" si="666"/>
        <v>12485.5</v>
      </c>
      <c r="O370" s="16">
        <f>O371+O372</f>
        <v>5966.7524699999994</v>
      </c>
      <c r="P370" s="16">
        <f>P371+P372</f>
        <v>0</v>
      </c>
      <c r="Q370" s="16">
        <f>Q371+Q372</f>
        <v>0</v>
      </c>
      <c r="R370" s="16">
        <f t="shared" si="716"/>
        <v>52452.252469999999</v>
      </c>
      <c r="S370" s="16">
        <f t="shared" si="717"/>
        <v>12485.5</v>
      </c>
      <c r="T370" s="16">
        <f t="shared" si="718"/>
        <v>12485.5</v>
      </c>
      <c r="U370" s="16">
        <f>U371+U372</f>
        <v>0</v>
      </c>
      <c r="V370" s="16">
        <f>V371+V372</f>
        <v>0</v>
      </c>
      <c r="W370" s="16">
        <f>W371+W372</f>
        <v>0</v>
      </c>
      <c r="X370" s="16">
        <f t="shared" si="719"/>
        <v>52452.252469999999</v>
      </c>
      <c r="Y370" s="16">
        <f t="shared" si="720"/>
        <v>12485.5</v>
      </c>
      <c r="Z370" s="16">
        <f t="shared" si="721"/>
        <v>12485.5</v>
      </c>
      <c r="AA370" s="16">
        <f>AA371+AA372</f>
        <v>0</v>
      </c>
      <c r="AB370" s="16">
        <f>AB371+AB372</f>
        <v>0</v>
      </c>
      <c r="AC370" s="16">
        <f>AC371+AC372</f>
        <v>0</v>
      </c>
      <c r="AD370" s="16">
        <f t="shared" si="722"/>
        <v>52452.252469999999</v>
      </c>
      <c r="AE370" s="16">
        <f t="shared" si="723"/>
        <v>12485.5</v>
      </c>
      <c r="AF370" s="16">
        <f t="shared" si="724"/>
        <v>12485.5</v>
      </c>
      <c r="AG370" s="16">
        <f>AG371+AG372</f>
        <v>0</v>
      </c>
      <c r="AH370" s="16">
        <f t="shared" si="725"/>
        <v>52452.252469999999</v>
      </c>
      <c r="AI370" s="16">
        <f t="shared" si="726"/>
        <v>12485.5</v>
      </c>
      <c r="AJ370" s="16">
        <f t="shared" si="727"/>
        <v>12485.5</v>
      </c>
      <c r="AK370" s="16">
        <f>AK371+AK372</f>
        <v>0</v>
      </c>
      <c r="AL370" s="16">
        <f>AL371+AL372</f>
        <v>0</v>
      </c>
      <c r="AM370" s="16">
        <f>AM371+AM372</f>
        <v>0</v>
      </c>
      <c r="AN370" s="16">
        <f t="shared" si="728"/>
        <v>52452.252469999999</v>
      </c>
      <c r="AO370" s="16">
        <f t="shared" si="729"/>
        <v>12485.5</v>
      </c>
      <c r="AP370" s="16">
        <f t="shared" si="730"/>
        <v>12485.5</v>
      </c>
      <c r="AQ370" s="16">
        <f>AQ371+AQ372</f>
        <v>0</v>
      </c>
      <c r="AR370" s="16">
        <f>AR371+AR372</f>
        <v>0</v>
      </c>
      <c r="AS370" s="16">
        <f>AS371+AS372</f>
        <v>0</v>
      </c>
      <c r="AT370" s="16">
        <f t="shared" si="731"/>
        <v>52452.252469999999</v>
      </c>
      <c r="AU370" s="16">
        <f t="shared" si="732"/>
        <v>12485.5</v>
      </c>
      <c r="AV370" s="16">
        <f t="shared" si="733"/>
        <v>12485.5</v>
      </c>
      <c r="AW370" s="16">
        <f>AW371+AW372</f>
        <v>0</v>
      </c>
      <c r="AX370" s="16">
        <f>AX371+AX372</f>
        <v>0</v>
      </c>
      <c r="AY370" s="16">
        <f>AY371+AY372</f>
        <v>0</v>
      </c>
      <c r="AZ370" s="16">
        <f t="shared" si="734"/>
        <v>52452.252469999999</v>
      </c>
      <c r="BA370" s="16">
        <f t="shared" si="735"/>
        <v>12485.5</v>
      </c>
      <c r="BB370" s="16">
        <f t="shared" si="736"/>
        <v>12485.5</v>
      </c>
      <c r="BC370" s="16">
        <f>BC371+BC372</f>
        <v>0</v>
      </c>
      <c r="BD370" s="30"/>
      <c r="BE370" s="30"/>
      <c r="BF370" s="1"/>
      <c r="BG370" s="1"/>
      <c r="BH370" s="1"/>
      <c r="BI370" s="1"/>
      <c r="BJ370" s="1"/>
    </row>
    <row r="371" s="1" customFormat="1" ht="15">
      <c r="A371" s="13" t="s">
        <v>291</v>
      </c>
      <c r="B371" s="14">
        <v>600</v>
      </c>
      <c r="C371" s="13" t="s">
        <v>268</v>
      </c>
      <c r="D371" s="13" t="s">
        <v>37</v>
      </c>
      <c r="E371" s="29" t="s">
        <v>288</v>
      </c>
      <c r="F371" s="16">
        <v>46485.5</v>
      </c>
      <c r="G371" s="16">
        <v>12485.5</v>
      </c>
      <c r="H371" s="16">
        <v>12485.5</v>
      </c>
      <c r="I371" s="16"/>
      <c r="J371" s="16"/>
      <c r="K371" s="16"/>
      <c r="L371" s="16">
        <f t="shared" si="664"/>
        <v>46485.5</v>
      </c>
      <c r="M371" s="16">
        <f t="shared" si="665"/>
        <v>12485.5</v>
      </c>
      <c r="N371" s="16">
        <f t="shared" si="666"/>
        <v>12485.5</v>
      </c>
      <c r="O371" s="16">
        <v>2432.2824700000001</v>
      </c>
      <c r="P371" s="16"/>
      <c r="Q371" s="16"/>
      <c r="R371" s="16">
        <f t="shared" si="716"/>
        <v>48917.782469999998</v>
      </c>
      <c r="S371" s="16">
        <f t="shared" si="717"/>
        <v>12485.5</v>
      </c>
      <c r="T371" s="16">
        <f t="shared" si="718"/>
        <v>12485.5</v>
      </c>
      <c r="U371" s="16"/>
      <c r="V371" s="16"/>
      <c r="W371" s="16"/>
      <c r="X371" s="16">
        <f t="shared" si="719"/>
        <v>48917.782469999998</v>
      </c>
      <c r="Y371" s="16">
        <f t="shared" si="720"/>
        <v>12485.5</v>
      </c>
      <c r="Z371" s="16">
        <f t="shared" si="721"/>
        <v>12485.5</v>
      </c>
      <c r="AA371" s="16"/>
      <c r="AB371" s="16"/>
      <c r="AC371" s="16"/>
      <c r="AD371" s="16">
        <f t="shared" si="722"/>
        <v>48917.782469999998</v>
      </c>
      <c r="AE371" s="16">
        <f t="shared" si="723"/>
        <v>12485.5</v>
      </c>
      <c r="AF371" s="16">
        <f t="shared" si="724"/>
        <v>12485.5</v>
      </c>
      <c r="AG371" s="16"/>
      <c r="AH371" s="16">
        <f t="shared" si="725"/>
        <v>48917.782469999998</v>
      </c>
      <c r="AI371" s="16">
        <f t="shared" si="726"/>
        <v>12485.5</v>
      </c>
      <c r="AJ371" s="16">
        <f t="shared" si="727"/>
        <v>12485.5</v>
      </c>
      <c r="AK371" s="16"/>
      <c r="AL371" s="16"/>
      <c r="AM371" s="16"/>
      <c r="AN371" s="16">
        <f t="shared" si="728"/>
        <v>48917.782469999998</v>
      </c>
      <c r="AO371" s="16">
        <f t="shared" si="729"/>
        <v>12485.5</v>
      </c>
      <c r="AP371" s="16">
        <f t="shared" si="730"/>
        <v>12485.5</v>
      </c>
      <c r="AQ371" s="16"/>
      <c r="AR371" s="16"/>
      <c r="AS371" s="16"/>
      <c r="AT371" s="16">
        <f t="shared" si="731"/>
        <v>48917.782469999998</v>
      </c>
      <c r="AU371" s="16">
        <f t="shared" si="732"/>
        <v>12485.5</v>
      </c>
      <c r="AV371" s="16">
        <f t="shared" si="733"/>
        <v>12485.5</v>
      </c>
      <c r="AW371" s="16"/>
      <c r="AX371" s="16"/>
      <c r="AY371" s="16"/>
      <c r="AZ371" s="16">
        <f t="shared" si="734"/>
        <v>48917.782469999998</v>
      </c>
      <c r="BA371" s="16">
        <f t="shared" si="735"/>
        <v>12485.5</v>
      </c>
      <c r="BB371" s="16">
        <f t="shared" si="736"/>
        <v>12485.5</v>
      </c>
      <c r="BC371" s="16"/>
      <c r="BD371" s="30"/>
      <c r="BE371" s="30"/>
      <c r="BF371" s="1"/>
      <c r="BG371" s="1"/>
      <c r="BH371" s="1"/>
      <c r="BI371" s="1"/>
      <c r="BJ371" s="1"/>
    </row>
    <row r="372" s="1" customFormat="1" ht="15">
      <c r="A372" s="13" t="s">
        <v>291</v>
      </c>
      <c r="B372" s="14">
        <v>600</v>
      </c>
      <c r="C372" s="13" t="s">
        <v>268</v>
      </c>
      <c r="D372" s="13" t="s">
        <v>106</v>
      </c>
      <c r="E372" s="29" t="s">
        <v>269</v>
      </c>
      <c r="F372" s="16"/>
      <c r="G372" s="16"/>
      <c r="H372" s="16"/>
      <c r="I372" s="16"/>
      <c r="J372" s="16"/>
      <c r="K372" s="16"/>
      <c r="L372" s="16"/>
      <c r="M372" s="16"/>
      <c r="N372" s="16"/>
      <c r="O372" s="16">
        <v>3534.4699999999998</v>
      </c>
      <c r="P372" s="16"/>
      <c r="Q372" s="16"/>
      <c r="R372" s="16">
        <f t="shared" si="716"/>
        <v>3534.4699999999998</v>
      </c>
      <c r="S372" s="16">
        <f t="shared" si="717"/>
        <v>0</v>
      </c>
      <c r="T372" s="16">
        <f t="shared" si="718"/>
        <v>0</v>
      </c>
      <c r="U372" s="16"/>
      <c r="V372" s="16"/>
      <c r="W372" s="16"/>
      <c r="X372" s="16">
        <f t="shared" si="719"/>
        <v>3534.4699999999998</v>
      </c>
      <c r="Y372" s="16">
        <f t="shared" si="720"/>
        <v>0</v>
      </c>
      <c r="Z372" s="16">
        <f t="shared" si="721"/>
        <v>0</v>
      </c>
      <c r="AA372" s="16"/>
      <c r="AB372" s="16"/>
      <c r="AC372" s="16"/>
      <c r="AD372" s="16">
        <f t="shared" si="722"/>
        <v>3534.4699999999998</v>
      </c>
      <c r="AE372" s="16">
        <f t="shared" si="723"/>
        <v>0</v>
      </c>
      <c r="AF372" s="16">
        <f t="shared" si="724"/>
        <v>0</v>
      </c>
      <c r="AG372" s="16"/>
      <c r="AH372" s="16">
        <f t="shared" si="725"/>
        <v>3534.4699999999998</v>
      </c>
      <c r="AI372" s="16">
        <f t="shared" si="726"/>
        <v>0</v>
      </c>
      <c r="AJ372" s="16">
        <f t="shared" si="727"/>
        <v>0</v>
      </c>
      <c r="AK372" s="16"/>
      <c r="AL372" s="16"/>
      <c r="AM372" s="16"/>
      <c r="AN372" s="16">
        <f t="shared" si="728"/>
        <v>3534.4699999999998</v>
      </c>
      <c r="AO372" s="16">
        <f t="shared" si="729"/>
        <v>0</v>
      </c>
      <c r="AP372" s="16">
        <f t="shared" si="730"/>
        <v>0</v>
      </c>
      <c r="AQ372" s="16"/>
      <c r="AR372" s="16"/>
      <c r="AS372" s="16"/>
      <c r="AT372" s="16">
        <f t="shared" si="731"/>
        <v>3534.4699999999998</v>
      </c>
      <c r="AU372" s="16">
        <f t="shared" si="732"/>
        <v>0</v>
      </c>
      <c r="AV372" s="16">
        <f t="shared" si="733"/>
        <v>0</v>
      </c>
      <c r="AW372" s="16"/>
      <c r="AX372" s="16"/>
      <c r="AY372" s="16"/>
      <c r="AZ372" s="16">
        <f t="shared" si="734"/>
        <v>3534.4699999999998</v>
      </c>
      <c r="BA372" s="16">
        <f t="shared" si="735"/>
        <v>0</v>
      </c>
      <c r="BB372" s="16">
        <f t="shared" si="736"/>
        <v>0</v>
      </c>
      <c r="BC372" s="16"/>
      <c r="BD372" s="30"/>
      <c r="BE372" s="30"/>
      <c r="BF372" s="1"/>
      <c r="BG372" s="1"/>
      <c r="BH372" s="1"/>
      <c r="BI372" s="1"/>
      <c r="BJ372" s="1"/>
    </row>
    <row r="373" s="1" customFormat="1" ht="45">
      <c r="A373" s="13" t="s">
        <v>293</v>
      </c>
      <c r="B373" s="14"/>
      <c r="C373" s="13"/>
      <c r="D373" s="13"/>
      <c r="E373" s="29" t="s">
        <v>294</v>
      </c>
      <c r="F373" s="16">
        <f t="shared" si="737"/>
        <v>52913.099999999999</v>
      </c>
      <c r="G373" s="16">
        <f t="shared" si="738"/>
        <v>0</v>
      </c>
      <c r="H373" s="16">
        <f t="shared" si="739"/>
        <v>0</v>
      </c>
      <c r="I373" s="16">
        <f t="shared" si="740"/>
        <v>-27009.599999999999</v>
      </c>
      <c r="J373" s="16">
        <f t="shared" si="741"/>
        <v>0</v>
      </c>
      <c r="K373" s="16">
        <f t="shared" si="742"/>
        <v>0</v>
      </c>
      <c r="L373" s="16">
        <f t="shared" si="664"/>
        <v>25903.5</v>
      </c>
      <c r="M373" s="16">
        <f t="shared" si="665"/>
        <v>0</v>
      </c>
      <c r="N373" s="16">
        <f t="shared" si="666"/>
        <v>0</v>
      </c>
      <c r="O373" s="16">
        <f t="shared" si="743"/>
        <v>51609.599999999999</v>
      </c>
      <c r="P373" s="16">
        <f t="shared" si="744"/>
        <v>0</v>
      </c>
      <c r="Q373" s="16">
        <f t="shared" si="745"/>
        <v>0</v>
      </c>
      <c r="R373" s="16">
        <f t="shared" si="716"/>
        <v>77513.100000000006</v>
      </c>
      <c r="S373" s="16">
        <f t="shared" si="717"/>
        <v>0</v>
      </c>
      <c r="T373" s="16">
        <f t="shared" si="718"/>
        <v>0</v>
      </c>
      <c r="U373" s="16">
        <f>U374</f>
        <v>0</v>
      </c>
      <c r="V373" s="16">
        <f>V374</f>
        <v>0</v>
      </c>
      <c r="W373" s="16">
        <f>W374</f>
        <v>0</v>
      </c>
      <c r="X373" s="16">
        <f t="shared" si="719"/>
        <v>77513.100000000006</v>
      </c>
      <c r="Y373" s="16">
        <f t="shared" si="720"/>
        <v>0</v>
      </c>
      <c r="Z373" s="16">
        <f t="shared" si="721"/>
        <v>0</v>
      </c>
      <c r="AA373" s="16">
        <f>AA374</f>
        <v>0</v>
      </c>
      <c r="AB373" s="16">
        <f>AB374</f>
        <v>0</v>
      </c>
      <c r="AC373" s="16">
        <f>AC374</f>
        <v>0</v>
      </c>
      <c r="AD373" s="16">
        <f t="shared" si="722"/>
        <v>77513.100000000006</v>
      </c>
      <c r="AE373" s="16">
        <f t="shared" si="723"/>
        <v>0</v>
      </c>
      <c r="AF373" s="16">
        <f t="shared" si="724"/>
        <v>0</v>
      </c>
      <c r="AG373" s="16">
        <f>AG374</f>
        <v>0</v>
      </c>
      <c r="AH373" s="16">
        <f t="shared" si="725"/>
        <v>77513.100000000006</v>
      </c>
      <c r="AI373" s="16">
        <f t="shared" si="726"/>
        <v>0</v>
      </c>
      <c r="AJ373" s="16">
        <f t="shared" si="727"/>
        <v>0</v>
      </c>
      <c r="AK373" s="16">
        <f>AK374</f>
        <v>2481.8000000000002</v>
      </c>
      <c r="AL373" s="16">
        <f>AL374</f>
        <v>0</v>
      </c>
      <c r="AM373" s="16">
        <f>AM374</f>
        <v>0</v>
      </c>
      <c r="AN373" s="16">
        <f t="shared" si="728"/>
        <v>79994.900000000009</v>
      </c>
      <c r="AO373" s="16">
        <f t="shared" si="729"/>
        <v>0</v>
      </c>
      <c r="AP373" s="16">
        <f t="shared" si="730"/>
        <v>0</v>
      </c>
      <c r="AQ373" s="16">
        <f>AQ374</f>
        <v>0</v>
      </c>
      <c r="AR373" s="16">
        <f>AR374</f>
        <v>0</v>
      </c>
      <c r="AS373" s="16">
        <f>AS374</f>
        <v>0</v>
      </c>
      <c r="AT373" s="16">
        <f t="shared" si="731"/>
        <v>79994.900000000009</v>
      </c>
      <c r="AU373" s="16">
        <f t="shared" si="732"/>
        <v>0</v>
      </c>
      <c r="AV373" s="16">
        <f t="shared" si="733"/>
        <v>0</v>
      </c>
      <c r="AW373" s="16">
        <f>AW374</f>
        <v>0</v>
      </c>
      <c r="AX373" s="16">
        <f>AX374</f>
        <v>0</v>
      </c>
      <c r="AY373" s="16">
        <f>AY374</f>
        <v>0</v>
      </c>
      <c r="AZ373" s="16">
        <f t="shared" si="734"/>
        <v>79994.900000000009</v>
      </c>
      <c r="BA373" s="16">
        <f t="shared" si="735"/>
        <v>0</v>
      </c>
      <c r="BB373" s="16">
        <f t="shared" si="736"/>
        <v>0</v>
      </c>
      <c r="BC373" s="16">
        <f>BC374</f>
        <v>0</v>
      </c>
      <c r="BD373" s="30"/>
      <c r="BE373" s="30"/>
      <c r="BF373" s="1"/>
      <c r="BG373" s="1"/>
      <c r="BH373" s="1"/>
      <c r="BI373" s="1"/>
      <c r="BJ373" s="1"/>
    </row>
    <row r="374" s="1" customFormat="1" ht="45">
      <c r="A374" s="13" t="s">
        <v>293</v>
      </c>
      <c r="B374" s="14" t="s">
        <v>58</v>
      </c>
      <c r="C374" s="13"/>
      <c r="D374" s="13"/>
      <c r="E374" s="29" t="s">
        <v>59</v>
      </c>
      <c r="F374" s="16">
        <f>F376</f>
        <v>52913.099999999999</v>
      </c>
      <c r="G374" s="16">
        <f>G376</f>
        <v>0</v>
      </c>
      <c r="H374" s="16">
        <f>H376</f>
        <v>0</v>
      </c>
      <c r="I374" s="16">
        <f>I376</f>
        <v>-27009.599999999999</v>
      </c>
      <c r="J374" s="16">
        <f>J376</f>
        <v>0</v>
      </c>
      <c r="K374" s="16">
        <f>K376</f>
        <v>0</v>
      </c>
      <c r="L374" s="16">
        <f t="shared" si="664"/>
        <v>25903.5</v>
      </c>
      <c r="M374" s="16">
        <f t="shared" si="665"/>
        <v>0</v>
      </c>
      <c r="N374" s="16">
        <f t="shared" si="666"/>
        <v>0</v>
      </c>
      <c r="O374" s="16">
        <f>O376+O375</f>
        <v>51609.599999999999</v>
      </c>
      <c r="P374" s="16">
        <f>P376+P375</f>
        <v>0</v>
      </c>
      <c r="Q374" s="16">
        <f>Q376+Q375</f>
        <v>0</v>
      </c>
      <c r="R374" s="16">
        <f t="shared" si="716"/>
        <v>77513.100000000006</v>
      </c>
      <c r="S374" s="16">
        <f t="shared" si="717"/>
        <v>0</v>
      </c>
      <c r="T374" s="16">
        <f t="shared" si="718"/>
        <v>0</v>
      </c>
      <c r="U374" s="16">
        <f>U376</f>
        <v>0</v>
      </c>
      <c r="V374" s="16">
        <f>V376</f>
        <v>0</v>
      </c>
      <c r="W374" s="16">
        <f>W376</f>
        <v>0</v>
      </c>
      <c r="X374" s="16">
        <f t="shared" si="719"/>
        <v>77513.100000000006</v>
      </c>
      <c r="Y374" s="16">
        <f t="shared" si="720"/>
        <v>0</v>
      </c>
      <c r="Z374" s="16">
        <f t="shared" si="721"/>
        <v>0</v>
      </c>
      <c r="AA374" s="16">
        <f>AA376</f>
        <v>0</v>
      </c>
      <c r="AB374" s="16">
        <f>AB376</f>
        <v>0</v>
      </c>
      <c r="AC374" s="16">
        <f>AC376</f>
        <v>0</v>
      </c>
      <c r="AD374" s="16">
        <f t="shared" si="722"/>
        <v>77513.100000000006</v>
      </c>
      <c r="AE374" s="16">
        <f t="shared" si="723"/>
        <v>0</v>
      </c>
      <c r="AF374" s="16">
        <f t="shared" si="724"/>
        <v>0</v>
      </c>
      <c r="AG374" s="16">
        <f>AG376</f>
        <v>0</v>
      </c>
      <c r="AH374" s="16">
        <f t="shared" si="725"/>
        <v>77513.100000000006</v>
      </c>
      <c r="AI374" s="16">
        <f t="shared" si="726"/>
        <v>0</v>
      </c>
      <c r="AJ374" s="16">
        <f t="shared" si="727"/>
        <v>0</v>
      </c>
      <c r="AK374" s="16">
        <f>AK376+AK375</f>
        <v>2481.8000000000002</v>
      </c>
      <c r="AL374" s="16">
        <f>AL376+AL375</f>
        <v>0</v>
      </c>
      <c r="AM374" s="16">
        <f>AM376+AM375</f>
        <v>0</v>
      </c>
      <c r="AN374" s="16">
        <f t="shared" si="728"/>
        <v>79994.900000000009</v>
      </c>
      <c r="AO374" s="16">
        <f t="shared" si="729"/>
        <v>0</v>
      </c>
      <c r="AP374" s="16">
        <f t="shared" si="730"/>
        <v>0</v>
      </c>
      <c r="AQ374" s="16">
        <f>AQ376+AQ375</f>
        <v>0</v>
      </c>
      <c r="AR374" s="16">
        <f>AR376+AR375</f>
        <v>0</v>
      </c>
      <c r="AS374" s="16">
        <f>AS376+AS375</f>
        <v>0</v>
      </c>
      <c r="AT374" s="16">
        <f t="shared" si="731"/>
        <v>79994.900000000009</v>
      </c>
      <c r="AU374" s="16">
        <f t="shared" si="732"/>
        <v>0</v>
      </c>
      <c r="AV374" s="16">
        <f t="shared" si="733"/>
        <v>0</v>
      </c>
      <c r="AW374" s="16">
        <f>AW376+AW375</f>
        <v>0</v>
      </c>
      <c r="AX374" s="16">
        <f>AX376+AX375</f>
        <v>0</v>
      </c>
      <c r="AY374" s="16">
        <f>AY376+AY375</f>
        <v>0</v>
      </c>
      <c r="AZ374" s="16">
        <f t="shared" si="734"/>
        <v>79994.900000000009</v>
      </c>
      <c r="BA374" s="16">
        <f t="shared" si="735"/>
        <v>0</v>
      </c>
      <c r="BB374" s="16">
        <f t="shared" si="736"/>
        <v>0</v>
      </c>
      <c r="BC374" s="16">
        <f>BC376+BC375</f>
        <v>0</v>
      </c>
      <c r="BD374" s="30"/>
      <c r="BE374" s="30"/>
      <c r="BF374" s="1"/>
      <c r="BG374" s="1"/>
      <c r="BH374" s="1"/>
      <c r="BI374" s="1"/>
      <c r="BJ374" s="1"/>
    </row>
    <row r="375" s="1" customFormat="1" ht="15">
      <c r="A375" s="13" t="s">
        <v>293</v>
      </c>
      <c r="B375" s="14">
        <v>600</v>
      </c>
      <c r="C375" s="13" t="s">
        <v>268</v>
      </c>
      <c r="D375" s="13" t="s">
        <v>37</v>
      </c>
      <c r="E375" s="29" t="s">
        <v>288</v>
      </c>
      <c r="F375" s="16"/>
      <c r="G375" s="16"/>
      <c r="H375" s="16"/>
      <c r="I375" s="16"/>
      <c r="J375" s="16"/>
      <c r="K375" s="16"/>
      <c r="L375" s="16"/>
      <c r="M375" s="16"/>
      <c r="N375" s="16"/>
      <c r="O375" s="16">
        <v>24600</v>
      </c>
      <c r="P375" s="16"/>
      <c r="Q375" s="16"/>
      <c r="R375" s="16">
        <f t="shared" si="716"/>
        <v>24600</v>
      </c>
      <c r="S375" s="16">
        <f t="shared" si="717"/>
        <v>0</v>
      </c>
      <c r="T375" s="16">
        <f t="shared" si="718"/>
        <v>0</v>
      </c>
      <c r="U375" s="16"/>
      <c r="V375" s="16"/>
      <c r="W375" s="16"/>
      <c r="X375" s="16">
        <f t="shared" si="719"/>
        <v>24600</v>
      </c>
      <c r="Y375" s="16">
        <f t="shared" si="720"/>
        <v>0</v>
      </c>
      <c r="Z375" s="16">
        <f t="shared" si="721"/>
        <v>0</v>
      </c>
      <c r="AA375" s="16"/>
      <c r="AB375" s="16"/>
      <c r="AC375" s="16"/>
      <c r="AD375" s="16">
        <f t="shared" si="722"/>
        <v>24600</v>
      </c>
      <c r="AE375" s="16">
        <f t="shared" si="723"/>
        <v>0</v>
      </c>
      <c r="AF375" s="16">
        <f t="shared" si="724"/>
        <v>0</v>
      </c>
      <c r="AG375" s="16"/>
      <c r="AH375" s="16">
        <f t="shared" si="725"/>
        <v>24600</v>
      </c>
      <c r="AI375" s="16">
        <f t="shared" si="726"/>
        <v>0</v>
      </c>
      <c r="AJ375" s="16">
        <f t="shared" si="727"/>
        <v>0</v>
      </c>
      <c r="AK375" s="16">
        <v>1985.4400000000001</v>
      </c>
      <c r="AL375" s="16"/>
      <c r="AM375" s="16"/>
      <c r="AN375" s="16">
        <f t="shared" si="728"/>
        <v>26585.439999999999</v>
      </c>
      <c r="AO375" s="16">
        <f t="shared" si="729"/>
        <v>0</v>
      </c>
      <c r="AP375" s="16">
        <f t="shared" si="730"/>
        <v>0</v>
      </c>
      <c r="AQ375" s="16"/>
      <c r="AR375" s="16"/>
      <c r="AS375" s="16"/>
      <c r="AT375" s="16">
        <f t="shared" si="731"/>
        <v>26585.439999999999</v>
      </c>
      <c r="AU375" s="16">
        <f t="shared" si="732"/>
        <v>0</v>
      </c>
      <c r="AV375" s="16">
        <f t="shared" si="733"/>
        <v>0</v>
      </c>
      <c r="AW375" s="16"/>
      <c r="AX375" s="16"/>
      <c r="AY375" s="16"/>
      <c r="AZ375" s="16">
        <f t="shared" si="734"/>
        <v>26585.439999999999</v>
      </c>
      <c r="BA375" s="16">
        <f t="shared" si="735"/>
        <v>0</v>
      </c>
      <c r="BB375" s="16">
        <f t="shared" si="736"/>
        <v>0</v>
      </c>
      <c r="BC375" s="16"/>
      <c r="BD375" s="30"/>
      <c r="BE375" s="30"/>
      <c r="BF375" s="1"/>
      <c r="BG375" s="1"/>
      <c r="BH375" s="1"/>
      <c r="BI375" s="1"/>
      <c r="BJ375" s="1"/>
    </row>
    <row r="376" s="1" customFormat="1" ht="15">
      <c r="A376" s="13" t="s">
        <v>293</v>
      </c>
      <c r="B376" s="14">
        <v>600</v>
      </c>
      <c r="C376" s="13" t="s">
        <v>268</v>
      </c>
      <c r="D376" s="13" t="s">
        <v>106</v>
      </c>
      <c r="E376" s="29" t="s">
        <v>269</v>
      </c>
      <c r="F376" s="16">
        <f>52907.4+5.7</f>
        <v>52913.099999999999</v>
      </c>
      <c r="G376" s="16">
        <v>0</v>
      </c>
      <c r="H376" s="16">
        <v>0</v>
      </c>
      <c r="I376" s="16">
        <v>-27009.599999999999</v>
      </c>
      <c r="J376" s="16"/>
      <c r="K376" s="16"/>
      <c r="L376" s="16">
        <f t="shared" si="664"/>
        <v>25903.5</v>
      </c>
      <c r="M376" s="16">
        <f t="shared" si="665"/>
        <v>0</v>
      </c>
      <c r="N376" s="16">
        <f t="shared" si="666"/>
        <v>0</v>
      </c>
      <c r="O376" s="16">
        <f>27009.6</f>
        <v>27009.599999999999</v>
      </c>
      <c r="P376" s="16"/>
      <c r="Q376" s="16"/>
      <c r="R376" s="16">
        <f t="shared" si="716"/>
        <v>52913.099999999999</v>
      </c>
      <c r="S376" s="16">
        <f t="shared" si="717"/>
        <v>0</v>
      </c>
      <c r="T376" s="16">
        <f t="shared" si="718"/>
        <v>0</v>
      </c>
      <c r="U376" s="16"/>
      <c r="V376" s="16"/>
      <c r="W376" s="16"/>
      <c r="X376" s="16">
        <f t="shared" si="719"/>
        <v>52913.099999999999</v>
      </c>
      <c r="Y376" s="16">
        <f t="shared" si="720"/>
        <v>0</v>
      </c>
      <c r="Z376" s="16">
        <f t="shared" si="721"/>
        <v>0</v>
      </c>
      <c r="AA376" s="16"/>
      <c r="AB376" s="16"/>
      <c r="AC376" s="16"/>
      <c r="AD376" s="16">
        <f t="shared" si="722"/>
        <v>52913.099999999999</v>
      </c>
      <c r="AE376" s="16">
        <f t="shared" si="723"/>
        <v>0</v>
      </c>
      <c r="AF376" s="16">
        <f t="shared" si="724"/>
        <v>0</v>
      </c>
      <c r="AG376" s="16"/>
      <c r="AH376" s="16">
        <f t="shared" si="725"/>
        <v>52913.099999999999</v>
      </c>
      <c r="AI376" s="16">
        <f t="shared" si="726"/>
        <v>0</v>
      </c>
      <c r="AJ376" s="16">
        <f t="shared" si="727"/>
        <v>0</v>
      </c>
      <c r="AK376" s="16">
        <v>496.36000000000001</v>
      </c>
      <c r="AL376" s="16"/>
      <c r="AM376" s="16"/>
      <c r="AN376" s="16">
        <f t="shared" si="728"/>
        <v>53409.459999999999</v>
      </c>
      <c r="AO376" s="16">
        <f t="shared" si="729"/>
        <v>0</v>
      </c>
      <c r="AP376" s="16">
        <f t="shared" si="730"/>
        <v>0</v>
      </c>
      <c r="AQ376" s="16"/>
      <c r="AR376" s="16"/>
      <c r="AS376" s="16"/>
      <c r="AT376" s="16">
        <f t="shared" si="731"/>
        <v>53409.459999999999</v>
      </c>
      <c r="AU376" s="16">
        <f t="shared" si="732"/>
        <v>0</v>
      </c>
      <c r="AV376" s="16">
        <f t="shared" si="733"/>
        <v>0</v>
      </c>
      <c r="AW376" s="16"/>
      <c r="AX376" s="16"/>
      <c r="AY376" s="16"/>
      <c r="AZ376" s="16">
        <f t="shared" si="734"/>
        <v>53409.459999999999</v>
      </c>
      <c r="BA376" s="16">
        <f t="shared" si="735"/>
        <v>0</v>
      </c>
      <c r="BB376" s="16">
        <f t="shared" si="736"/>
        <v>0</v>
      </c>
      <c r="BC376" s="16"/>
      <c r="BD376" s="30"/>
      <c r="BE376" s="30">
        <v>67</v>
      </c>
      <c r="BF376" s="1"/>
      <c r="BG376" s="1"/>
      <c r="BH376" s="1"/>
      <c r="BI376" s="1"/>
      <c r="BJ376" s="1"/>
    </row>
    <row r="377" s="1" customFormat="1" ht="30" hidden="1">
      <c r="A377" s="13" t="s">
        <v>295</v>
      </c>
      <c r="B377" s="14"/>
      <c r="C377" s="13"/>
      <c r="D377" s="13"/>
      <c r="E377" s="29" t="s">
        <v>296</v>
      </c>
      <c r="F377" s="16">
        <f t="shared" si="737"/>
        <v>35000</v>
      </c>
      <c r="G377" s="16">
        <f t="shared" si="738"/>
        <v>20000</v>
      </c>
      <c r="H377" s="16">
        <f t="shared" si="739"/>
        <v>0</v>
      </c>
      <c r="I377" s="16">
        <f t="shared" si="740"/>
        <v>0</v>
      </c>
      <c r="J377" s="16">
        <f t="shared" si="741"/>
        <v>0</v>
      </c>
      <c r="K377" s="16">
        <f t="shared" si="742"/>
        <v>0</v>
      </c>
      <c r="L377" s="16">
        <f t="shared" si="664"/>
        <v>35000</v>
      </c>
      <c r="M377" s="16">
        <f t="shared" si="665"/>
        <v>20000</v>
      </c>
      <c r="N377" s="16">
        <f t="shared" si="666"/>
        <v>0</v>
      </c>
      <c r="O377" s="16">
        <f t="shared" si="743"/>
        <v>0</v>
      </c>
      <c r="P377" s="16">
        <f t="shared" si="744"/>
        <v>0</v>
      </c>
      <c r="Q377" s="16">
        <f t="shared" si="745"/>
        <v>0</v>
      </c>
      <c r="R377" s="16">
        <f t="shared" si="716"/>
        <v>35000</v>
      </c>
      <c r="S377" s="16">
        <f t="shared" si="717"/>
        <v>20000</v>
      </c>
      <c r="T377" s="16">
        <f t="shared" si="718"/>
        <v>0</v>
      </c>
      <c r="U377" s="16">
        <f>U378</f>
        <v>0</v>
      </c>
      <c r="V377" s="16">
        <f>V378</f>
        <v>0</v>
      </c>
      <c r="W377" s="16">
        <f>W378</f>
        <v>0</v>
      </c>
      <c r="X377" s="16">
        <f t="shared" si="719"/>
        <v>35000</v>
      </c>
      <c r="Y377" s="16">
        <f t="shared" si="720"/>
        <v>20000</v>
      </c>
      <c r="Z377" s="16">
        <f t="shared" si="721"/>
        <v>0</v>
      </c>
      <c r="AA377" s="16">
        <f>AA378</f>
        <v>0</v>
      </c>
      <c r="AB377" s="16">
        <f>AB378</f>
        <v>0</v>
      </c>
      <c r="AC377" s="16">
        <f>AC378</f>
        <v>0</v>
      </c>
      <c r="AD377" s="16">
        <f t="shared" si="722"/>
        <v>35000</v>
      </c>
      <c r="AE377" s="16">
        <f t="shared" si="723"/>
        <v>20000</v>
      </c>
      <c r="AF377" s="16">
        <f t="shared" si="724"/>
        <v>0</v>
      </c>
      <c r="AG377" s="16">
        <f>AG378</f>
        <v>0</v>
      </c>
      <c r="AH377" s="16">
        <f t="shared" si="725"/>
        <v>35000</v>
      </c>
      <c r="AI377" s="16">
        <f t="shared" si="726"/>
        <v>20000</v>
      </c>
      <c r="AJ377" s="16">
        <f t="shared" si="727"/>
        <v>0</v>
      </c>
      <c r="AK377" s="16">
        <f>AK378</f>
        <v>-35000</v>
      </c>
      <c r="AL377" s="16">
        <f>AL378</f>
        <v>-20000</v>
      </c>
      <c r="AM377" s="16">
        <f>AM378</f>
        <v>0</v>
      </c>
      <c r="AN377" s="16">
        <f t="shared" si="728"/>
        <v>0</v>
      </c>
      <c r="AO377" s="16">
        <f t="shared" si="729"/>
        <v>0</v>
      </c>
      <c r="AP377" s="16">
        <f t="shared" si="730"/>
        <v>0</v>
      </c>
      <c r="AQ377" s="16">
        <f>AQ378</f>
        <v>0</v>
      </c>
      <c r="AR377" s="16">
        <f>AR378</f>
        <v>0</v>
      </c>
      <c r="AS377" s="16">
        <f>AS378</f>
        <v>0</v>
      </c>
      <c r="AT377" s="16">
        <f t="shared" si="731"/>
        <v>0</v>
      </c>
      <c r="AU377" s="16">
        <f t="shared" si="732"/>
        <v>0</v>
      </c>
      <c r="AV377" s="16">
        <f t="shared" si="733"/>
        <v>0</v>
      </c>
      <c r="AW377" s="16">
        <f>AW378</f>
        <v>0</v>
      </c>
      <c r="AX377" s="16">
        <f>AX378</f>
        <v>0</v>
      </c>
      <c r="AY377" s="16">
        <f>AY378</f>
        <v>0</v>
      </c>
      <c r="AZ377" s="16">
        <f t="shared" si="734"/>
        <v>0</v>
      </c>
      <c r="BA377" s="16">
        <f t="shared" si="735"/>
        <v>0</v>
      </c>
      <c r="BB377" s="16">
        <f t="shared" si="736"/>
        <v>0</v>
      </c>
      <c r="BC377" s="16">
        <f>BC378</f>
        <v>0</v>
      </c>
      <c r="BD377" s="30">
        <v>0</v>
      </c>
      <c r="BE377" s="30"/>
      <c r="BF377" s="1"/>
      <c r="BG377" s="1"/>
      <c r="BH377" s="1"/>
      <c r="BI377" s="1"/>
      <c r="BJ377" s="1"/>
    </row>
    <row r="378" s="1" customFormat="1" ht="45" hidden="1">
      <c r="A378" s="13" t="s">
        <v>295</v>
      </c>
      <c r="B378" s="14" t="s">
        <v>58</v>
      </c>
      <c r="C378" s="13"/>
      <c r="D378" s="13"/>
      <c r="E378" s="29" t="s">
        <v>59</v>
      </c>
      <c r="F378" s="16">
        <f>F379+F380</f>
        <v>35000</v>
      </c>
      <c r="G378" s="16">
        <f>G379+G380</f>
        <v>20000</v>
      </c>
      <c r="H378" s="16">
        <f>H379+H380</f>
        <v>0</v>
      </c>
      <c r="I378" s="16">
        <f>I379+I380</f>
        <v>0</v>
      </c>
      <c r="J378" s="16">
        <f>J379+J380</f>
        <v>0</v>
      </c>
      <c r="K378" s="16">
        <f>K379+K380</f>
        <v>0</v>
      </c>
      <c r="L378" s="16">
        <f t="shared" si="664"/>
        <v>35000</v>
      </c>
      <c r="M378" s="16">
        <f t="shared" si="665"/>
        <v>20000</v>
      </c>
      <c r="N378" s="16">
        <f t="shared" si="666"/>
        <v>0</v>
      </c>
      <c r="O378" s="16">
        <f>O379+O380</f>
        <v>0</v>
      </c>
      <c r="P378" s="16">
        <f>P379+P380</f>
        <v>0</v>
      </c>
      <c r="Q378" s="16">
        <f>Q379+Q380</f>
        <v>0</v>
      </c>
      <c r="R378" s="16">
        <f t="shared" si="716"/>
        <v>35000</v>
      </c>
      <c r="S378" s="16">
        <f t="shared" si="717"/>
        <v>20000</v>
      </c>
      <c r="T378" s="16">
        <f t="shared" si="718"/>
        <v>0</v>
      </c>
      <c r="U378" s="16">
        <f>U379+U380</f>
        <v>0</v>
      </c>
      <c r="V378" s="16">
        <f>V379+V380</f>
        <v>0</v>
      </c>
      <c r="W378" s="16">
        <f>W379+W380</f>
        <v>0</v>
      </c>
      <c r="X378" s="16">
        <f t="shared" si="719"/>
        <v>35000</v>
      </c>
      <c r="Y378" s="16">
        <f t="shared" si="720"/>
        <v>20000</v>
      </c>
      <c r="Z378" s="16">
        <f t="shared" si="721"/>
        <v>0</v>
      </c>
      <c r="AA378" s="16">
        <f>AA379+AA380</f>
        <v>0</v>
      </c>
      <c r="AB378" s="16">
        <f>AB379+AB380</f>
        <v>0</v>
      </c>
      <c r="AC378" s="16">
        <f>AC379+AC380</f>
        <v>0</v>
      </c>
      <c r="AD378" s="16">
        <f t="shared" si="722"/>
        <v>35000</v>
      </c>
      <c r="AE378" s="16">
        <f t="shared" si="723"/>
        <v>20000</v>
      </c>
      <c r="AF378" s="16">
        <f t="shared" si="724"/>
        <v>0</v>
      </c>
      <c r="AG378" s="16">
        <f>AG379+AG380</f>
        <v>0</v>
      </c>
      <c r="AH378" s="16">
        <f t="shared" si="725"/>
        <v>35000</v>
      </c>
      <c r="AI378" s="16">
        <f t="shared" si="726"/>
        <v>20000</v>
      </c>
      <c r="AJ378" s="16">
        <f t="shared" si="727"/>
        <v>0</v>
      </c>
      <c r="AK378" s="16">
        <f>AK379+AK380</f>
        <v>-35000</v>
      </c>
      <c r="AL378" s="16">
        <f>AL379+AL380</f>
        <v>-20000</v>
      </c>
      <c r="AM378" s="16">
        <f>AM379+AM380</f>
        <v>0</v>
      </c>
      <c r="AN378" s="16">
        <f t="shared" si="728"/>
        <v>0</v>
      </c>
      <c r="AO378" s="16">
        <f t="shared" si="729"/>
        <v>0</v>
      </c>
      <c r="AP378" s="16">
        <f t="shared" si="730"/>
        <v>0</v>
      </c>
      <c r="AQ378" s="16">
        <f>AQ379+AQ380</f>
        <v>0</v>
      </c>
      <c r="AR378" s="16">
        <f>AR379+AR380</f>
        <v>0</v>
      </c>
      <c r="AS378" s="16">
        <f>AS379+AS380</f>
        <v>0</v>
      </c>
      <c r="AT378" s="16">
        <f t="shared" si="731"/>
        <v>0</v>
      </c>
      <c r="AU378" s="16">
        <f t="shared" si="732"/>
        <v>0</v>
      </c>
      <c r="AV378" s="16">
        <f t="shared" si="733"/>
        <v>0</v>
      </c>
      <c r="AW378" s="16">
        <f>AW379+AW380</f>
        <v>0</v>
      </c>
      <c r="AX378" s="16">
        <f>AX379+AX380</f>
        <v>0</v>
      </c>
      <c r="AY378" s="16">
        <f>AY379+AY380</f>
        <v>0</v>
      </c>
      <c r="AZ378" s="16">
        <f t="shared" si="734"/>
        <v>0</v>
      </c>
      <c r="BA378" s="16">
        <f t="shared" si="735"/>
        <v>0</v>
      </c>
      <c r="BB378" s="16">
        <f t="shared" si="736"/>
        <v>0</v>
      </c>
      <c r="BC378" s="16">
        <f>BC379+BC380</f>
        <v>0</v>
      </c>
      <c r="BD378" s="30">
        <v>0</v>
      </c>
      <c r="BE378" s="30"/>
      <c r="BF378" s="1"/>
      <c r="BG378" s="1"/>
      <c r="BH378" s="1"/>
      <c r="BI378" s="1"/>
      <c r="BJ378" s="1"/>
    </row>
    <row r="379" s="1" customFormat="1" ht="15" hidden="1">
      <c r="A379" s="13" t="s">
        <v>295</v>
      </c>
      <c r="B379" s="14">
        <v>600</v>
      </c>
      <c r="C379" s="13" t="s">
        <v>268</v>
      </c>
      <c r="D379" s="13" t="s">
        <v>37</v>
      </c>
      <c r="E379" s="29" t="s">
        <v>288</v>
      </c>
      <c r="F379" s="16">
        <v>35000</v>
      </c>
      <c r="G379" s="16">
        <v>0</v>
      </c>
      <c r="H379" s="16">
        <v>0</v>
      </c>
      <c r="I379" s="16"/>
      <c r="J379" s="16"/>
      <c r="K379" s="16"/>
      <c r="L379" s="16">
        <f t="shared" si="664"/>
        <v>35000</v>
      </c>
      <c r="M379" s="16">
        <f t="shared" si="665"/>
        <v>0</v>
      </c>
      <c r="N379" s="16">
        <f t="shared" si="666"/>
        <v>0</v>
      </c>
      <c r="O379" s="16"/>
      <c r="P379" s="16"/>
      <c r="Q379" s="16"/>
      <c r="R379" s="16">
        <f t="shared" si="716"/>
        <v>35000</v>
      </c>
      <c r="S379" s="16">
        <f t="shared" si="717"/>
        <v>0</v>
      </c>
      <c r="T379" s="16">
        <f t="shared" si="718"/>
        <v>0</v>
      </c>
      <c r="U379" s="16"/>
      <c r="V379" s="16"/>
      <c r="W379" s="16"/>
      <c r="X379" s="16">
        <f t="shared" si="719"/>
        <v>35000</v>
      </c>
      <c r="Y379" s="16">
        <f t="shared" si="720"/>
        <v>0</v>
      </c>
      <c r="Z379" s="16">
        <f t="shared" si="721"/>
        <v>0</v>
      </c>
      <c r="AA379" s="16"/>
      <c r="AB379" s="16"/>
      <c r="AC379" s="16"/>
      <c r="AD379" s="16">
        <f t="shared" si="722"/>
        <v>35000</v>
      </c>
      <c r="AE379" s="16">
        <f t="shared" si="723"/>
        <v>0</v>
      </c>
      <c r="AF379" s="16">
        <f t="shared" si="724"/>
        <v>0</v>
      </c>
      <c r="AG379" s="16"/>
      <c r="AH379" s="16">
        <f t="shared" si="725"/>
        <v>35000</v>
      </c>
      <c r="AI379" s="16">
        <f t="shared" si="726"/>
        <v>0</v>
      </c>
      <c r="AJ379" s="16">
        <f t="shared" si="727"/>
        <v>0</v>
      </c>
      <c r="AK379" s="16">
        <v>-35000</v>
      </c>
      <c r="AL379" s="16"/>
      <c r="AM379" s="16"/>
      <c r="AN379" s="16">
        <f t="shared" si="728"/>
        <v>0</v>
      </c>
      <c r="AO379" s="16">
        <f t="shared" si="729"/>
        <v>0</v>
      </c>
      <c r="AP379" s="16">
        <f t="shared" si="730"/>
        <v>0</v>
      </c>
      <c r="AQ379" s="16"/>
      <c r="AR379" s="16"/>
      <c r="AS379" s="16"/>
      <c r="AT379" s="16">
        <f t="shared" si="731"/>
        <v>0</v>
      </c>
      <c r="AU379" s="16">
        <f t="shared" si="732"/>
        <v>0</v>
      </c>
      <c r="AV379" s="16">
        <f t="shared" si="733"/>
        <v>0</v>
      </c>
      <c r="AW379" s="16"/>
      <c r="AX379" s="16"/>
      <c r="AY379" s="16"/>
      <c r="AZ379" s="16">
        <f t="shared" si="734"/>
        <v>0</v>
      </c>
      <c r="BA379" s="16">
        <f t="shared" si="735"/>
        <v>0</v>
      </c>
      <c r="BB379" s="16">
        <f t="shared" si="736"/>
        <v>0</v>
      </c>
      <c r="BC379" s="16"/>
      <c r="BD379" s="30">
        <v>0</v>
      </c>
      <c r="BE379" s="30"/>
      <c r="BF379" s="1"/>
      <c r="BG379" s="1"/>
      <c r="BH379" s="1"/>
      <c r="BI379" s="1"/>
      <c r="BJ379" s="1"/>
    </row>
    <row r="380" s="1" customFormat="1" ht="15" hidden="1">
      <c r="A380" s="13" t="s">
        <v>295</v>
      </c>
      <c r="B380" s="14">
        <v>600</v>
      </c>
      <c r="C380" s="13" t="s">
        <v>268</v>
      </c>
      <c r="D380" s="13" t="s">
        <v>106</v>
      </c>
      <c r="E380" s="29" t="s">
        <v>269</v>
      </c>
      <c r="F380" s="16">
        <v>0</v>
      </c>
      <c r="G380" s="16">
        <v>20000</v>
      </c>
      <c r="H380" s="16">
        <v>0</v>
      </c>
      <c r="I380" s="16"/>
      <c r="J380" s="16"/>
      <c r="K380" s="16"/>
      <c r="L380" s="16">
        <f t="shared" si="664"/>
        <v>0</v>
      </c>
      <c r="M380" s="16">
        <f t="shared" si="665"/>
        <v>20000</v>
      </c>
      <c r="N380" s="16">
        <f t="shared" si="666"/>
        <v>0</v>
      </c>
      <c r="O380" s="16"/>
      <c r="P380" s="16"/>
      <c r="Q380" s="16"/>
      <c r="R380" s="16">
        <f t="shared" si="716"/>
        <v>0</v>
      </c>
      <c r="S380" s="16">
        <f t="shared" si="717"/>
        <v>20000</v>
      </c>
      <c r="T380" s="16">
        <f t="shared" si="718"/>
        <v>0</v>
      </c>
      <c r="U380" s="16"/>
      <c r="V380" s="16"/>
      <c r="W380" s="16"/>
      <c r="X380" s="16">
        <f t="shared" si="719"/>
        <v>0</v>
      </c>
      <c r="Y380" s="16">
        <f t="shared" si="720"/>
        <v>20000</v>
      </c>
      <c r="Z380" s="16">
        <f t="shared" si="721"/>
        <v>0</v>
      </c>
      <c r="AA380" s="16"/>
      <c r="AB380" s="16"/>
      <c r="AC380" s="16"/>
      <c r="AD380" s="16">
        <f t="shared" si="722"/>
        <v>0</v>
      </c>
      <c r="AE380" s="16">
        <f t="shared" si="723"/>
        <v>20000</v>
      </c>
      <c r="AF380" s="16">
        <f t="shared" si="724"/>
        <v>0</v>
      </c>
      <c r="AG380" s="16"/>
      <c r="AH380" s="16">
        <f t="shared" si="725"/>
        <v>0</v>
      </c>
      <c r="AI380" s="16">
        <f t="shared" si="726"/>
        <v>20000</v>
      </c>
      <c r="AJ380" s="16">
        <f t="shared" si="727"/>
        <v>0</v>
      </c>
      <c r="AK380" s="16"/>
      <c r="AL380" s="16">
        <v>-20000</v>
      </c>
      <c r="AM380" s="16"/>
      <c r="AN380" s="16">
        <f t="shared" si="728"/>
        <v>0</v>
      </c>
      <c r="AO380" s="16">
        <f t="shared" si="729"/>
        <v>0</v>
      </c>
      <c r="AP380" s="16">
        <f t="shared" si="730"/>
        <v>0</v>
      </c>
      <c r="AQ380" s="16"/>
      <c r="AR380" s="16"/>
      <c r="AS380" s="16"/>
      <c r="AT380" s="16">
        <f t="shared" si="731"/>
        <v>0</v>
      </c>
      <c r="AU380" s="16">
        <f t="shared" si="732"/>
        <v>0</v>
      </c>
      <c r="AV380" s="16">
        <f t="shared" si="733"/>
        <v>0</v>
      </c>
      <c r="AW380" s="16"/>
      <c r="AX380" s="16"/>
      <c r="AY380" s="16"/>
      <c r="AZ380" s="16">
        <f t="shared" si="734"/>
        <v>0</v>
      </c>
      <c r="BA380" s="16">
        <f t="shared" si="735"/>
        <v>0</v>
      </c>
      <c r="BB380" s="16">
        <f t="shared" si="736"/>
        <v>0</v>
      </c>
      <c r="BC380" s="16"/>
      <c r="BD380" s="30">
        <v>0</v>
      </c>
      <c r="BE380" s="30"/>
      <c r="BF380" s="1"/>
      <c r="BG380" s="1"/>
      <c r="BH380" s="1"/>
      <c r="BI380" s="1"/>
      <c r="BJ380" s="1"/>
    </row>
    <row r="381" s="1" customFormat="1" ht="45">
      <c r="A381" s="13" t="s">
        <v>297</v>
      </c>
      <c r="B381" s="14"/>
      <c r="C381" s="13"/>
      <c r="D381" s="13"/>
      <c r="E381" s="29" t="s">
        <v>298</v>
      </c>
      <c r="F381" s="16">
        <f>F382+F385+F388+F396+F402+F405</f>
        <v>267807.90000000002</v>
      </c>
      <c r="G381" s="16">
        <f>G382+G385+G388+G396+G402+G405</f>
        <v>270333</v>
      </c>
      <c r="H381" s="16">
        <f>H382+H385+H388+H396+H402+H405</f>
        <v>270333</v>
      </c>
      <c r="I381" s="16">
        <f>I382+I385+I388+I396+I402+I405</f>
        <v>0</v>
      </c>
      <c r="J381" s="16">
        <f>J382+J385+J388+J396+J402+J405</f>
        <v>0</v>
      </c>
      <c r="K381" s="16">
        <f>K382+K385+K388+K396+K402+K405</f>
        <v>0</v>
      </c>
      <c r="L381" s="16">
        <f t="shared" si="664"/>
        <v>267807.90000000002</v>
      </c>
      <c r="M381" s="16">
        <f t="shared" si="665"/>
        <v>270333</v>
      </c>
      <c r="N381" s="16">
        <f t="shared" si="666"/>
        <v>270333</v>
      </c>
      <c r="O381" s="16">
        <f>O382+O385+O388+O396+O402+O405</f>
        <v>28954.867999999999</v>
      </c>
      <c r="P381" s="16">
        <f>P382+P385+P388+P396+P402+P405</f>
        <v>26746.718000000001</v>
      </c>
      <c r="Q381" s="16">
        <f>Q382+Q385+Q388+Q396+Q402+Q405</f>
        <v>26746.718000000001</v>
      </c>
      <c r="R381" s="16">
        <f t="shared" si="716"/>
        <v>296762.76800000004</v>
      </c>
      <c r="S381" s="16">
        <f t="shared" si="717"/>
        <v>297079.71799999999</v>
      </c>
      <c r="T381" s="16">
        <f t="shared" si="718"/>
        <v>297079.71799999999</v>
      </c>
      <c r="U381" s="16">
        <f>U382+U385+U388+U396+U402+U405</f>
        <v>0</v>
      </c>
      <c r="V381" s="16">
        <f>V382+V385+V388+V396+V402+V405</f>
        <v>0</v>
      </c>
      <c r="W381" s="16">
        <f>W382+W385+W388+W396+W402+W405</f>
        <v>0</v>
      </c>
      <c r="X381" s="16">
        <f t="shared" si="719"/>
        <v>296762.76800000004</v>
      </c>
      <c r="Y381" s="16">
        <f t="shared" si="720"/>
        <v>297079.71799999999</v>
      </c>
      <c r="Z381" s="16">
        <f t="shared" si="721"/>
        <v>297079.71799999999</v>
      </c>
      <c r="AA381" s="16">
        <f>AA382+AA385+AA388+AA396+AA402+AA405+AA399</f>
        <v>5911.4790000000003</v>
      </c>
      <c r="AB381" s="16">
        <f>AB382+AB385+AB388+AB396+AB402+AB405+AB399</f>
        <v>0</v>
      </c>
      <c r="AC381" s="16">
        <f>AC382+AC385+AC388+AC396+AC402+AC405+AC399</f>
        <v>0</v>
      </c>
      <c r="AD381" s="16">
        <f t="shared" si="722"/>
        <v>302674.24700000003</v>
      </c>
      <c r="AE381" s="16">
        <f t="shared" si="723"/>
        <v>297079.71799999999</v>
      </c>
      <c r="AF381" s="16">
        <f t="shared" si="724"/>
        <v>297079.71799999999</v>
      </c>
      <c r="AG381" s="16">
        <f>AG382+AG385+AG388+AG396+AG402+AG405+AG399</f>
        <v>0</v>
      </c>
      <c r="AH381" s="16">
        <f t="shared" si="725"/>
        <v>302674.24700000003</v>
      </c>
      <c r="AI381" s="16">
        <f t="shared" si="726"/>
        <v>297079.71799999999</v>
      </c>
      <c r="AJ381" s="16">
        <f t="shared" si="727"/>
        <v>297079.71799999999</v>
      </c>
      <c r="AK381" s="16">
        <f>AK382+AK385+AK388+AK396+AK402+AK405+AK399</f>
        <v>15000</v>
      </c>
      <c r="AL381" s="16">
        <f>AL382+AL385+AL388+AL396+AL402+AL405+AL399</f>
        <v>0</v>
      </c>
      <c r="AM381" s="16">
        <f>AM382+AM385+AM388+AM396+AM402+AM405+AM399</f>
        <v>0</v>
      </c>
      <c r="AN381" s="16">
        <f t="shared" si="728"/>
        <v>317674.24700000003</v>
      </c>
      <c r="AO381" s="16">
        <f t="shared" si="729"/>
        <v>297079.71799999999</v>
      </c>
      <c r="AP381" s="16">
        <f t="shared" si="730"/>
        <v>297079.71799999999</v>
      </c>
      <c r="AQ381" s="16">
        <f>AQ382+AQ385+AQ388+AQ396+AQ402+AQ405+AQ399</f>
        <v>0</v>
      </c>
      <c r="AR381" s="16">
        <f>AR382+AR385+AR388+AR396+AR402+AR405+AR399</f>
        <v>0</v>
      </c>
      <c r="AS381" s="16">
        <f>AS382+AS385+AS388+AS396+AS402+AS405+AS399</f>
        <v>0</v>
      </c>
      <c r="AT381" s="16">
        <f t="shared" si="731"/>
        <v>317674.24700000003</v>
      </c>
      <c r="AU381" s="16">
        <f t="shared" si="732"/>
        <v>297079.71799999999</v>
      </c>
      <c r="AV381" s="16">
        <f t="shared" si="733"/>
        <v>297079.71799999999</v>
      </c>
      <c r="AW381" s="16">
        <f>AW382+AW385+AW388+AW396+AW402+AW405+AW399+AW408</f>
        <v>1802.6309999999999</v>
      </c>
      <c r="AX381" s="16">
        <f>AX382+AX385+AX388+AX396+AX402+AX405+AX399+AX408</f>
        <v>0</v>
      </c>
      <c r="AY381" s="16">
        <f>AY382+AY385+AY388+AY396+AY402+AY405+AY399+AY408</f>
        <v>0</v>
      </c>
      <c r="AZ381" s="16">
        <f t="shared" si="734"/>
        <v>319476.87800000003</v>
      </c>
      <c r="BA381" s="16">
        <f t="shared" si="735"/>
        <v>297079.71799999999</v>
      </c>
      <c r="BB381" s="16">
        <f t="shared" si="736"/>
        <v>297079.71799999999</v>
      </c>
      <c r="BC381" s="16">
        <f>BC382+BC385+BC388+BC396+BC402+BC405+BC399+BC408</f>
        <v>0</v>
      </c>
      <c r="BD381" s="30"/>
      <c r="BE381" s="30"/>
      <c r="BF381" s="1"/>
      <c r="BG381" s="1"/>
      <c r="BH381" s="1"/>
      <c r="BI381" s="1"/>
      <c r="BJ381" s="1"/>
    </row>
    <row r="382" s="1" customFormat="1" ht="45">
      <c r="A382" s="13" t="s">
        <v>299</v>
      </c>
      <c r="B382" s="14"/>
      <c r="C382" s="13"/>
      <c r="D382" s="13"/>
      <c r="E382" s="29" t="s">
        <v>147</v>
      </c>
      <c r="F382" s="16">
        <f t="shared" ref="F382:F386" si="746">F383</f>
        <v>139389.89999999999</v>
      </c>
      <c r="G382" s="16">
        <f t="shared" ref="G382:G386" si="747">G383</f>
        <v>145306.20000000001</v>
      </c>
      <c r="H382" s="16">
        <f t="shared" ref="H382:H386" si="748">H383</f>
        <v>145306.20000000001</v>
      </c>
      <c r="I382" s="16">
        <f t="shared" ref="I382:I386" si="749">I383</f>
        <v>0</v>
      </c>
      <c r="J382" s="16">
        <f t="shared" ref="J382:J386" si="750">J383</f>
        <v>0</v>
      </c>
      <c r="K382" s="16">
        <f t="shared" ref="K382:K386" si="751">K383</f>
        <v>0</v>
      </c>
      <c r="L382" s="16">
        <f t="shared" si="664"/>
        <v>139389.89999999999</v>
      </c>
      <c r="M382" s="16">
        <f t="shared" si="665"/>
        <v>145306.20000000001</v>
      </c>
      <c r="N382" s="16">
        <f t="shared" si="666"/>
        <v>145306.20000000001</v>
      </c>
      <c r="O382" s="16">
        <f t="shared" ref="O382:O386" si="752">O383</f>
        <v>2967.8629999999998</v>
      </c>
      <c r="P382" s="16">
        <f t="shared" ref="P382:P386" si="753">P383</f>
        <v>3144.8789999999999</v>
      </c>
      <c r="Q382" s="16">
        <f t="shared" ref="Q382:Q386" si="754">Q383</f>
        <v>3144.8789999999999</v>
      </c>
      <c r="R382" s="16">
        <f t="shared" si="716"/>
        <v>142357.76300000001</v>
      </c>
      <c r="S382" s="16">
        <f t="shared" si="717"/>
        <v>148451.079</v>
      </c>
      <c r="T382" s="16">
        <f t="shared" si="718"/>
        <v>148451.079</v>
      </c>
      <c r="U382" s="16">
        <f t="shared" ref="U382:U386" si="755">U383</f>
        <v>0</v>
      </c>
      <c r="V382" s="16">
        <f t="shared" ref="V382:V386" si="756">V383</f>
        <v>0</v>
      </c>
      <c r="W382" s="16">
        <f t="shared" ref="W382:W386" si="757">W383</f>
        <v>0</v>
      </c>
      <c r="X382" s="16">
        <f t="shared" si="719"/>
        <v>142357.76300000001</v>
      </c>
      <c r="Y382" s="16">
        <f t="shared" si="720"/>
        <v>148451.079</v>
      </c>
      <c r="Z382" s="16">
        <f t="shared" si="721"/>
        <v>148451.079</v>
      </c>
      <c r="AA382" s="16">
        <f t="shared" ref="AA382:AA386" si="758">AA383</f>
        <v>0</v>
      </c>
      <c r="AB382" s="16">
        <f t="shared" ref="AB382:AB386" si="759">AB383</f>
        <v>0</v>
      </c>
      <c r="AC382" s="16">
        <f t="shared" ref="AC382:AC386" si="760">AC383</f>
        <v>0</v>
      </c>
      <c r="AD382" s="16">
        <f t="shared" si="722"/>
        <v>142357.76300000001</v>
      </c>
      <c r="AE382" s="16">
        <f t="shared" si="723"/>
        <v>148451.079</v>
      </c>
      <c r="AF382" s="16">
        <f t="shared" si="724"/>
        <v>148451.079</v>
      </c>
      <c r="AG382" s="16">
        <f t="shared" ref="AG382:AG386" si="761">AG383</f>
        <v>0</v>
      </c>
      <c r="AH382" s="16">
        <f t="shared" si="725"/>
        <v>142357.76300000001</v>
      </c>
      <c r="AI382" s="16">
        <f t="shared" si="726"/>
        <v>148451.079</v>
      </c>
      <c r="AJ382" s="16">
        <f t="shared" si="727"/>
        <v>148451.079</v>
      </c>
      <c r="AK382" s="16">
        <f t="shared" ref="AK382:AK386" si="762">AK383</f>
        <v>0</v>
      </c>
      <c r="AL382" s="16">
        <f t="shared" ref="AL382:AL386" si="763">AL383</f>
        <v>0</v>
      </c>
      <c r="AM382" s="16">
        <f t="shared" ref="AM382:AM386" si="764">AM383</f>
        <v>0</v>
      </c>
      <c r="AN382" s="16">
        <f t="shared" si="728"/>
        <v>142357.76300000001</v>
      </c>
      <c r="AO382" s="16">
        <f t="shared" si="729"/>
        <v>148451.079</v>
      </c>
      <c r="AP382" s="16">
        <f t="shared" si="730"/>
        <v>148451.079</v>
      </c>
      <c r="AQ382" s="16">
        <f t="shared" ref="AQ382:AQ386" si="765">AQ383</f>
        <v>0</v>
      </c>
      <c r="AR382" s="16">
        <f t="shared" ref="AR382:AR386" si="766">AR383</f>
        <v>0</v>
      </c>
      <c r="AS382" s="16">
        <f t="shared" ref="AS382:AS386" si="767">AS383</f>
        <v>0</v>
      </c>
      <c r="AT382" s="16">
        <f t="shared" si="731"/>
        <v>142357.76300000001</v>
      </c>
      <c r="AU382" s="16">
        <f t="shared" si="732"/>
        <v>148451.079</v>
      </c>
      <c r="AV382" s="16">
        <f t="shared" si="733"/>
        <v>148451.079</v>
      </c>
      <c r="AW382" s="16">
        <f t="shared" ref="AW382:AW386" si="768">AW383</f>
        <v>0</v>
      </c>
      <c r="AX382" s="16">
        <f t="shared" ref="AX382:AX386" si="769">AX383</f>
        <v>0</v>
      </c>
      <c r="AY382" s="16">
        <f t="shared" ref="AY382:AY386" si="770">AY383</f>
        <v>0</v>
      </c>
      <c r="AZ382" s="16">
        <f t="shared" si="734"/>
        <v>142357.76300000001</v>
      </c>
      <c r="BA382" s="16">
        <f t="shared" si="735"/>
        <v>148451.079</v>
      </c>
      <c r="BB382" s="16">
        <f t="shared" si="736"/>
        <v>148451.079</v>
      </c>
      <c r="BC382" s="16">
        <f t="shared" ref="BC382:BC386" si="771">BC383</f>
        <v>0</v>
      </c>
      <c r="BD382" s="30"/>
      <c r="BE382" s="30"/>
      <c r="BF382" s="1"/>
      <c r="BG382" s="1"/>
      <c r="BH382" s="1"/>
      <c r="BI382" s="1"/>
      <c r="BJ382" s="1"/>
    </row>
    <row r="383" s="1" customFormat="1" ht="45">
      <c r="A383" s="13" t="s">
        <v>299</v>
      </c>
      <c r="B383" s="14" t="s">
        <v>58</v>
      </c>
      <c r="C383" s="13"/>
      <c r="D383" s="13"/>
      <c r="E383" s="29" t="s">
        <v>59</v>
      </c>
      <c r="F383" s="16">
        <f t="shared" si="746"/>
        <v>139389.89999999999</v>
      </c>
      <c r="G383" s="16">
        <f t="shared" si="747"/>
        <v>145306.20000000001</v>
      </c>
      <c r="H383" s="16">
        <f t="shared" si="748"/>
        <v>145306.20000000001</v>
      </c>
      <c r="I383" s="16">
        <f t="shared" si="749"/>
        <v>0</v>
      </c>
      <c r="J383" s="16">
        <f t="shared" si="750"/>
        <v>0</v>
      </c>
      <c r="K383" s="16">
        <f t="shared" si="751"/>
        <v>0</v>
      </c>
      <c r="L383" s="16">
        <f t="shared" si="664"/>
        <v>139389.89999999999</v>
      </c>
      <c r="M383" s="16">
        <f t="shared" si="665"/>
        <v>145306.20000000001</v>
      </c>
      <c r="N383" s="16">
        <f t="shared" si="666"/>
        <v>145306.20000000001</v>
      </c>
      <c r="O383" s="16">
        <f t="shared" si="752"/>
        <v>2967.8629999999998</v>
      </c>
      <c r="P383" s="16">
        <f t="shared" si="753"/>
        <v>3144.8789999999999</v>
      </c>
      <c r="Q383" s="16">
        <f t="shared" si="754"/>
        <v>3144.8789999999999</v>
      </c>
      <c r="R383" s="16">
        <f t="shared" si="716"/>
        <v>142357.76300000001</v>
      </c>
      <c r="S383" s="16">
        <f t="shared" si="717"/>
        <v>148451.079</v>
      </c>
      <c r="T383" s="16">
        <f t="shared" si="718"/>
        <v>148451.079</v>
      </c>
      <c r="U383" s="16">
        <f t="shared" si="755"/>
        <v>0</v>
      </c>
      <c r="V383" s="16">
        <f t="shared" si="756"/>
        <v>0</v>
      </c>
      <c r="W383" s="16">
        <f t="shared" si="757"/>
        <v>0</v>
      </c>
      <c r="X383" s="16">
        <f t="shared" si="719"/>
        <v>142357.76300000001</v>
      </c>
      <c r="Y383" s="16">
        <f t="shared" si="720"/>
        <v>148451.079</v>
      </c>
      <c r="Z383" s="16">
        <f t="shared" si="721"/>
        <v>148451.079</v>
      </c>
      <c r="AA383" s="16">
        <f t="shared" si="758"/>
        <v>0</v>
      </c>
      <c r="AB383" s="16">
        <f t="shared" si="759"/>
        <v>0</v>
      </c>
      <c r="AC383" s="16">
        <f t="shared" si="760"/>
        <v>0</v>
      </c>
      <c r="AD383" s="16">
        <f t="shared" si="722"/>
        <v>142357.76300000001</v>
      </c>
      <c r="AE383" s="16">
        <f t="shared" si="723"/>
        <v>148451.079</v>
      </c>
      <c r="AF383" s="16">
        <f t="shared" si="724"/>
        <v>148451.079</v>
      </c>
      <c r="AG383" s="16">
        <f t="shared" si="761"/>
        <v>0</v>
      </c>
      <c r="AH383" s="16">
        <f t="shared" si="725"/>
        <v>142357.76300000001</v>
      </c>
      <c r="AI383" s="16">
        <f t="shared" si="726"/>
        <v>148451.079</v>
      </c>
      <c r="AJ383" s="16">
        <f t="shared" si="727"/>
        <v>148451.079</v>
      </c>
      <c r="AK383" s="16">
        <f t="shared" si="762"/>
        <v>0</v>
      </c>
      <c r="AL383" s="16">
        <f t="shared" si="763"/>
        <v>0</v>
      </c>
      <c r="AM383" s="16">
        <f t="shared" si="764"/>
        <v>0</v>
      </c>
      <c r="AN383" s="16">
        <f t="shared" si="728"/>
        <v>142357.76300000001</v>
      </c>
      <c r="AO383" s="16">
        <f t="shared" si="729"/>
        <v>148451.079</v>
      </c>
      <c r="AP383" s="16">
        <f t="shared" si="730"/>
        <v>148451.079</v>
      </c>
      <c r="AQ383" s="16">
        <f t="shared" si="765"/>
        <v>0</v>
      </c>
      <c r="AR383" s="16">
        <f t="shared" si="766"/>
        <v>0</v>
      </c>
      <c r="AS383" s="16">
        <f t="shared" si="767"/>
        <v>0</v>
      </c>
      <c r="AT383" s="16">
        <f t="shared" si="731"/>
        <v>142357.76300000001</v>
      </c>
      <c r="AU383" s="16">
        <f t="shared" si="732"/>
        <v>148451.079</v>
      </c>
      <c r="AV383" s="16">
        <f t="shared" si="733"/>
        <v>148451.079</v>
      </c>
      <c r="AW383" s="16">
        <f t="shared" si="768"/>
        <v>0</v>
      </c>
      <c r="AX383" s="16">
        <f t="shared" si="769"/>
        <v>0</v>
      </c>
      <c r="AY383" s="16">
        <f t="shared" si="770"/>
        <v>0</v>
      </c>
      <c r="AZ383" s="16">
        <f t="shared" si="734"/>
        <v>142357.76300000001</v>
      </c>
      <c r="BA383" s="16">
        <f t="shared" si="735"/>
        <v>148451.079</v>
      </c>
      <c r="BB383" s="16">
        <f t="shared" si="736"/>
        <v>148451.079</v>
      </c>
      <c r="BC383" s="16">
        <f t="shared" si="771"/>
        <v>0</v>
      </c>
      <c r="BD383" s="30"/>
      <c r="BE383" s="30"/>
      <c r="BF383" s="1"/>
      <c r="BG383" s="1"/>
      <c r="BH383" s="1"/>
      <c r="BI383" s="1"/>
      <c r="BJ383" s="1"/>
    </row>
    <row r="384" s="1" customFormat="1" ht="15">
      <c r="A384" s="13" t="s">
        <v>299</v>
      </c>
      <c r="B384" s="14">
        <v>600</v>
      </c>
      <c r="C384" s="13" t="s">
        <v>268</v>
      </c>
      <c r="D384" s="13" t="s">
        <v>37</v>
      </c>
      <c r="E384" s="29" t="s">
        <v>288</v>
      </c>
      <c r="F384" s="16">
        <v>139389.89999999999</v>
      </c>
      <c r="G384" s="16">
        <v>145306.20000000001</v>
      </c>
      <c r="H384" s="16">
        <v>145306.20000000001</v>
      </c>
      <c r="I384" s="16"/>
      <c r="J384" s="16"/>
      <c r="K384" s="16"/>
      <c r="L384" s="16">
        <f t="shared" si="664"/>
        <v>139389.89999999999</v>
      </c>
      <c r="M384" s="16">
        <f t="shared" si="665"/>
        <v>145306.20000000001</v>
      </c>
      <c r="N384" s="16">
        <f t="shared" si="666"/>
        <v>145306.20000000001</v>
      </c>
      <c r="O384" s="16">
        <v>2967.8629999999998</v>
      </c>
      <c r="P384" s="16">
        <v>3144.8789999999999</v>
      </c>
      <c r="Q384" s="16">
        <v>3144.8789999999999</v>
      </c>
      <c r="R384" s="16">
        <f t="shared" si="716"/>
        <v>142357.76300000001</v>
      </c>
      <c r="S384" s="16">
        <f t="shared" si="717"/>
        <v>148451.079</v>
      </c>
      <c r="T384" s="16">
        <f t="shared" si="718"/>
        <v>148451.079</v>
      </c>
      <c r="U384" s="16"/>
      <c r="V384" s="16"/>
      <c r="W384" s="16"/>
      <c r="X384" s="16">
        <f t="shared" si="719"/>
        <v>142357.76300000001</v>
      </c>
      <c r="Y384" s="16">
        <f t="shared" si="720"/>
        <v>148451.079</v>
      </c>
      <c r="Z384" s="16">
        <f t="shared" si="721"/>
        <v>148451.079</v>
      </c>
      <c r="AA384" s="16"/>
      <c r="AB384" s="16"/>
      <c r="AC384" s="16"/>
      <c r="AD384" s="16">
        <f t="shared" si="722"/>
        <v>142357.76300000001</v>
      </c>
      <c r="AE384" s="16">
        <f t="shared" si="723"/>
        <v>148451.079</v>
      </c>
      <c r="AF384" s="16">
        <f t="shared" si="724"/>
        <v>148451.079</v>
      </c>
      <c r="AG384" s="16"/>
      <c r="AH384" s="16">
        <f t="shared" si="725"/>
        <v>142357.76300000001</v>
      </c>
      <c r="AI384" s="16">
        <f t="shared" si="726"/>
        <v>148451.079</v>
      </c>
      <c r="AJ384" s="16">
        <f t="shared" si="727"/>
        <v>148451.079</v>
      </c>
      <c r="AK384" s="16"/>
      <c r="AL384" s="16"/>
      <c r="AM384" s="16"/>
      <c r="AN384" s="16">
        <f t="shared" si="728"/>
        <v>142357.76300000001</v>
      </c>
      <c r="AO384" s="16">
        <f t="shared" si="729"/>
        <v>148451.079</v>
      </c>
      <c r="AP384" s="16">
        <f t="shared" si="730"/>
        <v>148451.079</v>
      </c>
      <c r="AQ384" s="16"/>
      <c r="AR384" s="16"/>
      <c r="AS384" s="16"/>
      <c r="AT384" s="16">
        <f t="shared" si="731"/>
        <v>142357.76300000001</v>
      </c>
      <c r="AU384" s="16">
        <f t="shared" si="732"/>
        <v>148451.079</v>
      </c>
      <c r="AV384" s="16">
        <f t="shared" si="733"/>
        <v>148451.079</v>
      </c>
      <c r="AW384" s="16"/>
      <c r="AX384" s="16"/>
      <c r="AY384" s="16"/>
      <c r="AZ384" s="16">
        <f t="shared" si="734"/>
        <v>142357.76300000001</v>
      </c>
      <c r="BA384" s="16">
        <f t="shared" si="735"/>
        <v>148451.079</v>
      </c>
      <c r="BB384" s="16">
        <f t="shared" si="736"/>
        <v>148451.079</v>
      </c>
      <c r="BC384" s="16"/>
      <c r="BD384" s="30"/>
      <c r="BE384" s="30"/>
      <c r="BF384" s="1"/>
      <c r="BG384" s="1"/>
      <c r="BH384" s="1"/>
      <c r="BI384" s="1"/>
      <c r="BJ384" s="1"/>
    </row>
    <row r="385" s="1" customFormat="1" ht="15">
      <c r="A385" s="13" t="s">
        <v>300</v>
      </c>
      <c r="B385" s="14"/>
      <c r="C385" s="13"/>
      <c r="D385" s="13"/>
      <c r="E385" s="29" t="s">
        <v>202</v>
      </c>
      <c r="F385" s="16">
        <f t="shared" si="746"/>
        <v>3391.2000000000003</v>
      </c>
      <c r="G385" s="16">
        <f t="shared" si="747"/>
        <v>0</v>
      </c>
      <c r="H385" s="16">
        <f t="shared" si="748"/>
        <v>0</v>
      </c>
      <c r="I385" s="16">
        <f t="shared" si="749"/>
        <v>0</v>
      </c>
      <c r="J385" s="16">
        <f t="shared" si="750"/>
        <v>0</v>
      </c>
      <c r="K385" s="16">
        <f t="shared" si="751"/>
        <v>0</v>
      </c>
      <c r="L385" s="16">
        <f t="shared" si="664"/>
        <v>3391.2000000000003</v>
      </c>
      <c r="M385" s="16">
        <f t="shared" si="665"/>
        <v>0</v>
      </c>
      <c r="N385" s="16">
        <f t="shared" si="666"/>
        <v>0</v>
      </c>
      <c r="O385" s="16">
        <f t="shared" si="752"/>
        <v>2385.1659999999997</v>
      </c>
      <c r="P385" s="16">
        <f t="shared" si="753"/>
        <v>0</v>
      </c>
      <c r="Q385" s="16">
        <f t="shared" si="754"/>
        <v>0</v>
      </c>
      <c r="R385" s="16">
        <f t="shared" si="716"/>
        <v>5776.366</v>
      </c>
      <c r="S385" s="16">
        <f t="shared" si="717"/>
        <v>0</v>
      </c>
      <c r="T385" s="16">
        <f t="shared" si="718"/>
        <v>0</v>
      </c>
      <c r="U385" s="16">
        <f t="shared" si="755"/>
        <v>0</v>
      </c>
      <c r="V385" s="16">
        <f t="shared" si="756"/>
        <v>0</v>
      </c>
      <c r="W385" s="16">
        <f t="shared" si="757"/>
        <v>0</v>
      </c>
      <c r="X385" s="16">
        <f t="shared" si="719"/>
        <v>5776.366</v>
      </c>
      <c r="Y385" s="16">
        <f t="shared" si="720"/>
        <v>0</v>
      </c>
      <c r="Z385" s="16">
        <f t="shared" si="721"/>
        <v>0</v>
      </c>
      <c r="AA385" s="16">
        <f t="shared" si="758"/>
        <v>0</v>
      </c>
      <c r="AB385" s="16">
        <f t="shared" si="759"/>
        <v>0</v>
      </c>
      <c r="AC385" s="16">
        <f t="shared" si="760"/>
        <v>0</v>
      </c>
      <c r="AD385" s="16">
        <f t="shared" si="722"/>
        <v>5776.366</v>
      </c>
      <c r="AE385" s="16">
        <f t="shared" si="723"/>
        <v>0</v>
      </c>
      <c r="AF385" s="16">
        <f t="shared" si="724"/>
        <v>0</v>
      </c>
      <c r="AG385" s="16">
        <f t="shared" si="761"/>
        <v>0</v>
      </c>
      <c r="AH385" s="16">
        <f t="shared" si="725"/>
        <v>5776.366</v>
      </c>
      <c r="AI385" s="16">
        <f t="shared" si="726"/>
        <v>0</v>
      </c>
      <c r="AJ385" s="16">
        <f t="shared" si="727"/>
        <v>0</v>
      </c>
      <c r="AK385" s="16">
        <f t="shared" si="762"/>
        <v>0</v>
      </c>
      <c r="AL385" s="16">
        <f t="shared" si="763"/>
        <v>0</v>
      </c>
      <c r="AM385" s="16">
        <f t="shared" si="764"/>
        <v>0</v>
      </c>
      <c r="AN385" s="16">
        <f t="shared" si="728"/>
        <v>5776.366</v>
      </c>
      <c r="AO385" s="16">
        <f t="shared" si="729"/>
        <v>0</v>
      </c>
      <c r="AP385" s="16">
        <f t="shared" si="730"/>
        <v>0</v>
      </c>
      <c r="AQ385" s="16">
        <f t="shared" si="765"/>
        <v>0</v>
      </c>
      <c r="AR385" s="16">
        <f t="shared" si="766"/>
        <v>0</v>
      </c>
      <c r="AS385" s="16">
        <f t="shared" si="767"/>
        <v>0</v>
      </c>
      <c r="AT385" s="16">
        <f t="shared" si="731"/>
        <v>5776.366</v>
      </c>
      <c r="AU385" s="16">
        <f t="shared" si="732"/>
        <v>0</v>
      </c>
      <c r="AV385" s="16">
        <f t="shared" si="733"/>
        <v>0</v>
      </c>
      <c r="AW385" s="16">
        <f t="shared" si="768"/>
        <v>0</v>
      </c>
      <c r="AX385" s="16">
        <f t="shared" si="769"/>
        <v>0</v>
      </c>
      <c r="AY385" s="16">
        <f t="shared" si="770"/>
        <v>0</v>
      </c>
      <c r="AZ385" s="16">
        <f t="shared" si="734"/>
        <v>5776.366</v>
      </c>
      <c r="BA385" s="16">
        <f t="shared" si="735"/>
        <v>0</v>
      </c>
      <c r="BB385" s="16">
        <f t="shared" si="736"/>
        <v>0</v>
      </c>
      <c r="BC385" s="16">
        <f t="shared" si="771"/>
        <v>0</v>
      </c>
      <c r="BD385" s="30"/>
      <c r="BE385" s="30"/>
      <c r="BF385" s="1"/>
      <c r="BG385" s="1"/>
      <c r="BH385" s="1"/>
      <c r="BI385" s="1"/>
      <c r="BJ385" s="1"/>
    </row>
    <row r="386" s="1" customFormat="1" ht="45">
      <c r="A386" s="13" t="s">
        <v>300</v>
      </c>
      <c r="B386" s="14" t="s">
        <v>58</v>
      </c>
      <c r="C386" s="13"/>
      <c r="D386" s="13"/>
      <c r="E386" s="29" t="s">
        <v>59</v>
      </c>
      <c r="F386" s="16">
        <f t="shared" si="746"/>
        <v>3391.2000000000003</v>
      </c>
      <c r="G386" s="16">
        <f t="shared" si="747"/>
        <v>0</v>
      </c>
      <c r="H386" s="16">
        <f t="shared" si="748"/>
        <v>0</v>
      </c>
      <c r="I386" s="16">
        <f t="shared" si="749"/>
        <v>0</v>
      </c>
      <c r="J386" s="16">
        <f t="shared" si="750"/>
        <v>0</v>
      </c>
      <c r="K386" s="16">
        <f t="shared" si="751"/>
        <v>0</v>
      </c>
      <c r="L386" s="16">
        <f t="shared" si="664"/>
        <v>3391.2000000000003</v>
      </c>
      <c r="M386" s="16">
        <f t="shared" si="665"/>
        <v>0</v>
      </c>
      <c r="N386" s="16">
        <f t="shared" si="666"/>
        <v>0</v>
      </c>
      <c r="O386" s="16">
        <f t="shared" si="752"/>
        <v>2385.1659999999997</v>
      </c>
      <c r="P386" s="16">
        <f t="shared" si="753"/>
        <v>0</v>
      </c>
      <c r="Q386" s="16">
        <f t="shared" si="754"/>
        <v>0</v>
      </c>
      <c r="R386" s="16">
        <f t="shared" si="716"/>
        <v>5776.366</v>
      </c>
      <c r="S386" s="16">
        <f t="shared" si="717"/>
        <v>0</v>
      </c>
      <c r="T386" s="16">
        <f t="shared" si="718"/>
        <v>0</v>
      </c>
      <c r="U386" s="16">
        <f t="shared" si="755"/>
        <v>0</v>
      </c>
      <c r="V386" s="16">
        <f t="shared" si="756"/>
        <v>0</v>
      </c>
      <c r="W386" s="16">
        <f t="shared" si="757"/>
        <v>0</v>
      </c>
      <c r="X386" s="16">
        <f t="shared" si="719"/>
        <v>5776.366</v>
      </c>
      <c r="Y386" s="16">
        <f t="shared" si="720"/>
        <v>0</v>
      </c>
      <c r="Z386" s="16">
        <f t="shared" si="721"/>
        <v>0</v>
      </c>
      <c r="AA386" s="16">
        <f t="shared" si="758"/>
        <v>0</v>
      </c>
      <c r="AB386" s="16">
        <f t="shared" si="759"/>
        <v>0</v>
      </c>
      <c r="AC386" s="16">
        <f t="shared" si="760"/>
        <v>0</v>
      </c>
      <c r="AD386" s="16">
        <f t="shared" si="722"/>
        <v>5776.366</v>
      </c>
      <c r="AE386" s="16">
        <f t="shared" si="723"/>
        <v>0</v>
      </c>
      <c r="AF386" s="16">
        <f t="shared" si="724"/>
        <v>0</v>
      </c>
      <c r="AG386" s="16">
        <f t="shared" si="761"/>
        <v>0</v>
      </c>
      <c r="AH386" s="16">
        <f t="shared" si="725"/>
        <v>5776.366</v>
      </c>
      <c r="AI386" s="16">
        <f t="shared" si="726"/>
        <v>0</v>
      </c>
      <c r="AJ386" s="16">
        <f t="shared" si="727"/>
        <v>0</v>
      </c>
      <c r="AK386" s="16">
        <f t="shared" si="762"/>
        <v>0</v>
      </c>
      <c r="AL386" s="16">
        <f t="shared" si="763"/>
        <v>0</v>
      </c>
      <c r="AM386" s="16">
        <f t="shared" si="764"/>
        <v>0</v>
      </c>
      <c r="AN386" s="16">
        <f t="shared" si="728"/>
        <v>5776.366</v>
      </c>
      <c r="AO386" s="16">
        <f t="shared" si="729"/>
        <v>0</v>
      </c>
      <c r="AP386" s="16">
        <f t="shared" si="730"/>
        <v>0</v>
      </c>
      <c r="AQ386" s="16">
        <f t="shared" si="765"/>
        <v>0</v>
      </c>
      <c r="AR386" s="16">
        <f t="shared" si="766"/>
        <v>0</v>
      </c>
      <c r="AS386" s="16">
        <f t="shared" si="767"/>
        <v>0</v>
      </c>
      <c r="AT386" s="16">
        <f t="shared" si="731"/>
        <v>5776.366</v>
      </c>
      <c r="AU386" s="16">
        <f t="shared" si="732"/>
        <v>0</v>
      </c>
      <c r="AV386" s="16">
        <f t="shared" si="733"/>
        <v>0</v>
      </c>
      <c r="AW386" s="16">
        <f t="shared" si="768"/>
        <v>0</v>
      </c>
      <c r="AX386" s="16">
        <f t="shared" si="769"/>
        <v>0</v>
      </c>
      <c r="AY386" s="16">
        <f t="shared" si="770"/>
        <v>0</v>
      </c>
      <c r="AZ386" s="16">
        <f t="shared" si="734"/>
        <v>5776.366</v>
      </c>
      <c r="BA386" s="16">
        <f t="shared" si="735"/>
        <v>0</v>
      </c>
      <c r="BB386" s="16">
        <f t="shared" si="736"/>
        <v>0</v>
      </c>
      <c r="BC386" s="16">
        <f t="shared" si="771"/>
        <v>0</v>
      </c>
      <c r="BD386" s="30"/>
      <c r="BE386" s="30"/>
      <c r="BF386" s="1"/>
      <c r="BG386" s="1"/>
      <c r="BH386" s="1"/>
      <c r="BI386" s="1"/>
      <c r="BJ386" s="1"/>
    </row>
    <row r="387" s="1" customFormat="1" ht="15">
      <c r="A387" s="13" t="s">
        <v>300</v>
      </c>
      <c r="B387" s="14">
        <v>600</v>
      </c>
      <c r="C387" s="13" t="s">
        <v>268</v>
      </c>
      <c r="D387" s="13" t="s">
        <v>37</v>
      </c>
      <c r="E387" s="29" t="s">
        <v>288</v>
      </c>
      <c r="F387" s="16">
        <v>3391.2000000000003</v>
      </c>
      <c r="G387" s="16">
        <v>0</v>
      </c>
      <c r="H387" s="16">
        <v>0</v>
      </c>
      <c r="I387" s="16"/>
      <c r="J387" s="16"/>
      <c r="K387" s="16"/>
      <c r="L387" s="16">
        <f t="shared" si="664"/>
        <v>3391.2000000000003</v>
      </c>
      <c r="M387" s="16">
        <f t="shared" si="665"/>
        <v>0</v>
      </c>
      <c r="N387" s="16">
        <f t="shared" si="666"/>
        <v>0</v>
      </c>
      <c r="O387" s="16">
        <f>101.466+2283.7</f>
        <v>2385.1659999999997</v>
      </c>
      <c r="P387" s="16"/>
      <c r="Q387" s="16"/>
      <c r="R387" s="16">
        <f t="shared" si="716"/>
        <v>5776.366</v>
      </c>
      <c r="S387" s="16">
        <f t="shared" si="717"/>
        <v>0</v>
      </c>
      <c r="T387" s="16">
        <f t="shared" si="718"/>
        <v>0</v>
      </c>
      <c r="U387" s="16"/>
      <c r="V387" s="16"/>
      <c r="W387" s="16"/>
      <c r="X387" s="16">
        <f t="shared" si="719"/>
        <v>5776.366</v>
      </c>
      <c r="Y387" s="16">
        <f t="shared" si="720"/>
        <v>0</v>
      </c>
      <c r="Z387" s="16">
        <f t="shared" si="721"/>
        <v>0</v>
      </c>
      <c r="AA387" s="16"/>
      <c r="AB387" s="16"/>
      <c r="AC387" s="16"/>
      <c r="AD387" s="16">
        <f t="shared" si="722"/>
        <v>5776.366</v>
      </c>
      <c r="AE387" s="16">
        <f t="shared" si="723"/>
        <v>0</v>
      </c>
      <c r="AF387" s="16">
        <f t="shared" si="724"/>
        <v>0</v>
      </c>
      <c r="AG387" s="16"/>
      <c r="AH387" s="16">
        <f t="shared" si="725"/>
        <v>5776.366</v>
      </c>
      <c r="AI387" s="16">
        <f t="shared" si="726"/>
        <v>0</v>
      </c>
      <c r="AJ387" s="16">
        <f t="shared" si="727"/>
        <v>0</v>
      </c>
      <c r="AK387" s="16"/>
      <c r="AL387" s="16"/>
      <c r="AM387" s="16"/>
      <c r="AN387" s="16">
        <f t="shared" si="728"/>
        <v>5776.366</v>
      </c>
      <c r="AO387" s="16">
        <f t="shared" si="729"/>
        <v>0</v>
      </c>
      <c r="AP387" s="16">
        <f t="shared" si="730"/>
        <v>0</v>
      </c>
      <c r="AQ387" s="16"/>
      <c r="AR387" s="16"/>
      <c r="AS387" s="16"/>
      <c r="AT387" s="16">
        <f t="shared" si="731"/>
        <v>5776.366</v>
      </c>
      <c r="AU387" s="16">
        <f t="shared" si="732"/>
        <v>0</v>
      </c>
      <c r="AV387" s="16">
        <f t="shared" si="733"/>
        <v>0</v>
      </c>
      <c r="AW387" s="16"/>
      <c r="AX387" s="16"/>
      <c r="AY387" s="16"/>
      <c r="AZ387" s="16">
        <f t="shared" si="734"/>
        <v>5776.366</v>
      </c>
      <c r="BA387" s="16">
        <f t="shared" si="735"/>
        <v>0</v>
      </c>
      <c r="BB387" s="16">
        <f t="shared" si="736"/>
        <v>0</v>
      </c>
      <c r="BC387" s="16"/>
      <c r="BD387" s="30"/>
      <c r="BE387" s="30"/>
      <c r="BF387" s="1"/>
      <c r="BG387" s="1"/>
      <c r="BH387" s="1"/>
      <c r="BI387" s="1"/>
      <c r="BJ387" s="1"/>
    </row>
    <row r="388" s="1" customFormat="1" ht="45">
      <c r="A388" s="13" t="s">
        <v>301</v>
      </c>
      <c r="B388" s="14"/>
      <c r="C388" s="13"/>
      <c r="D388" s="13"/>
      <c r="E388" s="29" t="s">
        <v>302</v>
      </c>
      <c r="F388" s="16">
        <f>F389+F392+F394</f>
        <v>41820.199999999997</v>
      </c>
      <c r="G388" s="16">
        <f>G389+G392+G394</f>
        <v>41820.199999999997</v>
      </c>
      <c r="H388" s="16">
        <f>H389+H392+H394</f>
        <v>41820.199999999997</v>
      </c>
      <c r="I388" s="16">
        <f>I389+I392+I394</f>
        <v>0</v>
      </c>
      <c r="J388" s="16">
        <f>J389+J392+J394</f>
        <v>0</v>
      </c>
      <c r="K388" s="16">
        <f>K389+K392+K394</f>
        <v>0</v>
      </c>
      <c r="L388" s="16">
        <f t="shared" si="664"/>
        <v>41820.199999999997</v>
      </c>
      <c r="M388" s="16">
        <f t="shared" si="665"/>
        <v>41820.199999999997</v>
      </c>
      <c r="N388" s="16">
        <f t="shared" si="666"/>
        <v>41820.199999999997</v>
      </c>
      <c r="O388" s="16">
        <f>O389+O392+O394</f>
        <v>3601.8389999999999</v>
      </c>
      <c r="P388" s="16">
        <f>P389+P392+P394</f>
        <v>3601.8389999999999</v>
      </c>
      <c r="Q388" s="16">
        <f>Q389+Q392+Q394</f>
        <v>3601.8389999999999</v>
      </c>
      <c r="R388" s="16">
        <f t="shared" si="716"/>
        <v>45422.038999999997</v>
      </c>
      <c r="S388" s="16">
        <f t="shared" si="717"/>
        <v>45422.038999999997</v>
      </c>
      <c r="T388" s="16">
        <f t="shared" si="718"/>
        <v>45422.038999999997</v>
      </c>
      <c r="U388" s="16">
        <f>U389+U392+U394</f>
        <v>0</v>
      </c>
      <c r="V388" s="16">
        <f>V389+V392+V394</f>
        <v>0</v>
      </c>
      <c r="W388" s="16">
        <f>W389+W392+W394</f>
        <v>0</v>
      </c>
      <c r="X388" s="16">
        <f t="shared" si="719"/>
        <v>45422.038999999997</v>
      </c>
      <c r="Y388" s="16">
        <f t="shared" si="720"/>
        <v>45422.038999999997</v>
      </c>
      <c r="Z388" s="16">
        <f t="shared" si="721"/>
        <v>45422.038999999997</v>
      </c>
      <c r="AA388" s="16">
        <f>AA389+AA392+AA394</f>
        <v>0</v>
      </c>
      <c r="AB388" s="16">
        <f>AB389+AB392+AB394</f>
        <v>0</v>
      </c>
      <c r="AC388" s="16">
        <f>AC389+AC392+AC394</f>
        <v>0</v>
      </c>
      <c r="AD388" s="16">
        <f t="shared" si="722"/>
        <v>45422.038999999997</v>
      </c>
      <c r="AE388" s="16">
        <f t="shared" si="723"/>
        <v>45422.038999999997</v>
      </c>
      <c r="AF388" s="16">
        <f t="shared" si="724"/>
        <v>45422.038999999997</v>
      </c>
      <c r="AG388" s="16">
        <f>AG389+AG392+AG394</f>
        <v>0</v>
      </c>
      <c r="AH388" s="16">
        <f t="shared" si="725"/>
        <v>45422.038999999997</v>
      </c>
      <c r="AI388" s="16">
        <f t="shared" si="726"/>
        <v>45422.038999999997</v>
      </c>
      <c r="AJ388" s="16">
        <f t="shared" si="727"/>
        <v>45422.038999999997</v>
      </c>
      <c r="AK388" s="16">
        <f>AK389+AK392+AK394</f>
        <v>15000</v>
      </c>
      <c r="AL388" s="16">
        <f>AL389+AL392+AL394</f>
        <v>0</v>
      </c>
      <c r="AM388" s="16">
        <f>AM389+AM392+AM394</f>
        <v>0</v>
      </c>
      <c r="AN388" s="16">
        <f t="shared" si="728"/>
        <v>60422.038999999997</v>
      </c>
      <c r="AO388" s="16">
        <f t="shared" si="729"/>
        <v>45422.038999999997</v>
      </c>
      <c r="AP388" s="16">
        <f t="shared" si="730"/>
        <v>45422.038999999997</v>
      </c>
      <c r="AQ388" s="16">
        <f>AQ389+AQ392+AQ394</f>
        <v>0</v>
      </c>
      <c r="AR388" s="16">
        <f>AR389+AR392+AR394</f>
        <v>0</v>
      </c>
      <c r="AS388" s="16">
        <f>AS389+AS392+AS394</f>
        <v>0</v>
      </c>
      <c r="AT388" s="16">
        <f t="shared" si="731"/>
        <v>60422.038999999997</v>
      </c>
      <c r="AU388" s="16">
        <f t="shared" si="732"/>
        <v>45422.038999999997</v>
      </c>
      <c r="AV388" s="16">
        <f t="shared" si="733"/>
        <v>45422.038999999997</v>
      </c>
      <c r="AW388" s="16">
        <f>AW389+AW392+AW394</f>
        <v>987.23099999999999</v>
      </c>
      <c r="AX388" s="16">
        <f>AX389+AX392+AX394</f>
        <v>0</v>
      </c>
      <c r="AY388" s="16">
        <f>AY389+AY392+AY394</f>
        <v>0</v>
      </c>
      <c r="AZ388" s="16">
        <f t="shared" si="734"/>
        <v>61409.269999999997</v>
      </c>
      <c r="BA388" s="16">
        <f t="shared" si="735"/>
        <v>45422.038999999997</v>
      </c>
      <c r="BB388" s="16">
        <f t="shared" si="736"/>
        <v>45422.038999999997</v>
      </c>
      <c r="BC388" s="16">
        <f>BC389+BC392+BC394</f>
        <v>0</v>
      </c>
      <c r="BD388" s="30"/>
      <c r="BE388" s="30"/>
      <c r="BF388" s="1"/>
      <c r="BG388" s="1"/>
      <c r="BH388" s="1"/>
      <c r="BI388" s="1"/>
      <c r="BJ388" s="1"/>
    </row>
    <row r="389" s="1" customFormat="1" ht="30">
      <c r="A389" s="13" t="s">
        <v>301</v>
      </c>
      <c r="B389" s="14" t="s">
        <v>66</v>
      </c>
      <c r="C389" s="13"/>
      <c r="D389" s="13"/>
      <c r="E389" s="29" t="s">
        <v>67</v>
      </c>
      <c r="F389" s="16">
        <f>F390+F391</f>
        <v>14034.800000000003</v>
      </c>
      <c r="G389" s="16">
        <f>G390+G391</f>
        <v>14034.800000000003</v>
      </c>
      <c r="H389" s="16">
        <f>H390+H391</f>
        <v>14034.800000000003</v>
      </c>
      <c r="I389" s="16">
        <f>I390+I391</f>
        <v>0</v>
      </c>
      <c r="J389" s="16">
        <f>J390+J391</f>
        <v>0</v>
      </c>
      <c r="K389" s="16">
        <f>K390+K391</f>
        <v>0</v>
      </c>
      <c r="L389" s="16">
        <f t="shared" si="664"/>
        <v>14034.800000000003</v>
      </c>
      <c r="M389" s="16">
        <f t="shared" si="665"/>
        <v>14034.800000000003</v>
      </c>
      <c r="N389" s="16">
        <f t="shared" si="666"/>
        <v>14034.800000000003</v>
      </c>
      <c r="O389" s="16">
        <f>O390+O391</f>
        <v>0</v>
      </c>
      <c r="P389" s="16">
        <f>P390+P391</f>
        <v>0</v>
      </c>
      <c r="Q389" s="16">
        <f>Q390+Q391</f>
        <v>0</v>
      </c>
      <c r="R389" s="16">
        <f t="shared" si="716"/>
        <v>14034.800000000003</v>
      </c>
      <c r="S389" s="16">
        <f t="shared" si="717"/>
        <v>14034.800000000003</v>
      </c>
      <c r="T389" s="16">
        <f t="shared" si="718"/>
        <v>14034.800000000003</v>
      </c>
      <c r="U389" s="16">
        <f>U390+U391</f>
        <v>0</v>
      </c>
      <c r="V389" s="16">
        <f>V390+V391</f>
        <v>0</v>
      </c>
      <c r="W389" s="16">
        <f>W390+W391</f>
        <v>0</v>
      </c>
      <c r="X389" s="16">
        <f t="shared" si="719"/>
        <v>14034.800000000003</v>
      </c>
      <c r="Y389" s="16">
        <f t="shared" si="720"/>
        <v>14034.800000000003</v>
      </c>
      <c r="Z389" s="16">
        <f t="shared" si="721"/>
        <v>14034.800000000003</v>
      </c>
      <c r="AA389" s="16">
        <f>AA390+AA391</f>
        <v>0</v>
      </c>
      <c r="AB389" s="16">
        <f>AB390+AB391</f>
        <v>0</v>
      </c>
      <c r="AC389" s="16">
        <f>AC390+AC391</f>
        <v>0</v>
      </c>
      <c r="AD389" s="16">
        <f t="shared" si="722"/>
        <v>14034.800000000003</v>
      </c>
      <c r="AE389" s="16">
        <f t="shared" si="723"/>
        <v>14034.800000000003</v>
      </c>
      <c r="AF389" s="16">
        <f t="shared" si="724"/>
        <v>14034.800000000003</v>
      </c>
      <c r="AG389" s="16">
        <f>AG390+AG391</f>
        <v>0</v>
      </c>
      <c r="AH389" s="16">
        <f t="shared" si="725"/>
        <v>14034.800000000003</v>
      </c>
      <c r="AI389" s="16">
        <f t="shared" si="726"/>
        <v>14034.800000000003</v>
      </c>
      <c r="AJ389" s="16">
        <f t="shared" si="727"/>
        <v>14034.800000000003</v>
      </c>
      <c r="AK389" s="16">
        <f>AK390+AK391</f>
        <v>0</v>
      </c>
      <c r="AL389" s="16">
        <f>AL390+AL391</f>
        <v>0</v>
      </c>
      <c r="AM389" s="16">
        <f>AM390+AM391</f>
        <v>0</v>
      </c>
      <c r="AN389" s="16">
        <f t="shared" si="728"/>
        <v>14034.800000000003</v>
      </c>
      <c r="AO389" s="16">
        <f t="shared" si="729"/>
        <v>14034.800000000003</v>
      </c>
      <c r="AP389" s="16">
        <f t="shared" si="730"/>
        <v>14034.800000000003</v>
      </c>
      <c r="AQ389" s="16">
        <f>AQ390+AQ391</f>
        <v>0</v>
      </c>
      <c r="AR389" s="16">
        <f>AR390+AR391</f>
        <v>0</v>
      </c>
      <c r="AS389" s="16">
        <f>AS390+AS391</f>
        <v>0</v>
      </c>
      <c r="AT389" s="16">
        <f t="shared" si="731"/>
        <v>14034.800000000003</v>
      </c>
      <c r="AU389" s="16">
        <f t="shared" si="732"/>
        <v>14034.800000000003</v>
      </c>
      <c r="AV389" s="16">
        <f t="shared" si="733"/>
        <v>14034.800000000003</v>
      </c>
      <c r="AW389" s="16">
        <f>AW390+AW391</f>
        <v>0</v>
      </c>
      <c r="AX389" s="16">
        <f>AX390+AX391</f>
        <v>0</v>
      </c>
      <c r="AY389" s="16">
        <f>AY390+AY391</f>
        <v>0</v>
      </c>
      <c r="AZ389" s="16">
        <f t="shared" si="734"/>
        <v>14034.800000000003</v>
      </c>
      <c r="BA389" s="16">
        <f t="shared" si="735"/>
        <v>14034.800000000003</v>
      </c>
      <c r="BB389" s="16">
        <f t="shared" si="736"/>
        <v>14034.800000000003</v>
      </c>
      <c r="BC389" s="16">
        <f>BC390+BC391</f>
        <v>0</v>
      </c>
      <c r="BD389" s="30"/>
      <c r="BE389" s="30"/>
      <c r="BF389" s="1"/>
      <c r="BG389" s="1"/>
      <c r="BH389" s="1"/>
      <c r="BI389" s="1"/>
      <c r="BJ389" s="1"/>
    </row>
    <row r="390" s="1" customFormat="1" ht="15">
      <c r="A390" s="13" t="s">
        <v>301</v>
      </c>
      <c r="B390" s="14">
        <v>200</v>
      </c>
      <c r="C390" s="13" t="s">
        <v>268</v>
      </c>
      <c r="D390" s="13" t="s">
        <v>37</v>
      </c>
      <c r="E390" s="29" t="s">
        <v>288</v>
      </c>
      <c r="F390" s="16">
        <v>13314.100000000002</v>
      </c>
      <c r="G390" s="16">
        <v>13314.100000000002</v>
      </c>
      <c r="H390" s="16">
        <v>13314.100000000002</v>
      </c>
      <c r="I390" s="16"/>
      <c r="J390" s="16"/>
      <c r="K390" s="16"/>
      <c r="L390" s="16">
        <f t="shared" si="664"/>
        <v>13314.100000000002</v>
      </c>
      <c r="M390" s="16">
        <f t="shared" si="665"/>
        <v>13314.100000000002</v>
      </c>
      <c r="N390" s="16">
        <f t="shared" si="666"/>
        <v>13314.100000000002</v>
      </c>
      <c r="O390" s="16"/>
      <c r="P390" s="16"/>
      <c r="Q390" s="16"/>
      <c r="R390" s="16">
        <f t="shared" si="716"/>
        <v>13314.100000000002</v>
      </c>
      <c r="S390" s="16">
        <f t="shared" si="717"/>
        <v>13314.100000000002</v>
      </c>
      <c r="T390" s="16">
        <f t="shared" si="718"/>
        <v>13314.100000000002</v>
      </c>
      <c r="U390" s="16"/>
      <c r="V390" s="16"/>
      <c r="W390" s="16"/>
      <c r="X390" s="16">
        <f t="shared" si="719"/>
        <v>13314.100000000002</v>
      </c>
      <c r="Y390" s="16">
        <f t="shared" si="720"/>
        <v>13314.100000000002</v>
      </c>
      <c r="Z390" s="16">
        <f t="shared" si="721"/>
        <v>13314.100000000002</v>
      </c>
      <c r="AA390" s="16"/>
      <c r="AB390" s="16"/>
      <c r="AC390" s="16"/>
      <c r="AD390" s="16">
        <f t="shared" si="722"/>
        <v>13314.100000000002</v>
      </c>
      <c r="AE390" s="16">
        <f t="shared" si="723"/>
        <v>13314.100000000002</v>
      </c>
      <c r="AF390" s="16">
        <f t="shared" si="724"/>
        <v>13314.100000000002</v>
      </c>
      <c r="AG390" s="16"/>
      <c r="AH390" s="16">
        <f t="shared" si="725"/>
        <v>13314.100000000002</v>
      </c>
      <c r="AI390" s="16">
        <f t="shared" si="726"/>
        <v>13314.100000000002</v>
      </c>
      <c r="AJ390" s="16">
        <f t="shared" si="727"/>
        <v>13314.100000000002</v>
      </c>
      <c r="AK390" s="16"/>
      <c r="AL390" s="16"/>
      <c r="AM390" s="16"/>
      <c r="AN390" s="16">
        <f t="shared" si="728"/>
        <v>13314.100000000002</v>
      </c>
      <c r="AO390" s="16">
        <f t="shared" si="729"/>
        <v>13314.100000000002</v>
      </c>
      <c r="AP390" s="16">
        <f t="shared" si="730"/>
        <v>13314.100000000002</v>
      </c>
      <c r="AQ390" s="16"/>
      <c r="AR390" s="16"/>
      <c r="AS390" s="16"/>
      <c r="AT390" s="16">
        <f t="shared" si="731"/>
        <v>13314.100000000002</v>
      </c>
      <c r="AU390" s="16">
        <f t="shared" si="732"/>
        <v>13314.100000000002</v>
      </c>
      <c r="AV390" s="16">
        <f t="shared" si="733"/>
        <v>13314.100000000002</v>
      </c>
      <c r="AW390" s="16"/>
      <c r="AX390" s="16"/>
      <c r="AY390" s="16"/>
      <c r="AZ390" s="16">
        <f t="shared" si="734"/>
        <v>13314.100000000002</v>
      </c>
      <c r="BA390" s="16">
        <f t="shared" si="735"/>
        <v>13314.100000000002</v>
      </c>
      <c r="BB390" s="16">
        <f t="shared" si="736"/>
        <v>13314.100000000002</v>
      </c>
      <c r="BC390" s="16"/>
      <c r="BD390" s="30"/>
      <c r="BE390" s="30"/>
      <c r="BF390" s="1"/>
      <c r="BG390" s="1"/>
      <c r="BH390" s="1"/>
      <c r="BI390" s="1"/>
      <c r="BJ390" s="1"/>
    </row>
    <row r="391" s="1" customFormat="1" ht="15">
      <c r="A391" s="13" t="s">
        <v>301</v>
      </c>
      <c r="B391" s="14">
        <v>200</v>
      </c>
      <c r="C391" s="13" t="s">
        <v>268</v>
      </c>
      <c r="D391" s="13" t="s">
        <v>303</v>
      </c>
      <c r="E391" s="29" t="s">
        <v>304</v>
      </c>
      <c r="F391" s="16">
        <v>720.70000000000005</v>
      </c>
      <c r="G391" s="16">
        <v>720.70000000000005</v>
      </c>
      <c r="H391" s="16">
        <v>720.70000000000005</v>
      </c>
      <c r="I391" s="16"/>
      <c r="J391" s="16"/>
      <c r="K391" s="16"/>
      <c r="L391" s="16">
        <f t="shared" si="664"/>
        <v>720.70000000000005</v>
      </c>
      <c r="M391" s="16">
        <f t="shared" si="665"/>
        <v>720.70000000000005</v>
      </c>
      <c r="N391" s="16">
        <f t="shared" si="666"/>
        <v>720.70000000000005</v>
      </c>
      <c r="O391" s="16"/>
      <c r="P391" s="16"/>
      <c r="Q391" s="16"/>
      <c r="R391" s="16">
        <f t="shared" si="716"/>
        <v>720.70000000000005</v>
      </c>
      <c r="S391" s="16">
        <f t="shared" si="717"/>
        <v>720.70000000000005</v>
      </c>
      <c r="T391" s="16">
        <f t="shared" si="718"/>
        <v>720.70000000000005</v>
      </c>
      <c r="U391" s="16"/>
      <c r="V391" s="16"/>
      <c r="W391" s="16"/>
      <c r="X391" s="16">
        <f t="shared" si="719"/>
        <v>720.70000000000005</v>
      </c>
      <c r="Y391" s="16">
        <f t="shared" si="720"/>
        <v>720.70000000000005</v>
      </c>
      <c r="Z391" s="16">
        <f t="shared" si="721"/>
        <v>720.70000000000005</v>
      </c>
      <c r="AA391" s="16"/>
      <c r="AB391" s="16"/>
      <c r="AC391" s="16"/>
      <c r="AD391" s="16">
        <f t="shared" si="722"/>
        <v>720.70000000000005</v>
      </c>
      <c r="AE391" s="16">
        <f t="shared" si="723"/>
        <v>720.70000000000005</v>
      </c>
      <c r="AF391" s="16">
        <f t="shared" si="724"/>
        <v>720.70000000000005</v>
      </c>
      <c r="AG391" s="16"/>
      <c r="AH391" s="16">
        <f t="shared" si="725"/>
        <v>720.70000000000005</v>
      </c>
      <c r="AI391" s="16">
        <f t="shared" si="726"/>
        <v>720.70000000000005</v>
      </c>
      <c r="AJ391" s="16">
        <f t="shared" si="727"/>
        <v>720.70000000000005</v>
      </c>
      <c r="AK391" s="16"/>
      <c r="AL391" s="16"/>
      <c r="AM391" s="16"/>
      <c r="AN391" s="16">
        <f t="shared" si="728"/>
        <v>720.70000000000005</v>
      </c>
      <c r="AO391" s="16">
        <f t="shared" si="729"/>
        <v>720.70000000000005</v>
      </c>
      <c r="AP391" s="16">
        <f t="shared" si="730"/>
        <v>720.70000000000005</v>
      </c>
      <c r="AQ391" s="16"/>
      <c r="AR391" s="16"/>
      <c r="AS391" s="16"/>
      <c r="AT391" s="16">
        <f t="shared" si="731"/>
        <v>720.70000000000005</v>
      </c>
      <c r="AU391" s="16">
        <f t="shared" si="732"/>
        <v>720.70000000000005</v>
      </c>
      <c r="AV391" s="16">
        <f t="shared" si="733"/>
        <v>720.70000000000005</v>
      </c>
      <c r="AW391" s="16"/>
      <c r="AX391" s="16"/>
      <c r="AY391" s="16"/>
      <c r="AZ391" s="16">
        <f t="shared" si="734"/>
        <v>720.70000000000005</v>
      </c>
      <c r="BA391" s="16">
        <f t="shared" si="735"/>
        <v>720.70000000000005</v>
      </c>
      <c r="BB391" s="16">
        <f t="shared" si="736"/>
        <v>720.70000000000005</v>
      </c>
      <c r="BC391" s="16"/>
      <c r="BD391" s="30"/>
      <c r="BE391" s="30"/>
      <c r="BF391" s="1"/>
      <c r="BG391" s="1"/>
      <c r="BH391" s="1"/>
      <c r="BI391" s="1"/>
      <c r="BJ391" s="1"/>
    </row>
    <row r="392" s="1" customFormat="1" ht="45">
      <c r="A392" s="13" t="s">
        <v>301</v>
      </c>
      <c r="B392" s="14" t="s">
        <v>58</v>
      </c>
      <c r="C392" s="13"/>
      <c r="D392" s="13"/>
      <c r="E392" s="29" t="s">
        <v>59</v>
      </c>
      <c r="F392" s="16">
        <f>F393</f>
        <v>22785.399999999998</v>
      </c>
      <c r="G392" s="16">
        <f>G393</f>
        <v>22785.399999999998</v>
      </c>
      <c r="H392" s="16">
        <f>H393</f>
        <v>22785.399999999998</v>
      </c>
      <c r="I392" s="16">
        <f>I393</f>
        <v>0</v>
      </c>
      <c r="J392" s="16">
        <f>J393</f>
        <v>0</v>
      </c>
      <c r="K392" s="16">
        <f>K393</f>
        <v>0</v>
      </c>
      <c r="L392" s="16">
        <f t="shared" si="664"/>
        <v>22785.399999999998</v>
      </c>
      <c r="M392" s="16">
        <f t="shared" si="665"/>
        <v>22785.399999999998</v>
      </c>
      <c r="N392" s="16">
        <f t="shared" si="666"/>
        <v>22785.399999999998</v>
      </c>
      <c r="O392" s="16">
        <f>O393</f>
        <v>3601.8389999999999</v>
      </c>
      <c r="P392" s="16">
        <f>P393</f>
        <v>3601.8389999999999</v>
      </c>
      <c r="Q392" s="16">
        <f>Q393</f>
        <v>3601.8389999999999</v>
      </c>
      <c r="R392" s="16">
        <f t="shared" si="716"/>
        <v>26387.238999999998</v>
      </c>
      <c r="S392" s="16">
        <f t="shared" si="717"/>
        <v>26387.238999999998</v>
      </c>
      <c r="T392" s="16">
        <f t="shared" si="718"/>
        <v>26387.238999999998</v>
      </c>
      <c r="U392" s="16">
        <f>U393</f>
        <v>0</v>
      </c>
      <c r="V392" s="16">
        <f>V393</f>
        <v>0</v>
      </c>
      <c r="W392" s="16">
        <f>W393</f>
        <v>0</v>
      </c>
      <c r="X392" s="16">
        <f t="shared" si="719"/>
        <v>26387.238999999998</v>
      </c>
      <c r="Y392" s="16">
        <f t="shared" si="720"/>
        <v>26387.238999999998</v>
      </c>
      <c r="Z392" s="16">
        <f t="shared" si="721"/>
        <v>26387.238999999998</v>
      </c>
      <c r="AA392" s="16">
        <f>AA393</f>
        <v>0</v>
      </c>
      <c r="AB392" s="16">
        <f>AB393</f>
        <v>0</v>
      </c>
      <c r="AC392" s="16">
        <f>AC393</f>
        <v>0</v>
      </c>
      <c r="AD392" s="16">
        <f t="shared" si="722"/>
        <v>26387.238999999998</v>
      </c>
      <c r="AE392" s="16">
        <f t="shared" si="723"/>
        <v>26387.238999999998</v>
      </c>
      <c r="AF392" s="16">
        <f t="shared" si="724"/>
        <v>26387.238999999998</v>
      </c>
      <c r="AG392" s="16">
        <f>AG393</f>
        <v>0</v>
      </c>
      <c r="AH392" s="16">
        <f t="shared" si="725"/>
        <v>26387.238999999998</v>
      </c>
      <c r="AI392" s="16">
        <f t="shared" si="726"/>
        <v>26387.238999999998</v>
      </c>
      <c r="AJ392" s="16">
        <f t="shared" si="727"/>
        <v>26387.238999999998</v>
      </c>
      <c r="AK392" s="16">
        <f>AK393</f>
        <v>15000</v>
      </c>
      <c r="AL392" s="16">
        <f>AL393</f>
        <v>0</v>
      </c>
      <c r="AM392" s="16">
        <f>AM393</f>
        <v>0</v>
      </c>
      <c r="AN392" s="16">
        <f t="shared" si="728"/>
        <v>41387.239000000001</v>
      </c>
      <c r="AO392" s="16">
        <f t="shared" si="729"/>
        <v>26387.238999999998</v>
      </c>
      <c r="AP392" s="16">
        <f t="shared" si="730"/>
        <v>26387.238999999998</v>
      </c>
      <c r="AQ392" s="16">
        <f>AQ393</f>
        <v>0</v>
      </c>
      <c r="AR392" s="16">
        <f>AR393</f>
        <v>0</v>
      </c>
      <c r="AS392" s="16">
        <f>AS393</f>
        <v>0</v>
      </c>
      <c r="AT392" s="16">
        <f t="shared" si="731"/>
        <v>41387.239000000001</v>
      </c>
      <c r="AU392" s="16">
        <f t="shared" si="732"/>
        <v>26387.238999999998</v>
      </c>
      <c r="AV392" s="16">
        <f t="shared" si="733"/>
        <v>26387.238999999998</v>
      </c>
      <c r="AW392" s="16">
        <f>AW393</f>
        <v>2104.3710000000001</v>
      </c>
      <c r="AX392" s="16">
        <f>AX393</f>
        <v>0</v>
      </c>
      <c r="AY392" s="16">
        <f>AY393</f>
        <v>0</v>
      </c>
      <c r="AZ392" s="16">
        <f t="shared" si="734"/>
        <v>43491.610000000001</v>
      </c>
      <c r="BA392" s="16">
        <f t="shared" si="735"/>
        <v>26387.238999999998</v>
      </c>
      <c r="BB392" s="16">
        <f t="shared" si="736"/>
        <v>26387.238999999998</v>
      </c>
      <c r="BC392" s="16">
        <f>BC393</f>
        <v>0</v>
      </c>
      <c r="BD392" s="30"/>
      <c r="BE392" s="30"/>
      <c r="BF392" s="1"/>
      <c r="BG392" s="1"/>
      <c r="BH392" s="1"/>
      <c r="BI392" s="1"/>
      <c r="BJ392" s="1"/>
    </row>
    <row r="393" s="1" customFormat="1">
      <c r="A393" s="13" t="s">
        <v>301</v>
      </c>
      <c r="B393" s="14">
        <v>600</v>
      </c>
      <c r="C393" s="13" t="s">
        <v>268</v>
      </c>
      <c r="D393" s="13" t="s">
        <v>303</v>
      </c>
      <c r="E393" s="29" t="s">
        <v>304</v>
      </c>
      <c r="F393" s="16">
        <v>22785.399999999998</v>
      </c>
      <c r="G393" s="16">
        <v>22785.399999999998</v>
      </c>
      <c r="H393" s="16">
        <v>22785.399999999998</v>
      </c>
      <c r="I393" s="16"/>
      <c r="J393" s="16"/>
      <c r="K393" s="16"/>
      <c r="L393" s="16">
        <f t="shared" si="664"/>
        <v>22785.399999999998</v>
      </c>
      <c r="M393" s="16">
        <f t="shared" si="665"/>
        <v>22785.399999999998</v>
      </c>
      <c r="N393" s="16">
        <f t="shared" si="666"/>
        <v>22785.399999999998</v>
      </c>
      <c r="O393" s="16">
        <v>3601.8389999999999</v>
      </c>
      <c r="P393" s="16">
        <v>3601.8389999999999</v>
      </c>
      <c r="Q393" s="16">
        <v>3601.8389999999999</v>
      </c>
      <c r="R393" s="16">
        <f t="shared" si="716"/>
        <v>26387.238999999998</v>
      </c>
      <c r="S393" s="16">
        <f t="shared" si="717"/>
        <v>26387.238999999998</v>
      </c>
      <c r="T393" s="16">
        <f t="shared" si="718"/>
        <v>26387.238999999998</v>
      </c>
      <c r="U393" s="16"/>
      <c r="V393" s="16"/>
      <c r="W393" s="16"/>
      <c r="X393" s="16">
        <f t="shared" si="719"/>
        <v>26387.238999999998</v>
      </c>
      <c r="Y393" s="16">
        <f t="shared" si="720"/>
        <v>26387.238999999998</v>
      </c>
      <c r="Z393" s="16">
        <f t="shared" si="721"/>
        <v>26387.238999999998</v>
      </c>
      <c r="AA393" s="16"/>
      <c r="AB393" s="16"/>
      <c r="AC393" s="16"/>
      <c r="AD393" s="16">
        <f t="shared" si="722"/>
        <v>26387.238999999998</v>
      </c>
      <c r="AE393" s="16">
        <f t="shared" si="723"/>
        <v>26387.238999999998</v>
      </c>
      <c r="AF393" s="16">
        <f t="shared" si="724"/>
        <v>26387.238999999998</v>
      </c>
      <c r="AG393" s="16"/>
      <c r="AH393" s="16">
        <f t="shared" si="725"/>
        <v>26387.238999999998</v>
      </c>
      <c r="AI393" s="16">
        <f t="shared" si="726"/>
        <v>26387.238999999998</v>
      </c>
      <c r="AJ393" s="16">
        <f t="shared" si="727"/>
        <v>26387.238999999998</v>
      </c>
      <c r="AK393" s="16">
        <v>15000</v>
      </c>
      <c r="AL393" s="16"/>
      <c r="AM393" s="16"/>
      <c r="AN393" s="16">
        <f t="shared" si="728"/>
        <v>41387.239000000001</v>
      </c>
      <c r="AO393" s="16">
        <f t="shared" si="729"/>
        <v>26387.238999999998</v>
      </c>
      <c r="AP393" s="16">
        <f t="shared" si="730"/>
        <v>26387.238999999998</v>
      </c>
      <c r="AQ393" s="16"/>
      <c r="AR393" s="16"/>
      <c r="AS393" s="16"/>
      <c r="AT393" s="16">
        <f t="shared" si="731"/>
        <v>41387.239000000001</v>
      </c>
      <c r="AU393" s="16">
        <f t="shared" si="732"/>
        <v>26387.238999999998</v>
      </c>
      <c r="AV393" s="16">
        <f t="shared" si="733"/>
        <v>26387.238999999998</v>
      </c>
      <c r="AW393" s="16">
        <f>1117.14+987.231</f>
        <v>2104.3710000000001</v>
      </c>
      <c r="AX393" s="16"/>
      <c r="AY393" s="16"/>
      <c r="AZ393" s="16">
        <f t="shared" si="734"/>
        <v>43491.610000000001</v>
      </c>
      <c r="BA393" s="16">
        <f t="shared" si="735"/>
        <v>26387.238999999998</v>
      </c>
      <c r="BB393" s="16">
        <f t="shared" si="736"/>
        <v>26387.238999999998</v>
      </c>
      <c r="BC393" s="16"/>
      <c r="BD393" s="30"/>
      <c r="BE393" s="30"/>
      <c r="BF393" s="1"/>
      <c r="BG393" s="1"/>
      <c r="BH393" s="1"/>
      <c r="BI393" s="1"/>
      <c r="BJ393" s="1"/>
    </row>
    <row r="394" s="1" customFormat="1">
      <c r="A394" s="13" t="s">
        <v>301</v>
      </c>
      <c r="B394" s="14" t="s">
        <v>52</v>
      </c>
      <c r="C394" s="13"/>
      <c r="D394" s="13"/>
      <c r="E394" s="29" t="s">
        <v>53</v>
      </c>
      <c r="F394" s="16">
        <f>F395</f>
        <v>5000</v>
      </c>
      <c r="G394" s="16">
        <f>G395</f>
        <v>5000</v>
      </c>
      <c r="H394" s="16">
        <f>H395</f>
        <v>5000</v>
      </c>
      <c r="I394" s="16">
        <f>I395</f>
        <v>0</v>
      </c>
      <c r="J394" s="16">
        <f>J395</f>
        <v>0</v>
      </c>
      <c r="K394" s="16">
        <f>K395</f>
        <v>0</v>
      </c>
      <c r="L394" s="16">
        <f t="shared" si="664"/>
        <v>5000</v>
      </c>
      <c r="M394" s="16">
        <f t="shared" si="665"/>
        <v>5000</v>
      </c>
      <c r="N394" s="16">
        <f t="shared" si="666"/>
        <v>5000</v>
      </c>
      <c r="O394" s="16">
        <f>O395</f>
        <v>0</v>
      </c>
      <c r="P394" s="16">
        <f>P395</f>
        <v>0</v>
      </c>
      <c r="Q394" s="16">
        <f>Q395</f>
        <v>0</v>
      </c>
      <c r="R394" s="16">
        <f t="shared" si="716"/>
        <v>5000</v>
      </c>
      <c r="S394" s="16">
        <f t="shared" si="717"/>
        <v>5000</v>
      </c>
      <c r="T394" s="16">
        <f t="shared" si="718"/>
        <v>5000</v>
      </c>
      <c r="U394" s="16">
        <f>U395</f>
        <v>0</v>
      </c>
      <c r="V394" s="16">
        <f>V395</f>
        <v>0</v>
      </c>
      <c r="W394" s="16">
        <f>W395</f>
        <v>0</v>
      </c>
      <c r="X394" s="16">
        <f t="shared" si="719"/>
        <v>5000</v>
      </c>
      <c r="Y394" s="16">
        <f t="shared" si="720"/>
        <v>5000</v>
      </c>
      <c r="Z394" s="16">
        <f t="shared" si="721"/>
        <v>5000</v>
      </c>
      <c r="AA394" s="16">
        <f>AA395</f>
        <v>0</v>
      </c>
      <c r="AB394" s="16">
        <f>AB395</f>
        <v>0</v>
      </c>
      <c r="AC394" s="16">
        <f>AC395</f>
        <v>0</v>
      </c>
      <c r="AD394" s="16">
        <f t="shared" si="722"/>
        <v>5000</v>
      </c>
      <c r="AE394" s="16">
        <f t="shared" si="723"/>
        <v>5000</v>
      </c>
      <c r="AF394" s="16">
        <f t="shared" si="724"/>
        <v>5000</v>
      </c>
      <c r="AG394" s="16">
        <f>AG395</f>
        <v>0</v>
      </c>
      <c r="AH394" s="16">
        <f t="shared" si="725"/>
        <v>5000</v>
      </c>
      <c r="AI394" s="16">
        <f t="shared" si="726"/>
        <v>5000</v>
      </c>
      <c r="AJ394" s="16">
        <f t="shared" si="727"/>
        <v>5000</v>
      </c>
      <c r="AK394" s="16">
        <f>AK395</f>
        <v>0</v>
      </c>
      <c r="AL394" s="16">
        <f>AL395</f>
        <v>0</v>
      </c>
      <c r="AM394" s="16">
        <f>AM395</f>
        <v>0</v>
      </c>
      <c r="AN394" s="16">
        <f t="shared" si="728"/>
        <v>5000</v>
      </c>
      <c r="AO394" s="16">
        <f t="shared" si="729"/>
        <v>5000</v>
      </c>
      <c r="AP394" s="16">
        <f t="shared" si="730"/>
        <v>5000</v>
      </c>
      <c r="AQ394" s="16">
        <f>AQ395</f>
        <v>0</v>
      </c>
      <c r="AR394" s="16">
        <f>AR395</f>
        <v>0</v>
      </c>
      <c r="AS394" s="16">
        <f>AS395</f>
        <v>0</v>
      </c>
      <c r="AT394" s="16">
        <f t="shared" si="731"/>
        <v>5000</v>
      </c>
      <c r="AU394" s="16">
        <f t="shared" si="732"/>
        <v>5000</v>
      </c>
      <c r="AV394" s="16">
        <f t="shared" si="733"/>
        <v>5000</v>
      </c>
      <c r="AW394" s="16">
        <f>AW395</f>
        <v>-1117.1400000000001</v>
      </c>
      <c r="AX394" s="16">
        <f>AX395</f>
        <v>0</v>
      </c>
      <c r="AY394" s="16">
        <f>AY395</f>
        <v>0</v>
      </c>
      <c r="AZ394" s="16">
        <f t="shared" si="734"/>
        <v>3882.8599999999997</v>
      </c>
      <c r="BA394" s="16">
        <f t="shared" si="735"/>
        <v>5000</v>
      </c>
      <c r="BB394" s="16">
        <f t="shared" si="736"/>
        <v>5000</v>
      </c>
      <c r="BC394" s="16">
        <f>BC395</f>
        <v>0</v>
      </c>
      <c r="BD394" s="30"/>
      <c r="BE394" s="30"/>
      <c r="BF394" s="1"/>
      <c r="BG394" s="1"/>
      <c r="BH394" s="1"/>
      <c r="BI394" s="1"/>
      <c r="BJ394" s="1"/>
    </row>
    <row r="395" s="1" customFormat="1">
      <c r="A395" s="13" t="s">
        <v>301</v>
      </c>
      <c r="B395" s="14">
        <v>800</v>
      </c>
      <c r="C395" s="13" t="s">
        <v>268</v>
      </c>
      <c r="D395" s="13" t="s">
        <v>37</v>
      </c>
      <c r="E395" s="29" t="s">
        <v>288</v>
      </c>
      <c r="F395" s="16">
        <v>5000</v>
      </c>
      <c r="G395" s="16">
        <v>5000</v>
      </c>
      <c r="H395" s="16">
        <v>5000</v>
      </c>
      <c r="I395" s="16"/>
      <c r="J395" s="16"/>
      <c r="K395" s="16"/>
      <c r="L395" s="16">
        <f t="shared" si="664"/>
        <v>5000</v>
      </c>
      <c r="M395" s="16">
        <f t="shared" si="665"/>
        <v>5000</v>
      </c>
      <c r="N395" s="16">
        <f t="shared" si="666"/>
        <v>5000</v>
      </c>
      <c r="O395" s="16"/>
      <c r="P395" s="16"/>
      <c r="Q395" s="16"/>
      <c r="R395" s="16">
        <f t="shared" si="716"/>
        <v>5000</v>
      </c>
      <c r="S395" s="16">
        <f t="shared" si="717"/>
        <v>5000</v>
      </c>
      <c r="T395" s="16">
        <f t="shared" si="718"/>
        <v>5000</v>
      </c>
      <c r="U395" s="16"/>
      <c r="V395" s="16"/>
      <c r="W395" s="16"/>
      <c r="X395" s="16">
        <f t="shared" si="719"/>
        <v>5000</v>
      </c>
      <c r="Y395" s="16">
        <f t="shared" si="720"/>
        <v>5000</v>
      </c>
      <c r="Z395" s="16">
        <f t="shared" si="721"/>
        <v>5000</v>
      </c>
      <c r="AA395" s="16"/>
      <c r="AB395" s="16"/>
      <c r="AC395" s="16"/>
      <c r="AD395" s="16">
        <f t="shared" si="722"/>
        <v>5000</v>
      </c>
      <c r="AE395" s="16">
        <f t="shared" si="723"/>
        <v>5000</v>
      </c>
      <c r="AF395" s="16">
        <f t="shared" si="724"/>
        <v>5000</v>
      </c>
      <c r="AG395" s="16"/>
      <c r="AH395" s="16">
        <f t="shared" si="725"/>
        <v>5000</v>
      </c>
      <c r="AI395" s="16">
        <f t="shared" si="726"/>
        <v>5000</v>
      </c>
      <c r="AJ395" s="16">
        <f t="shared" si="727"/>
        <v>5000</v>
      </c>
      <c r="AK395" s="16"/>
      <c r="AL395" s="16"/>
      <c r="AM395" s="16"/>
      <c r="AN395" s="16">
        <f t="shared" si="728"/>
        <v>5000</v>
      </c>
      <c r="AO395" s="16">
        <f t="shared" si="729"/>
        <v>5000</v>
      </c>
      <c r="AP395" s="16">
        <f t="shared" si="730"/>
        <v>5000</v>
      </c>
      <c r="AQ395" s="16"/>
      <c r="AR395" s="16"/>
      <c r="AS395" s="16"/>
      <c r="AT395" s="16">
        <f t="shared" si="731"/>
        <v>5000</v>
      </c>
      <c r="AU395" s="16">
        <f t="shared" si="732"/>
        <v>5000</v>
      </c>
      <c r="AV395" s="16">
        <f t="shared" si="733"/>
        <v>5000</v>
      </c>
      <c r="AW395" s="16">
        <v>-1117.1400000000001</v>
      </c>
      <c r="AX395" s="16"/>
      <c r="AY395" s="16"/>
      <c r="AZ395" s="16">
        <f t="shared" si="734"/>
        <v>3882.8599999999997</v>
      </c>
      <c r="BA395" s="16">
        <f t="shared" si="735"/>
        <v>5000</v>
      </c>
      <c r="BB395" s="16">
        <f t="shared" si="736"/>
        <v>5000</v>
      </c>
      <c r="BC395" s="16"/>
      <c r="BD395" s="30"/>
      <c r="BE395" s="30"/>
      <c r="BF395" s="1"/>
      <c r="BG395" s="1"/>
      <c r="BH395" s="1"/>
      <c r="BI395" s="1"/>
      <c r="BJ395" s="1"/>
    </row>
    <row r="396" s="1" customFormat="1">
      <c r="A396" s="13" t="s">
        <v>305</v>
      </c>
      <c r="B396" s="14"/>
      <c r="C396" s="13"/>
      <c r="D396" s="13"/>
      <c r="E396" s="29" t="s">
        <v>306</v>
      </c>
      <c r="F396" s="16">
        <f t="shared" ref="F396:F406" si="772">F397</f>
        <v>806.60000000000002</v>
      </c>
      <c r="G396" s="16">
        <f t="shared" ref="G396:G406" si="773">G397</f>
        <v>806.60000000000002</v>
      </c>
      <c r="H396" s="16">
        <f t="shared" ref="H396:H406" si="774">H397</f>
        <v>806.60000000000002</v>
      </c>
      <c r="I396" s="16">
        <f t="shared" ref="I396:I406" si="775">I397</f>
        <v>0</v>
      </c>
      <c r="J396" s="16">
        <f t="shared" ref="J396:J406" si="776">J397</f>
        <v>0</v>
      </c>
      <c r="K396" s="16">
        <f t="shared" ref="K396:K406" si="777">K397</f>
        <v>0</v>
      </c>
      <c r="L396" s="16">
        <f t="shared" si="664"/>
        <v>806.60000000000002</v>
      </c>
      <c r="M396" s="16">
        <f t="shared" si="665"/>
        <v>806.60000000000002</v>
      </c>
      <c r="N396" s="16">
        <f t="shared" si="666"/>
        <v>806.60000000000002</v>
      </c>
      <c r="O396" s="16">
        <f t="shared" ref="O396:O406" si="778">O397</f>
        <v>0</v>
      </c>
      <c r="P396" s="16">
        <f t="shared" ref="P396:P406" si="779">P397</f>
        <v>0</v>
      </c>
      <c r="Q396" s="16">
        <f t="shared" ref="Q396:Q406" si="780">Q397</f>
        <v>0</v>
      </c>
      <c r="R396" s="16">
        <f t="shared" si="716"/>
        <v>806.60000000000002</v>
      </c>
      <c r="S396" s="16">
        <f t="shared" si="717"/>
        <v>806.60000000000002</v>
      </c>
      <c r="T396" s="16">
        <f t="shared" si="718"/>
        <v>806.60000000000002</v>
      </c>
      <c r="U396" s="16">
        <f t="shared" ref="U396:U406" si="781">U397</f>
        <v>0</v>
      </c>
      <c r="V396" s="16">
        <f t="shared" ref="V396:V406" si="782">V397</f>
        <v>0</v>
      </c>
      <c r="W396" s="16">
        <f t="shared" ref="W396:W406" si="783">W397</f>
        <v>0</v>
      </c>
      <c r="X396" s="16">
        <f t="shared" si="719"/>
        <v>806.60000000000002</v>
      </c>
      <c r="Y396" s="16">
        <f t="shared" si="720"/>
        <v>806.60000000000002</v>
      </c>
      <c r="Z396" s="16">
        <f t="shared" si="721"/>
        <v>806.60000000000002</v>
      </c>
      <c r="AA396" s="16">
        <f t="shared" ref="AA396:AA406" si="784">AA397</f>
        <v>0</v>
      </c>
      <c r="AB396" s="16">
        <f t="shared" ref="AB396:AB406" si="785">AB397</f>
        <v>0</v>
      </c>
      <c r="AC396" s="16">
        <f t="shared" ref="AC396:AC406" si="786">AC397</f>
        <v>0</v>
      </c>
      <c r="AD396" s="16">
        <f t="shared" si="722"/>
        <v>806.60000000000002</v>
      </c>
      <c r="AE396" s="16">
        <f t="shared" si="723"/>
        <v>806.60000000000002</v>
      </c>
      <c r="AF396" s="16">
        <f t="shared" si="724"/>
        <v>806.60000000000002</v>
      </c>
      <c r="AG396" s="16">
        <f t="shared" ref="AG396:AG406" si="787">AG397</f>
        <v>0</v>
      </c>
      <c r="AH396" s="16">
        <f t="shared" si="725"/>
        <v>806.60000000000002</v>
      </c>
      <c r="AI396" s="16">
        <f t="shared" si="726"/>
        <v>806.60000000000002</v>
      </c>
      <c r="AJ396" s="16">
        <f t="shared" si="727"/>
        <v>806.60000000000002</v>
      </c>
      <c r="AK396" s="16">
        <f t="shared" ref="AK396:AK406" si="788">AK397</f>
        <v>0</v>
      </c>
      <c r="AL396" s="16">
        <f t="shared" ref="AL396:AL406" si="789">AL397</f>
        <v>0</v>
      </c>
      <c r="AM396" s="16">
        <f t="shared" ref="AM396:AM406" si="790">AM397</f>
        <v>0</v>
      </c>
      <c r="AN396" s="16">
        <f t="shared" si="728"/>
        <v>806.60000000000002</v>
      </c>
      <c r="AO396" s="16">
        <f t="shared" si="729"/>
        <v>806.60000000000002</v>
      </c>
      <c r="AP396" s="16">
        <f t="shared" si="730"/>
        <v>806.60000000000002</v>
      </c>
      <c r="AQ396" s="16">
        <f t="shared" ref="AQ396:AQ406" si="791">AQ397</f>
        <v>0</v>
      </c>
      <c r="AR396" s="16">
        <f t="shared" ref="AR396:AR406" si="792">AR397</f>
        <v>0</v>
      </c>
      <c r="AS396" s="16">
        <f t="shared" ref="AS396:AS406" si="793">AS397</f>
        <v>0</v>
      </c>
      <c r="AT396" s="16">
        <f t="shared" si="731"/>
        <v>806.60000000000002</v>
      </c>
      <c r="AU396" s="16">
        <f t="shared" si="732"/>
        <v>806.60000000000002</v>
      </c>
      <c r="AV396" s="16">
        <f t="shared" si="733"/>
        <v>806.60000000000002</v>
      </c>
      <c r="AW396" s="16">
        <f t="shared" ref="AW396:AW409" si="794">AW397</f>
        <v>0</v>
      </c>
      <c r="AX396" s="16">
        <f t="shared" ref="AX396:AX409" si="795">AX397</f>
        <v>0</v>
      </c>
      <c r="AY396" s="16">
        <f t="shared" ref="AY396:AY409" si="796">AY397</f>
        <v>0</v>
      </c>
      <c r="AZ396" s="16">
        <f t="shared" si="734"/>
        <v>806.60000000000002</v>
      </c>
      <c r="BA396" s="16">
        <f t="shared" si="735"/>
        <v>806.60000000000002</v>
      </c>
      <c r="BB396" s="16">
        <f t="shared" si="736"/>
        <v>806.60000000000002</v>
      </c>
      <c r="BC396" s="16">
        <f t="shared" ref="BC396:BC406" si="797">BC397</f>
        <v>0</v>
      </c>
      <c r="BD396" s="30"/>
      <c r="BE396" s="30"/>
      <c r="BF396" s="1"/>
      <c r="BG396" s="1"/>
      <c r="BH396" s="1"/>
      <c r="BI396" s="1"/>
      <c r="BJ396" s="1"/>
    </row>
    <row r="397" s="1" customFormat="1">
      <c r="A397" s="13" t="s">
        <v>305</v>
      </c>
      <c r="B397" s="14" t="s">
        <v>58</v>
      </c>
      <c r="C397" s="13"/>
      <c r="D397" s="13"/>
      <c r="E397" s="29" t="s">
        <v>59</v>
      </c>
      <c r="F397" s="16">
        <f t="shared" si="772"/>
        <v>806.60000000000002</v>
      </c>
      <c r="G397" s="16">
        <f t="shared" si="773"/>
        <v>806.60000000000002</v>
      </c>
      <c r="H397" s="16">
        <f t="shared" si="774"/>
        <v>806.60000000000002</v>
      </c>
      <c r="I397" s="16">
        <f t="shared" si="775"/>
        <v>0</v>
      </c>
      <c r="J397" s="16">
        <f t="shared" si="776"/>
        <v>0</v>
      </c>
      <c r="K397" s="16">
        <f t="shared" si="777"/>
        <v>0</v>
      </c>
      <c r="L397" s="16">
        <f t="shared" ref="L397:L460" si="798">F397+I397</f>
        <v>806.60000000000002</v>
      </c>
      <c r="M397" s="16">
        <f t="shared" ref="M397:M460" si="799">G397+J397</f>
        <v>806.60000000000002</v>
      </c>
      <c r="N397" s="16">
        <f t="shared" ref="N397:N460" si="800">H397+K397</f>
        <v>806.60000000000002</v>
      </c>
      <c r="O397" s="16">
        <f t="shared" si="778"/>
        <v>0</v>
      </c>
      <c r="P397" s="16">
        <f t="shared" si="779"/>
        <v>0</v>
      </c>
      <c r="Q397" s="16">
        <f t="shared" si="780"/>
        <v>0</v>
      </c>
      <c r="R397" s="16">
        <f t="shared" si="716"/>
        <v>806.60000000000002</v>
      </c>
      <c r="S397" s="16">
        <f t="shared" si="717"/>
        <v>806.60000000000002</v>
      </c>
      <c r="T397" s="16">
        <f t="shared" si="718"/>
        <v>806.60000000000002</v>
      </c>
      <c r="U397" s="16">
        <f t="shared" si="781"/>
        <v>0</v>
      </c>
      <c r="V397" s="16">
        <f t="shared" si="782"/>
        <v>0</v>
      </c>
      <c r="W397" s="16">
        <f t="shared" si="783"/>
        <v>0</v>
      </c>
      <c r="X397" s="16">
        <f t="shared" si="719"/>
        <v>806.60000000000002</v>
      </c>
      <c r="Y397" s="16">
        <f t="shared" si="720"/>
        <v>806.60000000000002</v>
      </c>
      <c r="Z397" s="16">
        <f t="shared" si="721"/>
        <v>806.60000000000002</v>
      </c>
      <c r="AA397" s="16">
        <f t="shared" si="784"/>
        <v>0</v>
      </c>
      <c r="AB397" s="16">
        <f t="shared" si="785"/>
        <v>0</v>
      </c>
      <c r="AC397" s="16">
        <f t="shared" si="786"/>
        <v>0</v>
      </c>
      <c r="AD397" s="16">
        <f t="shared" si="722"/>
        <v>806.60000000000002</v>
      </c>
      <c r="AE397" s="16">
        <f t="shared" si="723"/>
        <v>806.60000000000002</v>
      </c>
      <c r="AF397" s="16">
        <f t="shared" si="724"/>
        <v>806.60000000000002</v>
      </c>
      <c r="AG397" s="16">
        <f t="shared" si="787"/>
        <v>0</v>
      </c>
      <c r="AH397" s="16">
        <f t="shared" si="725"/>
        <v>806.60000000000002</v>
      </c>
      <c r="AI397" s="16">
        <f t="shared" si="726"/>
        <v>806.60000000000002</v>
      </c>
      <c r="AJ397" s="16">
        <f t="shared" si="727"/>
        <v>806.60000000000002</v>
      </c>
      <c r="AK397" s="16">
        <f t="shared" si="788"/>
        <v>0</v>
      </c>
      <c r="AL397" s="16">
        <f t="shared" si="789"/>
        <v>0</v>
      </c>
      <c r="AM397" s="16">
        <f t="shared" si="790"/>
        <v>0</v>
      </c>
      <c r="AN397" s="16">
        <f t="shared" si="728"/>
        <v>806.60000000000002</v>
      </c>
      <c r="AO397" s="16">
        <f t="shared" si="729"/>
        <v>806.60000000000002</v>
      </c>
      <c r="AP397" s="16">
        <f t="shared" si="730"/>
        <v>806.60000000000002</v>
      </c>
      <c r="AQ397" s="16">
        <f t="shared" si="791"/>
        <v>0</v>
      </c>
      <c r="AR397" s="16">
        <f t="shared" si="792"/>
        <v>0</v>
      </c>
      <c r="AS397" s="16">
        <f t="shared" si="793"/>
        <v>0</v>
      </c>
      <c r="AT397" s="16">
        <f t="shared" si="731"/>
        <v>806.60000000000002</v>
      </c>
      <c r="AU397" s="16">
        <f t="shared" si="732"/>
        <v>806.60000000000002</v>
      </c>
      <c r="AV397" s="16">
        <f t="shared" si="733"/>
        <v>806.60000000000002</v>
      </c>
      <c r="AW397" s="16">
        <f t="shared" si="794"/>
        <v>0</v>
      </c>
      <c r="AX397" s="16">
        <f t="shared" si="795"/>
        <v>0</v>
      </c>
      <c r="AY397" s="16">
        <f t="shared" si="796"/>
        <v>0</v>
      </c>
      <c r="AZ397" s="16">
        <f t="shared" si="734"/>
        <v>806.60000000000002</v>
      </c>
      <c r="BA397" s="16">
        <f t="shared" si="735"/>
        <v>806.60000000000002</v>
      </c>
      <c r="BB397" s="16">
        <f t="shared" si="736"/>
        <v>806.60000000000002</v>
      </c>
      <c r="BC397" s="16">
        <f t="shared" si="797"/>
        <v>0</v>
      </c>
      <c r="BD397" s="30"/>
      <c r="BE397" s="30"/>
      <c r="BF397" s="1"/>
      <c r="BG397" s="1"/>
      <c r="BH397" s="1"/>
      <c r="BI397" s="1"/>
      <c r="BJ397" s="1"/>
    </row>
    <row r="398" s="1" customFormat="1">
      <c r="A398" s="13" t="s">
        <v>305</v>
      </c>
      <c r="B398" s="14">
        <v>600</v>
      </c>
      <c r="C398" s="13" t="s">
        <v>268</v>
      </c>
      <c r="D398" s="13" t="s">
        <v>37</v>
      </c>
      <c r="E398" s="29" t="s">
        <v>288</v>
      </c>
      <c r="F398" s="16">
        <v>806.60000000000002</v>
      </c>
      <c r="G398" s="16">
        <v>806.60000000000002</v>
      </c>
      <c r="H398" s="16">
        <v>806.60000000000002</v>
      </c>
      <c r="I398" s="16"/>
      <c r="J398" s="16"/>
      <c r="K398" s="16"/>
      <c r="L398" s="16">
        <f t="shared" si="798"/>
        <v>806.60000000000002</v>
      </c>
      <c r="M398" s="16">
        <f t="shared" si="799"/>
        <v>806.60000000000002</v>
      </c>
      <c r="N398" s="16">
        <f t="shared" si="800"/>
        <v>806.60000000000002</v>
      </c>
      <c r="O398" s="16"/>
      <c r="P398" s="16"/>
      <c r="Q398" s="16"/>
      <c r="R398" s="16">
        <f t="shared" si="716"/>
        <v>806.60000000000002</v>
      </c>
      <c r="S398" s="16">
        <f t="shared" si="717"/>
        <v>806.60000000000002</v>
      </c>
      <c r="T398" s="16">
        <f t="shared" si="718"/>
        <v>806.60000000000002</v>
      </c>
      <c r="U398" s="16"/>
      <c r="V398" s="16"/>
      <c r="W398" s="16"/>
      <c r="X398" s="16">
        <f t="shared" si="719"/>
        <v>806.60000000000002</v>
      </c>
      <c r="Y398" s="16">
        <f t="shared" si="720"/>
        <v>806.60000000000002</v>
      </c>
      <c r="Z398" s="16">
        <f t="shared" si="721"/>
        <v>806.60000000000002</v>
      </c>
      <c r="AA398" s="16"/>
      <c r="AB398" s="16"/>
      <c r="AC398" s="16"/>
      <c r="AD398" s="16">
        <f t="shared" si="722"/>
        <v>806.60000000000002</v>
      </c>
      <c r="AE398" s="16">
        <f t="shared" si="723"/>
        <v>806.60000000000002</v>
      </c>
      <c r="AF398" s="16">
        <f t="shared" si="724"/>
        <v>806.60000000000002</v>
      </c>
      <c r="AG398" s="16"/>
      <c r="AH398" s="16">
        <f t="shared" si="725"/>
        <v>806.60000000000002</v>
      </c>
      <c r="AI398" s="16">
        <f t="shared" si="726"/>
        <v>806.60000000000002</v>
      </c>
      <c r="AJ398" s="16">
        <f t="shared" si="727"/>
        <v>806.60000000000002</v>
      </c>
      <c r="AK398" s="16"/>
      <c r="AL398" s="16"/>
      <c r="AM398" s="16"/>
      <c r="AN398" s="16">
        <f t="shared" si="728"/>
        <v>806.60000000000002</v>
      </c>
      <c r="AO398" s="16">
        <f t="shared" si="729"/>
        <v>806.60000000000002</v>
      </c>
      <c r="AP398" s="16">
        <f t="shared" si="730"/>
        <v>806.60000000000002</v>
      </c>
      <c r="AQ398" s="16"/>
      <c r="AR398" s="16"/>
      <c r="AS398" s="16"/>
      <c r="AT398" s="16">
        <f t="shared" si="731"/>
        <v>806.60000000000002</v>
      </c>
      <c r="AU398" s="16">
        <f t="shared" si="732"/>
        <v>806.60000000000002</v>
      </c>
      <c r="AV398" s="16">
        <f t="shared" si="733"/>
        <v>806.60000000000002</v>
      </c>
      <c r="AW398" s="16"/>
      <c r="AX398" s="16"/>
      <c r="AY398" s="16"/>
      <c r="AZ398" s="16">
        <f t="shared" si="734"/>
        <v>806.60000000000002</v>
      </c>
      <c r="BA398" s="16">
        <f t="shared" si="735"/>
        <v>806.60000000000002</v>
      </c>
      <c r="BB398" s="16">
        <f t="shared" si="736"/>
        <v>806.60000000000002</v>
      </c>
      <c r="BC398" s="16"/>
      <c r="BD398" s="30"/>
      <c r="BE398" s="30"/>
      <c r="BF398" s="1"/>
      <c r="BG398" s="1"/>
      <c r="BH398" s="1"/>
      <c r="BI398" s="1"/>
      <c r="BJ398" s="1"/>
    </row>
    <row r="399" s="1" customFormat="1">
      <c r="A399" s="13" t="s">
        <v>307</v>
      </c>
      <c r="B399" s="14"/>
      <c r="C399" s="13"/>
      <c r="D399" s="13"/>
      <c r="E399" s="31" t="s">
        <v>308</v>
      </c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>
        <f t="shared" si="784"/>
        <v>5911.4790000000003</v>
      </c>
      <c r="AB399" s="16">
        <f t="shared" si="785"/>
        <v>0</v>
      </c>
      <c r="AC399" s="16">
        <f t="shared" si="786"/>
        <v>0</v>
      </c>
      <c r="AD399" s="16">
        <f t="shared" si="722"/>
        <v>5911.4790000000003</v>
      </c>
      <c r="AE399" s="16">
        <f t="shared" si="723"/>
        <v>0</v>
      </c>
      <c r="AF399" s="16">
        <f t="shared" si="724"/>
        <v>0</v>
      </c>
      <c r="AG399" s="16">
        <f t="shared" si="787"/>
        <v>0</v>
      </c>
      <c r="AH399" s="16">
        <f t="shared" si="725"/>
        <v>5911.4790000000003</v>
      </c>
      <c r="AI399" s="16">
        <f t="shared" si="726"/>
        <v>0</v>
      </c>
      <c r="AJ399" s="16">
        <f t="shared" si="727"/>
        <v>0</v>
      </c>
      <c r="AK399" s="16">
        <f t="shared" si="788"/>
        <v>0</v>
      </c>
      <c r="AL399" s="16">
        <f t="shared" si="789"/>
        <v>0</v>
      </c>
      <c r="AM399" s="16">
        <f t="shared" si="790"/>
        <v>0</v>
      </c>
      <c r="AN399" s="16">
        <f t="shared" si="728"/>
        <v>5911.4790000000003</v>
      </c>
      <c r="AO399" s="16">
        <f t="shared" si="729"/>
        <v>0</v>
      </c>
      <c r="AP399" s="16">
        <f t="shared" si="730"/>
        <v>0</v>
      </c>
      <c r="AQ399" s="16">
        <f t="shared" si="791"/>
        <v>0</v>
      </c>
      <c r="AR399" s="16">
        <f t="shared" si="792"/>
        <v>0</v>
      </c>
      <c r="AS399" s="16">
        <f t="shared" si="793"/>
        <v>0</v>
      </c>
      <c r="AT399" s="16">
        <f t="shared" si="731"/>
        <v>5911.4790000000003</v>
      </c>
      <c r="AU399" s="16">
        <f t="shared" si="732"/>
        <v>0</v>
      </c>
      <c r="AV399" s="16">
        <f t="shared" si="733"/>
        <v>0</v>
      </c>
      <c r="AW399" s="16">
        <f t="shared" si="794"/>
        <v>0</v>
      </c>
      <c r="AX399" s="16">
        <f t="shared" si="795"/>
        <v>0</v>
      </c>
      <c r="AY399" s="16">
        <f t="shared" si="796"/>
        <v>0</v>
      </c>
      <c r="AZ399" s="16">
        <f t="shared" si="734"/>
        <v>5911.4790000000003</v>
      </c>
      <c r="BA399" s="16">
        <f t="shared" si="735"/>
        <v>0</v>
      </c>
      <c r="BB399" s="16">
        <f t="shared" si="736"/>
        <v>0</v>
      </c>
      <c r="BC399" s="16">
        <f t="shared" si="797"/>
        <v>0</v>
      </c>
      <c r="BD399" s="30"/>
      <c r="BE399" s="30"/>
      <c r="BF399" s="1"/>
      <c r="BG399" s="1"/>
      <c r="BH399" s="1"/>
      <c r="BI399" s="1"/>
      <c r="BJ399" s="1"/>
    </row>
    <row r="400" s="1" customFormat="1">
      <c r="A400" s="13" t="s">
        <v>307</v>
      </c>
      <c r="B400" s="14" t="s">
        <v>58</v>
      </c>
      <c r="C400" s="13"/>
      <c r="D400" s="13"/>
      <c r="E400" s="29" t="s">
        <v>59</v>
      </c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>
        <f t="shared" si="784"/>
        <v>5911.4790000000003</v>
      </c>
      <c r="AB400" s="16">
        <f t="shared" si="785"/>
        <v>0</v>
      </c>
      <c r="AC400" s="16">
        <f t="shared" si="786"/>
        <v>0</v>
      </c>
      <c r="AD400" s="16">
        <f t="shared" si="722"/>
        <v>5911.4790000000003</v>
      </c>
      <c r="AE400" s="16">
        <f t="shared" si="723"/>
        <v>0</v>
      </c>
      <c r="AF400" s="16">
        <f t="shared" si="724"/>
        <v>0</v>
      </c>
      <c r="AG400" s="16">
        <f t="shared" si="787"/>
        <v>0</v>
      </c>
      <c r="AH400" s="16">
        <f t="shared" si="725"/>
        <v>5911.4790000000003</v>
      </c>
      <c r="AI400" s="16">
        <f t="shared" si="726"/>
        <v>0</v>
      </c>
      <c r="AJ400" s="16">
        <f t="shared" si="727"/>
        <v>0</v>
      </c>
      <c r="AK400" s="16">
        <f t="shared" si="788"/>
        <v>0</v>
      </c>
      <c r="AL400" s="16">
        <f t="shared" si="789"/>
        <v>0</v>
      </c>
      <c r="AM400" s="16">
        <f t="shared" si="790"/>
        <v>0</v>
      </c>
      <c r="AN400" s="16">
        <f t="shared" si="728"/>
        <v>5911.4790000000003</v>
      </c>
      <c r="AO400" s="16">
        <f t="shared" si="729"/>
        <v>0</v>
      </c>
      <c r="AP400" s="16">
        <f t="shared" si="730"/>
        <v>0</v>
      </c>
      <c r="AQ400" s="16">
        <f t="shared" si="791"/>
        <v>0</v>
      </c>
      <c r="AR400" s="16">
        <f t="shared" si="792"/>
        <v>0</v>
      </c>
      <c r="AS400" s="16">
        <f t="shared" si="793"/>
        <v>0</v>
      </c>
      <c r="AT400" s="16">
        <f t="shared" si="731"/>
        <v>5911.4790000000003</v>
      </c>
      <c r="AU400" s="16">
        <f t="shared" si="732"/>
        <v>0</v>
      </c>
      <c r="AV400" s="16">
        <f t="shared" si="733"/>
        <v>0</v>
      </c>
      <c r="AW400" s="16">
        <f t="shared" si="794"/>
        <v>0</v>
      </c>
      <c r="AX400" s="16">
        <f t="shared" si="795"/>
        <v>0</v>
      </c>
      <c r="AY400" s="16">
        <f t="shared" si="796"/>
        <v>0</v>
      </c>
      <c r="AZ400" s="16">
        <f t="shared" si="734"/>
        <v>5911.4790000000003</v>
      </c>
      <c r="BA400" s="16">
        <f t="shared" si="735"/>
        <v>0</v>
      </c>
      <c r="BB400" s="16">
        <f t="shared" si="736"/>
        <v>0</v>
      </c>
      <c r="BC400" s="16">
        <f t="shared" si="797"/>
        <v>0</v>
      </c>
      <c r="BD400" s="30"/>
      <c r="BE400" s="30"/>
      <c r="BF400" s="1"/>
      <c r="BG400" s="1"/>
      <c r="BH400" s="1"/>
      <c r="BI400" s="1"/>
      <c r="BJ400" s="1"/>
    </row>
    <row r="401" s="1" customFormat="1">
      <c r="A401" s="13" t="s">
        <v>307</v>
      </c>
      <c r="B401" s="14">
        <v>600</v>
      </c>
      <c r="C401" s="13" t="s">
        <v>268</v>
      </c>
      <c r="D401" s="13" t="s">
        <v>106</v>
      </c>
      <c r="E401" s="29" t="s">
        <v>269</v>
      </c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>
        <v>5911.4790000000003</v>
      </c>
      <c r="AB401" s="16"/>
      <c r="AC401" s="16"/>
      <c r="AD401" s="16">
        <f t="shared" si="722"/>
        <v>5911.4790000000003</v>
      </c>
      <c r="AE401" s="16">
        <f t="shared" si="723"/>
        <v>0</v>
      </c>
      <c r="AF401" s="16">
        <f t="shared" si="724"/>
        <v>0</v>
      </c>
      <c r="AG401" s="16"/>
      <c r="AH401" s="16">
        <f t="shared" si="725"/>
        <v>5911.4790000000003</v>
      </c>
      <c r="AI401" s="16">
        <f t="shared" si="726"/>
        <v>0</v>
      </c>
      <c r="AJ401" s="16">
        <f t="shared" si="727"/>
        <v>0</v>
      </c>
      <c r="AK401" s="16"/>
      <c r="AL401" s="16"/>
      <c r="AM401" s="16"/>
      <c r="AN401" s="16">
        <f t="shared" si="728"/>
        <v>5911.4790000000003</v>
      </c>
      <c r="AO401" s="16">
        <f t="shared" si="729"/>
        <v>0</v>
      </c>
      <c r="AP401" s="16">
        <f t="shared" si="730"/>
        <v>0</v>
      </c>
      <c r="AQ401" s="16"/>
      <c r="AR401" s="16"/>
      <c r="AS401" s="16"/>
      <c r="AT401" s="16">
        <f t="shared" si="731"/>
        <v>5911.4790000000003</v>
      </c>
      <c r="AU401" s="16">
        <f t="shared" si="732"/>
        <v>0</v>
      </c>
      <c r="AV401" s="16">
        <f t="shared" si="733"/>
        <v>0</v>
      </c>
      <c r="AW401" s="16"/>
      <c r="AX401" s="16"/>
      <c r="AY401" s="16"/>
      <c r="AZ401" s="16">
        <f t="shared" si="734"/>
        <v>5911.4790000000003</v>
      </c>
      <c r="BA401" s="16">
        <f t="shared" si="735"/>
        <v>0</v>
      </c>
      <c r="BB401" s="16">
        <f t="shared" si="736"/>
        <v>0</v>
      </c>
      <c r="BC401" s="16"/>
      <c r="BD401" s="30"/>
      <c r="BE401" s="30"/>
      <c r="BF401" s="1"/>
      <c r="BG401" s="1"/>
      <c r="BH401" s="1"/>
      <c r="BI401" s="1"/>
      <c r="BJ401" s="1"/>
    </row>
    <row r="402" s="1" customFormat="1">
      <c r="A402" s="13" t="s">
        <v>309</v>
      </c>
      <c r="B402" s="14"/>
      <c r="C402" s="13"/>
      <c r="D402" s="13"/>
      <c r="E402" s="29" t="s">
        <v>310</v>
      </c>
      <c r="F402" s="16">
        <f t="shared" si="772"/>
        <v>2400</v>
      </c>
      <c r="G402" s="16">
        <f t="shared" si="773"/>
        <v>2400</v>
      </c>
      <c r="H402" s="16">
        <f t="shared" si="774"/>
        <v>2400</v>
      </c>
      <c r="I402" s="16">
        <f t="shared" si="775"/>
        <v>0</v>
      </c>
      <c r="J402" s="16">
        <f t="shared" si="776"/>
        <v>0</v>
      </c>
      <c r="K402" s="16">
        <f t="shared" si="777"/>
        <v>0</v>
      </c>
      <c r="L402" s="16">
        <f t="shared" si="798"/>
        <v>2400</v>
      </c>
      <c r="M402" s="16">
        <f t="shared" si="799"/>
        <v>2400</v>
      </c>
      <c r="N402" s="16">
        <f t="shared" si="800"/>
        <v>2400</v>
      </c>
      <c r="O402" s="16">
        <f t="shared" si="778"/>
        <v>0</v>
      </c>
      <c r="P402" s="16">
        <f t="shared" si="779"/>
        <v>0</v>
      </c>
      <c r="Q402" s="16">
        <f t="shared" si="780"/>
        <v>0</v>
      </c>
      <c r="R402" s="16">
        <f t="shared" si="716"/>
        <v>2400</v>
      </c>
      <c r="S402" s="16">
        <f t="shared" si="717"/>
        <v>2400</v>
      </c>
      <c r="T402" s="16">
        <f t="shared" si="718"/>
        <v>2400</v>
      </c>
      <c r="U402" s="16">
        <f t="shared" si="781"/>
        <v>0</v>
      </c>
      <c r="V402" s="16">
        <f t="shared" si="782"/>
        <v>0</v>
      </c>
      <c r="W402" s="16">
        <f t="shared" si="783"/>
        <v>0</v>
      </c>
      <c r="X402" s="16">
        <f t="shared" si="719"/>
        <v>2400</v>
      </c>
      <c r="Y402" s="16">
        <f t="shared" si="720"/>
        <v>2400</v>
      </c>
      <c r="Z402" s="16">
        <f t="shared" si="721"/>
        <v>2400</v>
      </c>
      <c r="AA402" s="16">
        <f t="shared" si="784"/>
        <v>0</v>
      </c>
      <c r="AB402" s="16">
        <f t="shared" si="785"/>
        <v>0</v>
      </c>
      <c r="AC402" s="16">
        <f t="shared" si="786"/>
        <v>0</v>
      </c>
      <c r="AD402" s="16">
        <f t="shared" si="722"/>
        <v>2400</v>
      </c>
      <c r="AE402" s="16">
        <f t="shared" si="723"/>
        <v>2400</v>
      </c>
      <c r="AF402" s="16">
        <f t="shared" si="724"/>
        <v>2400</v>
      </c>
      <c r="AG402" s="16">
        <f t="shared" si="787"/>
        <v>0</v>
      </c>
      <c r="AH402" s="16">
        <f t="shared" si="725"/>
        <v>2400</v>
      </c>
      <c r="AI402" s="16">
        <f t="shared" si="726"/>
        <v>2400</v>
      </c>
      <c r="AJ402" s="16">
        <f t="shared" si="727"/>
        <v>2400</v>
      </c>
      <c r="AK402" s="16">
        <f t="shared" si="788"/>
        <v>0</v>
      </c>
      <c r="AL402" s="16">
        <f t="shared" si="789"/>
        <v>0</v>
      </c>
      <c r="AM402" s="16">
        <f t="shared" si="790"/>
        <v>0</v>
      </c>
      <c r="AN402" s="16">
        <f t="shared" si="728"/>
        <v>2400</v>
      </c>
      <c r="AO402" s="16">
        <f t="shared" si="729"/>
        <v>2400</v>
      </c>
      <c r="AP402" s="16">
        <f t="shared" si="730"/>
        <v>2400</v>
      </c>
      <c r="AQ402" s="16">
        <f t="shared" si="791"/>
        <v>0</v>
      </c>
      <c r="AR402" s="16">
        <f t="shared" si="792"/>
        <v>0</v>
      </c>
      <c r="AS402" s="16">
        <f t="shared" si="793"/>
        <v>0</v>
      </c>
      <c r="AT402" s="16">
        <f t="shared" si="731"/>
        <v>2400</v>
      </c>
      <c r="AU402" s="16">
        <f t="shared" si="732"/>
        <v>2400</v>
      </c>
      <c r="AV402" s="16">
        <f t="shared" si="733"/>
        <v>2400</v>
      </c>
      <c r="AW402" s="16">
        <f t="shared" si="794"/>
        <v>0</v>
      </c>
      <c r="AX402" s="16">
        <f t="shared" si="795"/>
        <v>0</v>
      </c>
      <c r="AY402" s="16">
        <f t="shared" si="796"/>
        <v>0</v>
      </c>
      <c r="AZ402" s="16">
        <f t="shared" si="734"/>
        <v>2400</v>
      </c>
      <c r="BA402" s="16">
        <f t="shared" si="735"/>
        <v>2400</v>
      </c>
      <c r="BB402" s="16">
        <f t="shared" si="736"/>
        <v>2400</v>
      </c>
      <c r="BC402" s="16">
        <f t="shared" si="797"/>
        <v>0</v>
      </c>
      <c r="BD402" s="30"/>
      <c r="BE402" s="30"/>
      <c r="BF402" s="1"/>
      <c r="BG402" s="1"/>
      <c r="BH402" s="1"/>
      <c r="BI402" s="1"/>
      <c r="BJ402" s="1"/>
    </row>
    <row r="403" s="1" customFormat="1">
      <c r="A403" s="13" t="s">
        <v>309</v>
      </c>
      <c r="B403" s="14" t="s">
        <v>58</v>
      </c>
      <c r="C403" s="13"/>
      <c r="D403" s="13"/>
      <c r="E403" s="29" t="s">
        <v>59</v>
      </c>
      <c r="F403" s="16">
        <f t="shared" si="772"/>
        <v>2400</v>
      </c>
      <c r="G403" s="16">
        <f t="shared" si="773"/>
        <v>2400</v>
      </c>
      <c r="H403" s="16">
        <f t="shared" si="774"/>
        <v>2400</v>
      </c>
      <c r="I403" s="16">
        <f t="shared" si="775"/>
        <v>0</v>
      </c>
      <c r="J403" s="16">
        <f t="shared" si="776"/>
        <v>0</v>
      </c>
      <c r="K403" s="16">
        <f t="shared" si="777"/>
        <v>0</v>
      </c>
      <c r="L403" s="16">
        <f t="shared" si="798"/>
        <v>2400</v>
      </c>
      <c r="M403" s="16">
        <f t="shared" si="799"/>
        <v>2400</v>
      </c>
      <c r="N403" s="16">
        <f t="shared" si="800"/>
        <v>2400</v>
      </c>
      <c r="O403" s="16">
        <f t="shared" si="778"/>
        <v>0</v>
      </c>
      <c r="P403" s="16">
        <f t="shared" si="779"/>
        <v>0</v>
      </c>
      <c r="Q403" s="16">
        <f t="shared" si="780"/>
        <v>0</v>
      </c>
      <c r="R403" s="16">
        <f t="shared" si="716"/>
        <v>2400</v>
      </c>
      <c r="S403" s="16">
        <f t="shared" si="717"/>
        <v>2400</v>
      </c>
      <c r="T403" s="16">
        <f t="shared" si="718"/>
        <v>2400</v>
      </c>
      <c r="U403" s="16">
        <f t="shared" si="781"/>
        <v>0</v>
      </c>
      <c r="V403" s="16">
        <f t="shared" si="782"/>
        <v>0</v>
      </c>
      <c r="W403" s="16">
        <f t="shared" si="783"/>
        <v>0</v>
      </c>
      <c r="X403" s="16">
        <f t="shared" si="719"/>
        <v>2400</v>
      </c>
      <c r="Y403" s="16">
        <f t="shared" si="720"/>
        <v>2400</v>
      </c>
      <c r="Z403" s="16">
        <f t="shared" si="721"/>
        <v>2400</v>
      </c>
      <c r="AA403" s="16">
        <f t="shared" si="784"/>
        <v>0</v>
      </c>
      <c r="AB403" s="16">
        <f t="shared" si="785"/>
        <v>0</v>
      </c>
      <c r="AC403" s="16">
        <f t="shared" si="786"/>
        <v>0</v>
      </c>
      <c r="AD403" s="16">
        <f t="shared" si="722"/>
        <v>2400</v>
      </c>
      <c r="AE403" s="16">
        <f t="shared" si="723"/>
        <v>2400</v>
      </c>
      <c r="AF403" s="16">
        <f t="shared" si="724"/>
        <v>2400</v>
      </c>
      <c r="AG403" s="16">
        <f t="shared" si="787"/>
        <v>0</v>
      </c>
      <c r="AH403" s="16">
        <f t="shared" si="725"/>
        <v>2400</v>
      </c>
      <c r="AI403" s="16">
        <f t="shared" si="726"/>
        <v>2400</v>
      </c>
      <c r="AJ403" s="16">
        <f t="shared" si="727"/>
        <v>2400</v>
      </c>
      <c r="AK403" s="16">
        <f t="shared" si="788"/>
        <v>0</v>
      </c>
      <c r="AL403" s="16">
        <f t="shared" si="789"/>
        <v>0</v>
      </c>
      <c r="AM403" s="16">
        <f t="shared" si="790"/>
        <v>0</v>
      </c>
      <c r="AN403" s="16">
        <f t="shared" si="728"/>
        <v>2400</v>
      </c>
      <c r="AO403" s="16">
        <f t="shared" si="729"/>
        <v>2400</v>
      </c>
      <c r="AP403" s="16">
        <f t="shared" si="730"/>
        <v>2400</v>
      </c>
      <c r="AQ403" s="16">
        <f t="shared" si="791"/>
        <v>0</v>
      </c>
      <c r="AR403" s="16">
        <f t="shared" si="792"/>
        <v>0</v>
      </c>
      <c r="AS403" s="16">
        <f t="shared" si="793"/>
        <v>0</v>
      </c>
      <c r="AT403" s="16">
        <f t="shared" si="731"/>
        <v>2400</v>
      </c>
      <c r="AU403" s="16">
        <f t="shared" si="732"/>
        <v>2400</v>
      </c>
      <c r="AV403" s="16">
        <f t="shared" si="733"/>
        <v>2400</v>
      </c>
      <c r="AW403" s="16">
        <f t="shared" si="794"/>
        <v>0</v>
      </c>
      <c r="AX403" s="16">
        <f t="shared" si="795"/>
        <v>0</v>
      </c>
      <c r="AY403" s="16">
        <f t="shared" si="796"/>
        <v>0</v>
      </c>
      <c r="AZ403" s="16">
        <f t="shared" si="734"/>
        <v>2400</v>
      </c>
      <c r="BA403" s="16">
        <f t="shared" si="735"/>
        <v>2400</v>
      </c>
      <c r="BB403" s="16">
        <f t="shared" si="736"/>
        <v>2400</v>
      </c>
      <c r="BC403" s="16">
        <f t="shared" si="797"/>
        <v>0</v>
      </c>
      <c r="BD403" s="30"/>
      <c r="BE403" s="30"/>
      <c r="BF403" s="1"/>
      <c r="BG403" s="1"/>
      <c r="BH403" s="1"/>
      <c r="BI403" s="1"/>
      <c r="BJ403" s="1"/>
    </row>
    <row r="404" s="1" customFormat="1">
      <c r="A404" s="13" t="s">
        <v>309</v>
      </c>
      <c r="B404" s="14">
        <v>600</v>
      </c>
      <c r="C404" s="13" t="s">
        <v>268</v>
      </c>
      <c r="D404" s="13" t="s">
        <v>37</v>
      </c>
      <c r="E404" s="29" t="s">
        <v>288</v>
      </c>
      <c r="F404" s="16">
        <v>2400</v>
      </c>
      <c r="G404" s="16">
        <v>2400</v>
      </c>
      <c r="H404" s="16">
        <v>2400</v>
      </c>
      <c r="I404" s="16"/>
      <c r="J404" s="16"/>
      <c r="K404" s="16"/>
      <c r="L404" s="16">
        <f t="shared" si="798"/>
        <v>2400</v>
      </c>
      <c r="M404" s="16">
        <f t="shared" si="799"/>
        <v>2400</v>
      </c>
      <c r="N404" s="16">
        <f t="shared" si="800"/>
        <v>2400</v>
      </c>
      <c r="O404" s="16"/>
      <c r="P404" s="16"/>
      <c r="Q404" s="16"/>
      <c r="R404" s="16">
        <f t="shared" si="716"/>
        <v>2400</v>
      </c>
      <c r="S404" s="16">
        <f t="shared" si="717"/>
        <v>2400</v>
      </c>
      <c r="T404" s="16">
        <f t="shared" si="718"/>
        <v>2400</v>
      </c>
      <c r="U404" s="16"/>
      <c r="V404" s="16"/>
      <c r="W404" s="16"/>
      <c r="X404" s="16">
        <f t="shared" si="719"/>
        <v>2400</v>
      </c>
      <c r="Y404" s="16">
        <f t="shared" si="720"/>
        <v>2400</v>
      </c>
      <c r="Z404" s="16">
        <f t="shared" si="721"/>
        <v>2400</v>
      </c>
      <c r="AA404" s="16"/>
      <c r="AB404" s="16"/>
      <c r="AC404" s="16"/>
      <c r="AD404" s="16">
        <f t="shared" si="722"/>
        <v>2400</v>
      </c>
      <c r="AE404" s="16">
        <f t="shared" si="723"/>
        <v>2400</v>
      </c>
      <c r="AF404" s="16">
        <f t="shared" si="724"/>
        <v>2400</v>
      </c>
      <c r="AG404" s="16"/>
      <c r="AH404" s="16">
        <f t="shared" si="725"/>
        <v>2400</v>
      </c>
      <c r="AI404" s="16">
        <f t="shared" si="726"/>
        <v>2400</v>
      </c>
      <c r="AJ404" s="16">
        <f t="shared" si="727"/>
        <v>2400</v>
      </c>
      <c r="AK404" s="16"/>
      <c r="AL404" s="16"/>
      <c r="AM404" s="16"/>
      <c r="AN404" s="16">
        <f t="shared" si="728"/>
        <v>2400</v>
      </c>
      <c r="AO404" s="16">
        <f t="shared" si="729"/>
        <v>2400</v>
      </c>
      <c r="AP404" s="16">
        <f t="shared" si="730"/>
        <v>2400</v>
      </c>
      <c r="AQ404" s="16"/>
      <c r="AR404" s="16"/>
      <c r="AS404" s="16"/>
      <c r="AT404" s="16">
        <f t="shared" si="731"/>
        <v>2400</v>
      </c>
      <c r="AU404" s="16">
        <f t="shared" si="732"/>
        <v>2400</v>
      </c>
      <c r="AV404" s="16">
        <f t="shared" si="733"/>
        <v>2400</v>
      </c>
      <c r="AW404" s="16"/>
      <c r="AX404" s="16"/>
      <c r="AY404" s="16"/>
      <c r="AZ404" s="16">
        <f t="shared" si="734"/>
        <v>2400</v>
      </c>
      <c r="BA404" s="16">
        <f t="shared" si="735"/>
        <v>2400</v>
      </c>
      <c r="BB404" s="16">
        <f t="shared" si="736"/>
        <v>2400</v>
      </c>
      <c r="BC404" s="16"/>
      <c r="BD404" s="30"/>
      <c r="BE404" s="30"/>
      <c r="BF404" s="1"/>
      <c r="BG404" s="1"/>
      <c r="BH404" s="1"/>
      <c r="BI404" s="1"/>
      <c r="BJ404" s="1"/>
    </row>
    <row r="405" s="1" customFormat="1">
      <c r="A405" s="13" t="s">
        <v>311</v>
      </c>
      <c r="B405" s="14"/>
      <c r="C405" s="13"/>
      <c r="D405" s="13"/>
      <c r="E405" s="29" t="s">
        <v>312</v>
      </c>
      <c r="F405" s="16">
        <f t="shared" si="772"/>
        <v>80000</v>
      </c>
      <c r="G405" s="16">
        <f t="shared" si="773"/>
        <v>80000</v>
      </c>
      <c r="H405" s="16">
        <f t="shared" si="774"/>
        <v>80000</v>
      </c>
      <c r="I405" s="16">
        <f t="shared" si="775"/>
        <v>0</v>
      </c>
      <c r="J405" s="16">
        <f t="shared" si="776"/>
        <v>0</v>
      </c>
      <c r="K405" s="16">
        <f t="shared" si="777"/>
        <v>0</v>
      </c>
      <c r="L405" s="16">
        <f t="shared" si="798"/>
        <v>80000</v>
      </c>
      <c r="M405" s="16">
        <f t="shared" si="799"/>
        <v>80000</v>
      </c>
      <c r="N405" s="16">
        <f t="shared" si="800"/>
        <v>80000</v>
      </c>
      <c r="O405" s="16">
        <f t="shared" si="778"/>
        <v>20000</v>
      </c>
      <c r="P405" s="16">
        <f t="shared" si="779"/>
        <v>20000</v>
      </c>
      <c r="Q405" s="16">
        <f t="shared" si="780"/>
        <v>20000</v>
      </c>
      <c r="R405" s="16">
        <f t="shared" si="716"/>
        <v>100000</v>
      </c>
      <c r="S405" s="16">
        <f t="shared" si="717"/>
        <v>100000</v>
      </c>
      <c r="T405" s="16">
        <f t="shared" si="718"/>
        <v>100000</v>
      </c>
      <c r="U405" s="16">
        <f t="shared" si="781"/>
        <v>0</v>
      </c>
      <c r="V405" s="16">
        <f t="shared" si="782"/>
        <v>0</v>
      </c>
      <c r="W405" s="16">
        <f t="shared" si="783"/>
        <v>0</v>
      </c>
      <c r="X405" s="16">
        <f t="shared" si="719"/>
        <v>100000</v>
      </c>
      <c r="Y405" s="16">
        <f t="shared" si="720"/>
        <v>100000</v>
      </c>
      <c r="Z405" s="16">
        <f t="shared" si="721"/>
        <v>100000</v>
      </c>
      <c r="AA405" s="16">
        <f t="shared" si="784"/>
        <v>0</v>
      </c>
      <c r="AB405" s="16">
        <f t="shared" si="785"/>
        <v>0</v>
      </c>
      <c r="AC405" s="16">
        <f t="shared" si="786"/>
        <v>0</v>
      </c>
      <c r="AD405" s="16">
        <f t="shared" si="722"/>
        <v>100000</v>
      </c>
      <c r="AE405" s="16">
        <f t="shared" si="723"/>
        <v>100000</v>
      </c>
      <c r="AF405" s="16">
        <f t="shared" si="724"/>
        <v>100000</v>
      </c>
      <c r="AG405" s="16">
        <f t="shared" si="787"/>
        <v>0</v>
      </c>
      <c r="AH405" s="16">
        <f t="shared" si="725"/>
        <v>100000</v>
      </c>
      <c r="AI405" s="16">
        <f t="shared" si="726"/>
        <v>100000</v>
      </c>
      <c r="AJ405" s="16">
        <f t="shared" si="727"/>
        <v>100000</v>
      </c>
      <c r="AK405" s="16">
        <f t="shared" si="788"/>
        <v>0</v>
      </c>
      <c r="AL405" s="16">
        <f t="shared" si="789"/>
        <v>0</v>
      </c>
      <c r="AM405" s="16">
        <f t="shared" si="790"/>
        <v>0</v>
      </c>
      <c r="AN405" s="16">
        <f t="shared" si="728"/>
        <v>100000</v>
      </c>
      <c r="AO405" s="16">
        <f t="shared" si="729"/>
        <v>100000</v>
      </c>
      <c r="AP405" s="16">
        <f t="shared" si="730"/>
        <v>100000</v>
      </c>
      <c r="AQ405" s="16">
        <f t="shared" si="791"/>
        <v>0</v>
      </c>
      <c r="AR405" s="16">
        <f t="shared" si="792"/>
        <v>0</v>
      </c>
      <c r="AS405" s="16">
        <f t="shared" si="793"/>
        <v>0</v>
      </c>
      <c r="AT405" s="16">
        <f t="shared" si="731"/>
        <v>100000</v>
      </c>
      <c r="AU405" s="16">
        <f t="shared" si="732"/>
        <v>100000</v>
      </c>
      <c r="AV405" s="16">
        <f t="shared" si="733"/>
        <v>100000</v>
      </c>
      <c r="AW405" s="16">
        <f t="shared" si="794"/>
        <v>0</v>
      </c>
      <c r="AX405" s="16">
        <f t="shared" si="795"/>
        <v>0</v>
      </c>
      <c r="AY405" s="16">
        <f t="shared" si="796"/>
        <v>0</v>
      </c>
      <c r="AZ405" s="16">
        <f t="shared" si="734"/>
        <v>100000</v>
      </c>
      <c r="BA405" s="16">
        <f t="shared" si="735"/>
        <v>100000</v>
      </c>
      <c r="BB405" s="16">
        <f t="shared" si="736"/>
        <v>100000</v>
      </c>
      <c r="BC405" s="16">
        <f t="shared" si="797"/>
        <v>0</v>
      </c>
      <c r="BD405" s="30"/>
      <c r="BE405" s="30"/>
      <c r="BF405" s="1"/>
      <c r="BG405" s="1"/>
      <c r="BH405" s="1"/>
      <c r="BI405" s="1"/>
      <c r="BJ405" s="1"/>
    </row>
    <row r="406" s="1" customFormat="1">
      <c r="A406" s="13" t="s">
        <v>311</v>
      </c>
      <c r="B406" s="14" t="s">
        <v>58</v>
      </c>
      <c r="C406" s="13"/>
      <c r="D406" s="13"/>
      <c r="E406" s="29" t="s">
        <v>59</v>
      </c>
      <c r="F406" s="16">
        <f t="shared" si="772"/>
        <v>80000</v>
      </c>
      <c r="G406" s="16">
        <f t="shared" si="773"/>
        <v>80000</v>
      </c>
      <c r="H406" s="16">
        <f t="shared" si="774"/>
        <v>80000</v>
      </c>
      <c r="I406" s="16">
        <f t="shared" si="775"/>
        <v>0</v>
      </c>
      <c r="J406" s="16">
        <f t="shared" si="776"/>
        <v>0</v>
      </c>
      <c r="K406" s="16">
        <f t="shared" si="777"/>
        <v>0</v>
      </c>
      <c r="L406" s="16">
        <f t="shared" si="798"/>
        <v>80000</v>
      </c>
      <c r="M406" s="16">
        <f t="shared" si="799"/>
        <v>80000</v>
      </c>
      <c r="N406" s="16">
        <f t="shared" si="800"/>
        <v>80000</v>
      </c>
      <c r="O406" s="16">
        <f t="shared" si="778"/>
        <v>20000</v>
      </c>
      <c r="P406" s="16">
        <f t="shared" si="779"/>
        <v>20000</v>
      </c>
      <c r="Q406" s="16">
        <f t="shared" si="780"/>
        <v>20000</v>
      </c>
      <c r="R406" s="16">
        <f t="shared" si="716"/>
        <v>100000</v>
      </c>
      <c r="S406" s="16">
        <f t="shared" si="717"/>
        <v>100000</v>
      </c>
      <c r="T406" s="16">
        <f t="shared" si="718"/>
        <v>100000</v>
      </c>
      <c r="U406" s="16">
        <f t="shared" si="781"/>
        <v>0</v>
      </c>
      <c r="V406" s="16">
        <f t="shared" si="782"/>
        <v>0</v>
      </c>
      <c r="W406" s="16">
        <f t="shared" si="783"/>
        <v>0</v>
      </c>
      <c r="X406" s="16">
        <f t="shared" si="719"/>
        <v>100000</v>
      </c>
      <c r="Y406" s="16">
        <f t="shared" si="720"/>
        <v>100000</v>
      </c>
      <c r="Z406" s="16">
        <f t="shared" si="721"/>
        <v>100000</v>
      </c>
      <c r="AA406" s="16">
        <f t="shared" si="784"/>
        <v>0</v>
      </c>
      <c r="AB406" s="16">
        <f t="shared" si="785"/>
        <v>0</v>
      </c>
      <c r="AC406" s="16">
        <f t="shared" si="786"/>
        <v>0</v>
      </c>
      <c r="AD406" s="16">
        <f t="shared" si="722"/>
        <v>100000</v>
      </c>
      <c r="AE406" s="16">
        <f t="shared" si="723"/>
        <v>100000</v>
      </c>
      <c r="AF406" s="16">
        <f t="shared" si="724"/>
        <v>100000</v>
      </c>
      <c r="AG406" s="16">
        <f t="shared" si="787"/>
        <v>0</v>
      </c>
      <c r="AH406" s="16">
        <f t="shared" si="725"/>
        <v>100000</v>
      </c>
      <c r="AI406" s="16">
        <f t="shared" si="726"/>
        <v>100000</v>
      </c>
      <c r="AJ406" s="16">
        <f t="shared" si="727"/>
        <v>100000</v>
      </c>
      <c r="AK406" s="16">
        <f t="shared" si="788"/>
        <v>0</v>
      </c>
      <c r="AL406" s="16">
        <f t="shared" si="789"/>
        <v>0</v>
      </c>
      <c r="AM406" s="16">
        <f t="shared" si="790"/>
        <v>0</v>
      </c>
      <c r="AN406" s="16">
        <f t="shared" si="728"/>
        <v>100000</v>
      </c>
      <c r="AO406" s="16">
        <f t="shared" si="729"/>
        <v>100000</v>
      </c>
      <c r="AP406" s="16">
        <f t="shared" si="730"/>
        <v>100000</v>
      </c>
      <c r="AQ406" s="16">
        <f t="shared" si="791"/>
        <v>0</v>
      </c>
      <c r="AR406" s="16">
        <f t="shared" si="792"/>
        <v>0</v>
      </c>
      <c r="AS406" s="16">
        <f t="shared" si="793"/>
        <v>0</v>
      </c>
      <c r="AT406" s="16">
        <f t="shared" si="731"/>
        <v>100000</v>
      </c>
      <c r="AU406" s="16">
        <f t="shared" si="732"/>
        <v>100000</v>
      </c>
      <c r="AV406" s="16">
        <f t="shared" si="733"/>
        <v>100000</v>
      </c>
      <c r="AW406" s="16">
        <f t="shared" si="794"/>
        <v>0</v>
      </c>
      <c r="AX406" s="16">
        <f t="shared" si="795"/>
        <v>0</v>
      </c>
      <c r="AY406" s="16">
        <f t="shared" si="796"/>
        <v>0</v>
      </c>
      <c r="AZ406" s="16">
        <f t="shared" si="734"/>
        <v>100000</v>
      </c>
      <c r="BA406" s="16">
        <f t="shared" si="735"/>
        <v>100000</v>
      </c>
      <c r="BB406" s="16">
        <f t="shared" si="736"/>
        <v>100000</v>
      </c>
      <c r="BC406" s="16">
        <f t="shared" si="797"/>
        <v>0</v>
      </c>
      <c r="BD406" s="30"/>
      <c r="BE406" s="30"/>
      <c r="BF406" s="1"/>
      <c r="BG406" s="1"/>
      <c r="BH406" s="1"/>
      <c r="BI406" s="1"/>
      <c r="BJ406" s="1"/>
    </row>
    <row r="407" s="1" customFormat="1">
      <c r="A407" s="13" t="s">
        <v>311</v>
      </c>
      <c r="B407" s="14">
        <v>600</v>
      </c>
      <c r="C407" s="13" t="s">
        <v>268</v>
      </c>
      <c r="D407" s="13" t="s">
        <v>106</v>
      </c>
      <c r="E407" s="29" t="s">
        <v>269</v>
      </c>
      <c r="F407" s="16">
        <v>80000</v>
      </c>
      <c r="G407" s="16">
        <v>80000</v>
      </c>
      <c r="H407" s="16">
        <v>80000</v>
      </c>
      <c r="I407" s="16"/>
      <c r="J407" s="16"/>
      <c r="K407" s="16"/>
      <c r="L407" s="16">
        <f t="shared" si="798"/>
        <v>80000</v>
      </c>
      <c r="M407" s="16">
        <f t="shared" si="799"/>
        <v>80000</v>
      </c>
      <c r="N407" s="16">
        <f t="shared" si="800"/>
        <v>80000</v>
      </c>
      <c r="O407" s="16">
        <v>20000</v>
      </c>
      <c r="P407" s="16">
        <v>20000</v>
      </c>
      <c r="Q407" s="16">
        <v>20000</v>
      </c>
      <c r="R407" s="16">
        <f t="shared" si="716"/>
        <v>100000</v>
      </c>
      <c r="S407" s="16">
        <f t="shared" si="717"/>
        <v>100000</v>
      </c>
      <c r="T407" s="16">
        <f t="shared" si="718"/>
        <v>100000</v>
      </c>
      <c r="U407" s="16"/>
      <c r="V407" s="16"/>
      <c r="W407" s="16"/>
      <c r="X407" s="16">
        <f t="shared" si="719"/>
        <v>100000</v>
      </c>
      <c r="Y407" s="16">
        <f t="shared" si="720"/>
        <v>100000</v>
      </c>
      <c r="Z407" s="16">
        <f t="shared" si="721"/>
        <v>100000</v>
      </c>
      <c r="AA407" s="16"/>
      <c r="AB407" s="16"/>
      <c r="AC407" s="16"/>
      <c r="AD407" s="16">
        <f t="shared" si="722"/>
        <v>100000</v>
      </c>
      <c r="AE407" s="16">
        <f t="shared" si="723"/>
        <v>100000</v>
      </c>
      <c r="AF407" s="16">
        <f t="shared" si="724"/>
        <v>100000</v>
      </c>
      <c r="AG407" s="16"/>
      <c r="AH407" s="16">
        <f t="shared" si="725"/>
        <v>100000</v>
      </c>
      <c r="AI407" s="16">
        <f t="shared" si="726"/>
        <v>100000</v>
      </c>
      <c r="AJ407" s="16">
        <f t="shared" si="727"/>
        <v>100000</v>
      </c>
      <c r="AK407" s="16"/>
      <c r="AL407" s="16"/>
      <c r="AM407" s="16"/>
      <c r="AN407" s="16">
        <f t="shared" si="728"/>
        <v>100000</v>
      </c>
      <c r="AO407" s="16">
        <f t="shared" si="729"/>
        <v>100000</v>
      </c>
      <c r="AP407" s="16">
        <f t="shared" si="730"/>
        <v>100000</v>
      </c>
      <c r="AQ407" s="16"/>
      <c r="AR407" s="16"/>
      <c r="AS407" s="16"/>
      <c r="AT407" s="16">
        <f t="shared" si="731"/>
        <v>100000</v>
      </c>
      <c r="AU407" s="16">
        <f t="shared" si="732"/>
        <v>100000</v>
      </c>
      <c r="AV407" s="16">
        <f t="shared" si="733"/>
        <v>100000</v>
      </c>
      <c r="AW407" s="16"/>
      <c r="AX407" s="16"/>
      <c r="AY407" s="16"/>
      <c r="AZ407" s="16">
        <f t="shared" si="734"/>
        <v>100000</v>
      </c>
      <c r="BA407" s="16">
        <f t="shared" si="735"/>
        <v>100000</v>
      </c>
      <c r="BB407" s="16">
        <f t="shared" si="736"/>
        <v>100000</v>
      </c>
      <c r="BC407" s="16"/>
      <c r="BD407" s="30"/>
      <c r="BE407" s="30"/>
      <c r="BF407" s="1"/>
      <c r="BG407" s="1"/>
      <c r="BH407" s="1"/>
      <c r="BI407" s="1"/>
      <c r="BJ407" s="1"/>
    </row>
    <row r="408" s="1" customFormat="1">
      <c r="A408" s="13" t="s">
        <v>313</v>
      </c>
      <c r="B408" s="14"/>
      <c r="C408" s="13"/>
      <c r="D408" s="13"/>
      <c r="E408" s="31" t="s">
        <v>314</v>
      </c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>
        <f t="shared" si="794"/>
        <v>815.39999999999998</v>
      </c>
      <c r="AX408" s="16">
        <f t="shared" si="795"/>
        <v>0</v>
      </c>
      <c r="AY408" s="16">
        <f t="shared" si="796"/>
        <v>0</v>
      </c>
      <c r="AZ408" s="16">
        <f t="shared" si="734"/>
        <v>815.39999999999998</v>
      </c>
      <c r="BA408" s="16">
        <f t="shared" si="735"/>
        <v>0</v>
      </c>
      <c r="BB408" s="16">
        <f t="shared" si="736"/>
        <v>0</v>
      </c>
      <c r="BC408" s="16"/>
      <c r="BD408" s="30"/>
      <c r="BE408" s="30"/>
      <c r="BF408" s="1"/>
      <c r="BG408" s="1"/>
      <c r="BH408" s="1"/>
      <c r="BI408" s="1"/>
      <c r="BJ408" s="1"/>
    </row>
    <row r="409" s="1" customFormat="1">
      <c r="A409" s="13" t="s">
        <v>313</v>
      </c>
      <c r="B409" s="14" t="s">
        <v>58</v>
      </c>
      <c r="C409" s="13"/>
      <c r="D409" s="13"/>
      <c r="E409" s="29" t="s">
        <v>59</v>
      </c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>
        <f t="shared" si="794"/>
        <v>815.39999999999998</v>
      </c>
      <c r="AX409" s="16">
        <f t="shared" si="795"/>
        <v>0</v>
      </c>
      <c r="AY409" s="16">
        <f t="shared" si="796"/>
        <v>0</v>
      </c>
      <c r="AZ409" s="16">
        <f t="shared" si="734"/>
        <v>815.39999999999998</v>
      </c>
      <c r="BA409" s="16">
        <f t="shared" si="735"/>
        <v>0</v>
      </c>
      <c r="BB409" s="16">
        <f t="shared" si="736"/>
        <v>0</v>
      </c>
      <c r="BC409" s="16"/>
      <c r="BD409" s="30"/>
      <c r="BE409" s="30"/>
      <c r="BF409" s="1"/>
      <c r="BG409" s="1"/>
      <c r="BH409" s="1"/>
      <c r="BI409" s="1"/>
      <c r="BJ409" s="1"/>
    </row>
    <row r="410" s="1" customFormat="1">
      <c r="A410" s="13" t="s">
        <v>313</v>
      </c>
      <c r="B410" s="14">
        <v>600</v>
      </c>
      <c r="C410" s="13" t="s">
        <v>268</v>
      </c>
      <c r="D410" s="13" t="s">
        <v>37</v>
      </c>
      <c r="E410" s="29" t="s">
        <v>288</v>
      </c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>
        <v>815.39999999999998</v>
      </c>
      <c r="AX410" s="16"/>
      <c r="AY410" s="16"/>
      <c r="AZ410" s="16">
        <f t="shared" si="734"/>
        <v>815.39999999999998</v>
      </c>
      <c r="BA410" s="16">
        <f t="shared" si="735"/>
        <v>0</v>
      </c>
      <c r="BB410" s="16">
        <f t="shared" si="736"/>
        <v>0</v>
      </c>
      <c r="BC410" s="16"/>
      <c r="BD410" s="30"/>
      <c r="BE410" s="30"/>
      <c r="BF410" s="1"/>
      <c r="BG410" s="1"/>
      <c r="BH410" s="1"/>
      <c r="BI410" s="1"/>
      <c r="BJ410" s="1"/>
    </row>
    <row r="411" s="1" customFormat="1">
      <c r="A411" s="13" t="s">
        <v>315</v>
      </c>
      <c r="B411" s="14"/>
      <c r="C411" s="13"/>
      <c r="D411" s="13"/>
      <c r="E411" s="29" t="s">
        <v>316</v>
      </c>
      <c r="F411" s="16">
        <f>F412+F416+F419+F423+F426</f>
        <v>971912.09999999998</v>
      </c>
      <c r="G411" s="16">
        <f>G412+G416+G419+G423+G426</f>
        <v>993686.5</v>
      </c>
      <c r="H411" s="16">
        <f>H412+H416+H419+H423+H426</f>
        <v>993686.5</v>
      </c>
      <c r="I411" s="16">
        <f>I412+I416+I419+I423+I426</f>
        <v>45456</v>
      </c>
      <c r="J411" s="16">
        <f>J412+J416+J419+J423+J426</f>
        <v>45732.5</v>
      </c>
      <c r="K411" s="16">
        <f>K412+K416+K419+K423+K426</f>
        <v>45732.5</v>
      </c>
      <c r="L411" s="16">
        <f t="shared" si="798"/>
        <v>1017368.1</v>
      </c>
      <c r="M411" s="16">
        <f t="shared" si="799"/>
        <v>1039419</v>
      </c>
      <c r="N411" s="16">
        <f t="shared" si="800"/>
        <v>1039419</v>
      </c>
      <c r="O411" s="16">
        <f>O412+O416+O419+O423+O426</f>
        <v>5792.7000000000007</v>
      </c>
      <c r="P411" s="16">
        <f>P412+P416+P419+P423+P426</f>
        <v>0</v>
      </c>
      <c r="Q411" s="16">
        <f>Q412+Q416+Q419+Q423+Q426</f>
        <v>0</v>
      </c>
      <c r="R411" s="16">
        <f t="shared" si="716"/>
        <v>1023160.7999999999</v>
      </c>
      <c r="S411" s="16">
        <f t="shared" si="717"/>
        <v>1039419</v>
      </c>
      <c r="T411" s="16">
        <f t="shared" si="718"/>
        <v>1039419</v>
      </c>
      <c r="U411" s="16">
        <f>U412+U416+U419+U423+U426</f>
        <v>0</v>
      </c>
      <c r="V411" s="16">
        <f>V412+V416+V419+V423+V426</f>
        <v>0</v>
      </c>
      <c r="W411" s="16">
        <f>W412+W416+W419+W423+W426</f>
        <v>0</v>
      </c>
      <c r="X411" s="16">
        <f t="shared" si="719"/>
        <v>1023160.7999999999</v>
      </c>
      <c r="Y411" s="16">
        <f t="shared" si="720"/>
        <v>1039419</v>
      </c>
      <c r="Z411" s="16">
        <f t="shared" si="721"/>
        <v>1039419</v>
      </c>
      <c r="AA411" s="16">
        <f>AA412+AA416+AA419+AA423+AA426</f>
        <v>0</v>
      </c>
      <c r="AB411" s="16">
        <f>AB412+AB416+AB419+AB423+AB426</f>
        <v>0</v>
      </c>
      <c r="AC411" s="16">
        <f>AC412+AC416+AC419+AC423+AC426</f>
        <v>0</v>
      </c>
      <c r="AD411" s="16">
        <f t="shared" si="722"/>
        <v>1023160.7999999999</v>
      </c>
      <c r="AE411" s="16">
        <f t="shared" si="723"/>
        <v>1039419</v>
      </c>
      <c r="AF411" s="16">
        <f t="shared" si="724"/>
        <v>1039419</v>
      </c>
      <c r="AG411" s="16">
        <f>AG412+AG416+AG419+AG423+AG426</f>
        <v>0</v>
      </c>
      <c r="AH411" s="16">
        <f t="shared" si="725"/>
        <v>1023160.7999999999</v>
      </c>
      <c r="AI411" s="16">
        <f t="shared" si="726"/>
        <v>1039419</v>
      </c>
      <c r="AJ411" s="16">
        <f t="shared" si="727"/>
        <v>1039419</v>
      </c>
      <c r="AK411" s="16">
        <f>AK412+AK416+AK419+AK423+AK426</f>
        <v>4487.5910000000003</v>
      </c>
      <c r="AL411" s="16">
        <f>AL412+AL416+AL419+AL423+AL426</f>
        <v>0</v>
      </c>
      <c r="AM411" s="16">
        <f>AM412+AM416+AM419+AM423+AM426</f>
        <v>0</v>
      </c>
      <c r="AN411" s="16">
        <f t="shared" si="728"/>
        <v>1027648.3909999999</v>
      </c>
      <c r="AO411" s="16">
        <f t="shared" si="729"/>
        <v>1039419</v>
      </c>
      <c r="AP411" s="16">
        <f t="shared" si="730"/>
        <v>1039419</v>
      </c>
      <c r="AQ411" s="16">
        <f>AQ412+AQ416+AQ419+AQ423+AQ426</f>
        <v>0</v>
      </c>
      <c r="AR411" s="16">
        <f>AR412+AR416+AR419+AR423+AR426</f>
        <v>0</v>
      </c>
      <c r="AS411" s="16">
        <f>AS412+AS416+AS419+AS423+AS426</f>
        <v>0</v>
      </c>
      <c r="AT411" s="16">
        <f t="shared" si="731"/>
        <v>1027648.3909999999</v>
      </c>
      <c r="AU411" s="16">
        <f t="shared" si="732"/>
        <v>1039419</v>
      </c>
      <c r="AV411" s="16">
        <f t="shared" si="733"/>
        <v>1039419</v>
      </c>
      <c r="AW411" s="16">
        <f>AW412+AW416+AW419+AW423+AW426</f>
        <v>5958.0600000000004</v>
      </c>
      <c r="AX411" s="16">
        <f>AX412+AX416+AX419+AX423+AX426</f>
        <v>0</v>
      </c>
      <c r="AY411" s="16">
        <f>AY412+AY416+AY419+AY423+AY426</f>
        <v>0</v>
      </c>
      <c r="AZ411" s="16">
        <f t="shared" si="734"/>
        <v>1033606.451</v>
      </c>
      <c r="BA411" s="16">
        <f t="shared" si="735"/>
        <v>1039419</v>
      </c>
      <c r="BB411" s="16">
        <f t="shared" si="736"/>
        <v>1039419</v>
      </c>
      <c r="BC411" s="16">
        <f>BC412+BC416+BC419+BC423+BC426</f>
        <v>0</v>
      </c>
      <c r="BD411" s="30"/>
      <c r="BE411" s="30"/>
      <c r="BF411" s="1"/>
      <c r="BG411" s="1"/>
      <c r="BH411" s="1"/>
      <c r="BI411" s="1"/>
      <c r="BJ411" s="1"/>
    </row>
    <row r="412" s="1" customFormat="1">
      <c r="A412" s="13" t="s">
        <v>317</v>
      </c>
      <c r="B412" s="14"/>
      <c r="C412" s="13"/>
      <c r="D412" s="13"/>
      <c r="E412" s="29" t="s">
        <v>147</v>
      </c>
      <c r="F412" s="16">
        <f>F413</f>
        <v>906535.59999999998</v>
      </c>
      <c r="G412" s="16">
        <f>G413</f>
        <v>935758</v>
      </c>
      <c r="H412" s="16">
        <f>H413</f>
        <v>935758</v>
      </c>
      <c r="I412" s="16">
        <f>I413</f>
        <v>44562.699999999997</v>
      </c>
      <c r="J412" s="16">
        <f>J413</f>
        <v>45210.699999999997</v>
      </c>
      <c r="K412" s="16">
        <f>K413</f>
        <v>45210.699999999997</v>
      </c>
      <c r="L412" s="16">
        <f t="shared" si="798"/>
        <v>951098.29999999993</v>
      </c>
      <c r="M412" s="16">
        <f t="shared" si="799"/>
        <v>980968.69999999995</v>
      </c>
      <c r="N412" s="16">
        <f t="shared" si="800"/>
        <v>980968.69999999995</v>
      </c>
      <c r="O412" s="16">
        <f>O413</f>
        <v>0</v>
      </c>
      <c r="P412" s="16">
        <f>P413</f>
        <v>0</v>
      </c>
      <c r="Q412" s="16">
        <f>Q413</f>
        <v>0</v>
      </c>
      <c r="R412" s="16">
        <f t="shared" si="716"/>
        <v>951098.29999999993</v>
      </c>
      <c r="S412" s="16">
        <f t="shared" si="717"/>
        <v>980968.69999999995</v>
      </c>
      <c r="T412" s="16">
        <f t="shared" si="718"/>
        <v>980968.69999999995</v>
      </c>
      <c r="U412" s="16">
        <f>U413</f>
        <v>0</v>
      </c>
      <c r="V412" s="16">
        <f>V413</f>
        <v>0</v>
      </c>
      <c r="W412" s="16">
        <f>W413</f>
        <v>0</v>
      </c>
      <c r="X412" s="16">
        <f t="shared" si="719"/>
        <v>951098.29999999993</v>
      </c>
      <c r="Y412" s="16">
        <f t="shared" si="720"/>
        <v>980968.69999999995</v>
      </c>
      <c r="Z412" s="16">
        <f t="shared" si="721"/>
        <v>980968.69999999995</v>
      </c>
      <c r="AA412" s="16">
        <f>AA413</f>
        <v>0</v>
      </c>
      <c r="AB412" s="16">
        <f>AB413</f>
        <v>0</v>
      </c>
      <c r="AC412" s="16">
        <f>AC413</f>
        <v>0</v>
      </c>
      <c r="AD412" s="16">
        <f t="shared" si="722"/>
        <v>951098.29999999993</v>
      </c>
      <c r="AE412" s="16">
        <f t="shared" si="723"/>
        <v>980968.69999999995</v>
      </c>
      <c r="AF412" s="16">
        <f t="shared" si="724"/>
        <v>980968.69999999995</v>
      </c>
      <c r="AG412" s="16">
        <f>AG413</f>
        <v>0</v>
      </c>
      <c r="AH412" s="16">
        <f t="shared" si="725"/>
        <v>951098.29999999993</v>
      </c>
      <c r="AI412" s="16">
        <f t="shared" si="726"/>
        <v>980968.69999999995</v>
      </c>
      <c r="AJ412" s="16">
        <f t="shared" si="727"/>
        <v>980968.69999999995</v>
      </c>
      <c r="AK412" s="16">
        <f>AK413</f>
        <v>0</v>
      </c>
      <c r="AL412" s="16">
        <f>AL413</f>
        <v>0</v>
      </c>
      <c r="AM412" s="16">
        <f>AM413</f>
        <v>0</v>
      </c>
      <c r="AN412" s="16">
        <f t="shared" si="728"/>
        <v>951098.29999999993</v>
      </c>
      <c r="AO412" s="16">
        <f t="shared" si="729"/>
        <v>980968.69999999995</v>
      </c>
      <c r="AP412" s="16">
        <f t="shared" si="730"/>
        <v>980968.69999999995</v>
      </c>
      <c r="AQ412" s="16">
        <f>AQ413</f>
        <v>0</v>
      </c>
      <c r="AR412" s="16">
        <f>AR413</f>
        <v>0</v>
      </c>
      <c r="AS412" s="16">
        <f>AS413</f>
        <v>0</v>
      </c>
      <c r="AT412" s="16">
        <f t="shared" si="731"/>
        <v>951098.29999999993</v>
      </c>
      <c r="AU412" s="16">
        <f t="shared" si="732"/>
        <v>980968.69999999995</v>
      </c>
      <c r="AV412" s="16">
        <f t="shared" si="733"/>
        <v>980968.69999999995</v>
      </c>
      <c r="AW412" s="16">
        <f>AW413</f>
        <v>5958.0600000000004</v>
      </c>
      <c r="AX412" s="16">
        <f>AX413</f>
        <v>0</v>
      </c>
      <c r="AY412" s="16">
        <f>AY413</f>
        <v>0</v>
      </c>
      <c r="AZ412" s="16">
        <f t="shared" si="734"/>
        <v>957056.35999999999</v>
      </c>
      <c r="BA412" s="16">
        <f t="shared" si="735"/>
        <v>980968.69999999995</v>
      </c>
      <c r="BB412" s="16">
        <f t="shared" si="736"/>
        <v>980968.69999999995</v>
      </c>
      <c r="BC412" s="16">
        <f>BC413</f>
        <v>0</v>
      </c>
      <c r="BD412" s="30"/>
      <c r="BE412" s="30"/>
      <c r="BF412" s="1"/>
      <c r="BG412" s="1"/>
      <c r="BH412" s="1"/>
      <c r="BI412" s="1"/>
      <c r="BJ412" s="1"/>
    </row>
    <row r="413" s="1" customFormat="1">
      <c r="A413" s="13" t="s">
        <v>317</v>
      </c>
      <c r="B413" s="14" t="s">
        <v>58</v>
      </c>
      <c r="C413" s="13"/>
      <c r="D413" s="13"/>
      <c r="E413" s="29" t="s">
        <v>59</v>
      </c>
      <c r="F413" s="16">
        <f>F414+F415</f>
        <v>906535.59999999998</v>
      </c>
      <c r="G413" s="16">
        <f>G414+G415</f>
        <v>935758</v>
      </c>
      <c r="H413" s="16">
        <f>H414+H415</f>
        <v>935758</v>
      </c>
      <c r="I413" s="16">
        <f>I414+I415</f>
        <v>44562.699999999997</v>
      </c>
      <c r="J413" s="16">
        <f>J414+J415</f>
        <v>45210.699999999997</v>
      </c>
      <c r="K413" s="16">
        <f>K414+K415</f>
        <v>45210.699999999997</v>
      </c>
      <c r="L413" s="16">
        <f t="shared" si="798"/>
        <v>951098.29999999993</v>
      </c>
      <c r="M413" s="16">
        <f t="shared" si="799"/>
        <v>980968.69999999995</v>
      </c>
      <c r="N413" s="16">
        <f t="shared" si="800"/>
        <v>980968.69999999995</v>
      </c>
      <c r="O413" s="16">
        <f>O414+O415</f>
        <v>0</v>
      </c>
      <c r="P413" s="16">
        <f>P414+P415</f>
        <v>0</v>
      </c>
      <c r="Q413" s="16">
        <f>Q414+Q415</f>
        <v>0</v>
      </c>
      <c r="R413" s="16">
        <f t="shared" si="716"/>
        <v>951098.29999999993</v>
      </c>
      <c r="S413" s="16">
        <f t="shared" si="717"/>
        <v>980968.69999999995</v>
      </c>
      <c r="T413" s="16">
        <f t="shared" si="718"/>
        <v>980968.69999999995</v>
      </c>
      <c r="U413" s="16">
        <f>U414+U415</f>
        <v>0</v>
      </c>
      <c r="V413" s="16">
        <f>V414+V415</f>
        <v>0</v>
      </c>
      <c r="W413" s="16">
        <f>W414+W415</f>
        <v>0</v>
      </c>
      <c r="X413" s="16">
        <f t="shared" si="719"/>
        <v>951098.29999999993</v>
      </c>
      <c r="Y413" s="16">
        <f t="shared" si="720"/>
        <v>980968.69999999995</v>
      </c>
      <c r="Z413" s="16">
        <f t="shared" si="721"/>
        <v>980968.69999999995</v>
      </c>
      <c r="AA413" s="16">
        <f>AA414+AA415</f>
        <v>0</v>
      </c>
      <c r="AB413" s="16">
        <f>AB414+AB415</f>
        <v>0</v>
      </c>
      <c r="AC413" s="16">
        <f>AC414+AC415</f>
        <v>0</v>
      </c>
      <c r="AD413" s="16">
        <f t="shared" si="722"/>
        <v>951098.29999999993</v>
      </c>
      <c r="AE413" s="16">
        <f t="shared" si="723"/>
        <v>980968.69999999995</v>
      </c>
      <c r="AF413" s="16">
        <f t="shared" si="724"/>
        <v>980968.69999999995</v>
      </c>
      <c r="AG413" s="16">
        <f>AG414+AG415</f>
        <v>0</v>
      </c>
      <c r="AH413" s="16">
        <f t="shared" si="725"/>
        <v>951098.29999999993</v>
      </c>
      <c r="AI413" s="16">
        <f t="shared" si="726"/>
        <v>980968.69999999995</v>
      </c>
      <c r="AJ413" s="16">
        <f t="shared" si="727"/>
        <v>980968.69999999995</v>
      </c>
      <c r="AK413" s="16">
        <f>AK414+AK415</f>
        <v>0</v>
      </c>
      <c r="AL413" s="16">
        <f>AL414+AL415</f>
        <v>0</v>
      </c>
      <c r="AM413" s="16">
        <f>AM414+AM415</f>
        <v>0</v>
      </c>
      <c r="AN413" s="16">
        <f t="shared" si="728"/>
        <v>951098.29999999993</v>
      </c>
      <c r="AO413" s="16">
        <f t="shared" si="729"/>
        <v>980968.69999999995</v>
      </c>
      <c r="AP413" s="16">
        <f t="shared" si="730"/>
        <v>980968.69999999995</v>
      </c>
      <c r="AQ413" s="16">
        <f>AQ414+AQ415</f>
        <v>0</v>
      </c>
      <c r="AR413" s="16">
        <f>AR414+AR415</f>
        <v>0</v>
      </c>
      <c r="AS413" s="16">
        <f>AS414+AS415</f>
        <v>0</v>
      </c>
      <c r="AT413" s="16">
        <f t="shared" si="731"/>
        <v>951098.29999999993</v>
      </c>
      <c r="AU413" s="16">
        <f t="shared" si="732"/>
        <v>980968.69999999995</v>
      </c>
      <c r="AV413" s="16">
        <f t="shared" si="733"/>
        <v>980968.69999999995</v>
      </c>
      <c r="AW413" s="16">
        <f>AW414+AW415</f>
        <v>5958.0600000000004</v>
      </c>
      <c r="AX413" s="16">
        <f>AX414+AX415</f>
        <v>0</v>
      </c>
      <c r="AY413" s="16">
        <f>AY414+AY415</f>
        <v>0</v>
      </c>
      <c r="AZ413" s="16">
        <f t="shared" si="734"/>
        <v>957056.35999999999</v>
      </c>
      <c r="BA413" s="16">
        <f t="shared" si="735"/>
        <v>980968.69999999995</v>
      </c>
      <c r="BB413" s="16">
        <f t="shared" si="736"/>
        <v>980968.69999999995</v>
      </c>
      <c r="BC413" s="16">
        <f>BC414+BC415</f>
        <v>0</v>
      </c>
      <c r="BD413" s="30"/>
      <c r="BE413" s="30"/>
      <c r="BF413" s="1"/>
      <c r="BG413" s="1"/>
      <c r="BH413" s="1"/>
      <c r="BI413" s="1"/>
      <c r="BJ413" s="1"/>
    </row>
    <row r="414" s="1" customFormat="1">
      <c r="A414" s="13" t="s">
        <v>317</v>
      </c>
      <c r="B414" s="14">
        <v>600</v>
      </c>
      <c r="C414" s="13" t="s">
        <v>268</v>
      </c>
      <c r="D414" s="13" t="s">
        <v>37</v>
      </c>
      <c r="E414" s="29" t="s">
        <v>288</v>
      </c>
      <c r="F414" s="16">
        <f>4627.4-13.4+0.3</f>
        <v>4614.3000000000002</v>
      </c>
      <c r="G414" s="16">
        <f>4736.8+0.1</f>
        <v>4736.9000000000005</v>
      </c>
      <c r="H414" s="16">
        <f>4736.8+0.1</f>
        <v>4736.9000000000005</v>
      </c>
      <c r="I414" s="16"/>
      <c r="J414" s="16"/>
      <c r="K414" s="16"/>
      <c r="L414" s="16">
        <f t="shared" si="798"/>
        <v>4614.3000000000002</v>
      </c>
      <c r="M414" s="16">
        <f t="shared" si="799"/>
        <v>4736.9000000000005</v>
      </c>
      <c r="N414" s="16">
        <f t="shared" si="800"/>
        <v>4736.9000000000005</v>
      </c>
      <c r="O414" s="16"/>
      <c r="P414" s="16"/>
      <c r="Q414" s="16"/>
      <c r="R414" s="16">
        <f t="shared" si="716"/>
        <v>4614.3000000000002</v>
      </c>
      <c r="S414" s="16">
        <f t="shared" si="717"/>
        <v>4736.9000000000005</v>
      </c>
      <c r="T414" s="16">
        <f t="shared" si="718"/>
        <v>4736.9000000000005</v>
      </c>
      <c r="U414" s="16"/>
      <c r="V414" s="16"/>
      <c r="W414" s="16"/>
      <c r="X414" s="16">
        <f t="shared" si="719"/>
        <v>4614.3000000000002</v>
      </c>
      <c r="Y414" s="16">
        <f t="shared" si="720"/>
        <v>4736.9000000000005</v>
      </c>
      <c r="Z414" s="16">
        <f t="shared" si="721"/>
        <v>4736.9000000000005</v>
      </c>
      <c r="AA414" s="16"/>
      <c r="AB414" s="16"/>
      <c r="AC414" s="16"/>
      <c r="AD414" s="16">
        <f t="shared" si="722"/>
        <v>4614.3000000000002</v>
      </c>
      <c r="AE414" s="16">
        <f t="shared" si="723"/>
        <v>4736.9000000000005</v>
      </c>
      <c r="AF414" s="16">
        <f t="shared" si="724"/>
        <v>4736.9000000000005</v>
      </c>
      <c r="AG414" s="16"/>
      <c r="AH414" s="16">
        <f t="shared" si="725"/>
        <v>4614.3000000000002</v>
      </c>
      <c r="AI414" s="16">
        <f t="shared" si="726"/>
        <v>4736.9000000000005</v>
      </c>
      <c r="AJ414" s="16">
        <f t="shared" si="727"/>
        <v>4736.9000000000005</v>
      </c>
      <c r="AK414" s="16"/>
      <c r="AL414" s="16"/>
      <c r="AM414" s="16"/>
      <c r="AN414" s="16">
        <f t="shared" si="728"/>
        <v>4614.3000000000002</v>
      </c>
      <c r="AO414" s="16">
        <f t="shared" si="729"/>
        <v>4736.9000000000005</v>
      </c>
      <c r="AP414" s="16">
        <f t="shared" si="730"/>
        <v>4736.9000000000005</v>
      </c>
      <c r="AQ414" s="16"/>
      <c r="AR414" s="16"/>
      <c r="AS414" s="16"/>
      <c r="AT414" s="16">
        <f t="shared" si="731"/>
        <v>4614.3000000000002</v>
      </c>
      <c r="AU414" s="16">
        <f t="shared" si="732"/>
        <v>4736.9000000000005</v>
      </c>
      <c r="AV414" s="16">
        <f t="shared" si="733"/>
        <v>4736.9000000000005</v>
      </c>
      <c r="AW414" s="16"/>
      <c r="AX414" s="16"/>
      <c r="AY414" s="16"/>
      <c r="AZ414" s="16">
        <f t="shared" si="734"/>
        <v>4614.3000000000002</v>
      </c>
      <c r="BA414" s="16">
        <f t="shared" si="735"/>
        <v>4736.9000000000005</v>
      </c>
      <c r="BB414" s="16">
        <f t="shared" si="736"/>
        <v>4736.9000000000005</v>
      </c>
      <c r="BC414" s="16"/>
      <c r="BD414" s="30"/>
      <c r="BE414" s="30"/>
      <c r="BF414" s="1"/>
      <c r="BG414" s="1"/>
      <c r="BH414" s="1"/>
      <c r="BI414" s="1"/>
      <c r="BJ414" s="1"/>
    </row>
    <row r="415" s="1" customFormat="1">
      <c r="A415" s="13" t="s">
        <v>317</v>
      </c>
      <c r="B415" s="14">
        <v>600</v>
      </c>
      <c r="C415" s="13" t="s">
        <v>268</v>
      </c>
      <c r="D415" s="13" t="s">
        <v>106</v>
      </c>
      <c r="E415" s="29" t="s">
        <v>269</v>
      </c>
      <c r="F415" s="16">
        <f>901921.6-0.3</f>
        <v>901921.29999999993</v>
      </c>
      <c r="G415" s="16">
        <f>931021.2-0.1</f>
        <v>931021.09999999998</v>
      </c>
      <c r="H415" s="16">
        <f>931021.2-0.1</f>
        <v>931021.09999999998</v>
      </c>
      <c r="I415" s="16">
        <v>44562.699999999997</v>
      </c>
      <c r="J415" s="16">
        <v>45210.699999999997</v>
      </c>
      <c r="K415" s="16">
        <v>45210.699999999997</v>
      </c>
      <c r="L415" s="16">
        <f t="shared" si="798"/>
        <v>946483.99999999988</v>
      </c>
      <c r="M415" s="16">
        <f t="shared" si="799"/>
        <v>976231.79999999993</v>
      </c>
      <c r="N415" s="16">
        <f t="shared" si="800"/>
        <v>976231.79999999993</v>
      </c>
      <c r="O415" s="16"/>
      <c r="P415" s="16"/>
      <c r="Q415" s="16"/>
      <c r="R415" s="16">
        <f t="shared" si="716"/>
        <v>946483.99999999988</v>
      </c>
      <c r="S415" s="16">
        <f t="shared" si="717"/>
        <v>976231.79999999993</v>
      </c>
      <c r="T415" s="16">
        <f t="shared" si="718"/>
        <v>976231.79999999993</v>
      </c>
      <c r="U415" s="16"/>
      <c r="V415" s="16"/>
      <c r="W415" s="16"/>
      <c r="X415" s="16">
        <f t="shared" si="719"/>
        <v>946483.99999999988</v>
      </c>
      <c r="Y415" s="16">
        <f t="shared" si="720"/>
        <v>976231.79999999993</v>
      </c>
      <c r="Z415" s="16">
        <f t="shared" si="721"/>
        <v>976231.79999999993</v>
      </c>
      <c r="AA415" s="16"/>
      <c r="AB415" s="16"/>
      <c r="AC415" s="16"/>
      <c r="AD415" s="16">
        <f t="shared" si="722"/>
        <v>946483.99999999988</v>
      </c>
      <c r="AE415" s="16">
        <f t="shared" si="723"/>
        <v>976231.79999999993</v>
      </c>
      <c r="AF415" s="16">
        <f t="shared" si="724"/>
        <v>976231.79999999993</v>
      </c>
      <c r="AG415" s="16"/>
      <c r="AH415" s="16">
        <f t="shared" si="725"/>
        <v>946483.99999999988</v>
      </c>
      <c r="AI415" s="16">
        <f t="shared" si="726"/>
        <v>976231.79999999993</v>
      </c>
      <c r="AJ415" s="16">
        <f t="shared" si="727"/>
        <v>976231.79999999993</v>
      </c>
      <c r="AK415" s="16"/>
      <c r="AL415" s="16"/>
      <c r="AM415" s="16"/>
      <c r="AN415" s="16">
        <f t="shared" si="728"/>
        <v>946483.99999999988</v>
      </c>
      <c r="AO415" s="16">
        <f t="shared" si="729"/>
        <v>976231.79999999993</v>
      </c>
      <c r="AP415" s="16">
        <f t="shared" si="730"/>
        <v>976231.79999999993</v>
      </c>
      <c r="AQ415" s="16"/>
      <c r="AR415" s="16"/>
      <c r="AS415" s="16"/>
      <c r="AT415" s="16">
        <f t="shared" si="731"/>
        <v>946483.99999999988</v>
      </c>
      <c r="AU415" s="16">
        <f t="shared" si="732"/>
        <v>976231.79999999993</v>
      </c>
      <c r="AV415" s="16">
        <f t="shared" si="733"/>
        <v>976231.79999999993</v>
      </c>
      <c r="AW415" s="16">
        <v>5958.0600000000004</v>
      </c>
      <c r="AX415" s="16"/>
      <c r="AY415" s="16"/>
      <c r="AZ415" s="16">
        <f t="shared" si="734"/>
        <v>952442.05999999994</v>
      </c>
      <c r="BA415" s="16">
        <f t="shared" si="735"/>
        <v>976231.79999999993</v>
      </c>
      <c r="BB415" s="16">
        <f t="shared" si="736"/>
        <v>976231.79999999993</v>
      </c>
      <c r="BC415" s="16"/>
      <c r="BD415" s="30"/>
      <c r="BE415" s="30">
        <v>70</v>
      </c>
      <c r="BF415" s="1"/>
      <c r="BG415" s="1"/>
      <c r="BH415" s="1"/>
      <c r="BI415" s="1"/>
      <c r="BJ415" s="1"/>
    </row>
    <row r="416" s="1" customFormat="1">
      <c r="A416" s="13" t="s">
        <v>318</v>
      </c>
      <c r="B416" s="14"/>
      <c r="C416" s="13"/>
      <c r="D416" s="13"/>
      <c r="E416" s="29" t="s">
        <v>319</v>
      </c>
      <c r="F416" s="16">
        <f t="shared" ref="F416:F419" si="801">F417</f>
        <v>38855.699999999997</v>
      </c>
      <c r="G416" s="16">
        <f t="shared" ref="G416:G419" si="802">G417</f>
        <v>38855.699999999997</v>
      </c>
      <c r="H416" s="16">
        <f t="shared" ref="H416:H419" si="803">H417</f>
        <v>38855.699999999997</v>
      </c>
      <c r="I416" s="16">
        <f t="shared" ref="I416:I419" si="804">I417</f>
        <v>0</v>
      </c>
      <c r="J416" s="16">
        <f t="shared" ref="J416:J419" si="805">J417</f>
        <v>0</v>
      </c>
      <c r="K416" s="16">
        <f t="shared" ref="K416:K419" si="806">K417</f>
        <v>0</v>
      </c>
      <c r="L416" s="16">
        <f t="shared" si="798"/>
        <v>38855.699999999997</v>
      </c>
      <c r="M416" s="16">
        <f t="shared" si="799"/>
        <v>38855.699999999997</v>
      </c>
      <c r="N416" s="16">
        <f t="shared" si="800"/>
        <v>38855.699999999997</v>
      </c>
      <c r="O416" s="16">
        <f t="shared" ref="O416:O419" si="807">O417</f>
        <v>0</v>
      </c>
      <c r="P416" s="16">
        <f t="shared" ref="P416:P419" si="808">P417</f>
        <v>0</v>
      </c>
      <c r="Q416" s="16">
        <f t="shared" ref="Q416:Q419" si="809">Q417</f>
        <v>0</v>
      </c>
      <c r="R416" s="16">
        <f t="shared" si="716"/>
        <v>38855.699999999997</v>
      </c>
      <c r="S416" s="16">
        <f t="shared" si="717"/>
        <v>38855.699999999997</v>
      </c>
      <c r="T416" s="16">
        <f t="shared" si="718"/>
        <v>38855.699999999997</v>
      </c>
      <c r="U416" s="16">
        <f t="shared" ref="U416:U419" si="810">U417</f>
        <v>0</v>
      </c>
      <c r="V416" s="16">
        <f t="shared" ref="V416:V419" si="811">V417</f>
        <v>0</v>
      </c>
      <c r="W416" s="16">
        <f t="shared" ref="W416:W419" si="812">W417</f>
        <v>0</v>
      </c>
      <c r="X416" s="16">
        <f t="shared" si="719"/>
        <v>38855.699999999997</v>
      </c>
      <c r="Y416" s="16">
        <f t="shared" si="720"/>
        <v>38855.699999999997</v>
      </c>
      <c r="Z416" s="16">
        <f t="shared" si="721"/>
        <v>38855.699999999997</v>
      </c>
      <c r="AA416" s="16">
        <f t="shared" ref="AA416:AA419" si="813">AA417</f>
        <v>0</v>
      </c>
      <c r="AB416" s="16">
        <f t="shared" ref="AB416:AB419" si="814">AB417</f>
        <v>0</v>
      </c>
      <c r="AC416" s="16">
        <f t="shared" ref="AC416:AC419" si="815">AC417</f>
        <v>0</v>
      </c>
      <c r="AD416" s="16">
        <f t="shared" si="722"/>
        <v>38855.699999999997</v>
      </c>
      <c r="AE416" s="16">
        <f t="shared" si="723"/>
        <v>38855.699999999997</v>
      </c>
      <c r="AF416" s="16">
        <f t="shared" si="724"/>
        <v>38855.699999999997</v>
      </c>
      <c r="AG416" s="16">
        <f t="shared" ref="AG416:AG419" si="816">AG417</f>
        <v>0</v>
      </c>
      <c r="AH416" s="16">
        <f t="shared" si="725"/>
        <v>38855.699999999997</v>
      </c>
      <c r="AI416" s="16">
        <f t="shared" si="726"/>
        <v>38855.699999999997</v>
      </c>
      <c r="AJ416" s="16">
        <f t="shared" si="727"/>
        <v>38855.699999999997</v>
      </c>
      <c r="AK416" s="16">
        <f t="shared" ref="AK416:AK419" si="817">AK417</f>
        <v>4487.5910000000003</v>
      </c>
      <c r="AL416" s="16">
        <f t="shared" ref="AL416:AL419" si="818">AL417</f>
        <v>0</v>
      </c>
      <c r="AM416" s="16">
        <f t="shared" ref="AM416:AM419" si="819">AM417</f>
        <v>0</v>
      </c>
      <c r="AN416" s="16">
        <f t="shared" si="728"/>
        <v>43343.290999999997</v>
      </c>
      <c r="AO416" s="16">
        <f t="shared" si="729"/>
        <v>38855.699999999997</v>
      </c>
      <c r="AP416" s="16">
        <f t="shared" si="730"/>
        <v>38855.699999999997</v>
      </c>
      <c r="AQ416" s="16">
        <f t="shared" ref="AQ416:AQ419" si="820">AQ417</f>
        <v>0</v>
      </c>
      <c r="AR416" s="16">
        <f t="shared" ref="AR416:AR419" si="821">AR417</f>
        <v>0</v>
      </c>
      <c r="AS416" s="16">
        <f t="shared" ref="AS416:AS419" si="822">AS417</f>
        <v>0</v>
      </c>
      <c r="AT416" s="16">
        <f t="shared" si="731"/>
        <v>43343.290999999997</v>
      </c>
      <c r="AU416" s="16">
        <f t="shared" si="732"/>
        <v>38855.699999999997</v>
      </c>
      <c r="AV416" s="16">
        <f t="shared" si="733"/>
        <v>38855.699999999997</v>
      </c>
      <c r="AW416" s="16">
        <f t="shared" ref="AW416:AW419" si="823">AW417</f>
        <v>0</v>
      </c>
      <c r="AX416" s="16">
        <f t="shared" ref="AX416:AX419" si="824">AX417</f>
        <v>0</v>
      </c>
      <c r="AY416" s="16">
        <f t="shared" ref="AY416:AY419" si="825">AY417</f>
        <v>0</v>
      </c>
      <c r="AZ416" s="16">
        <f t="shared" si="734"/>
        <v>43343.290999999997</v>
      </c>
      <c r="BA416" s="16">
        <f t="shared" si="735"/>
        <v>38855.699999999997</v>
      </c>
      <c r="BB416" s="16">
        <f t="shared" si="736"/>
        <v>38855.699999999997</v>
      </c>
      <c r="BC416" s="16">
        <f t="shared" ref="BC416:BC419" si="826">BC417</f>
        <v>0</v>
      </c>
      <c r="BD416" s="30"/>
      <c r="BE416" s="30"/>
      <c r="BF416" s="1"/>
      <c r="BG416" s="1"/>
      <c r="BH416" s="1"/>
      <c r="BI416" s="1"/>
      <c r="BJ416" s="1"/>
    </row>
    <row r="417" s="1" customFormat="1">
      <c r="A417" s="13" t="s">
        <v>318</v>
      </c>
      <c r="B417" s="14" t="s">
        <v>58</v>
      </c>
      <c r="C417" s="13"/>
      <c r="D417" s="13"/>
      <c r="E417" s="29" t="s">
        <v>59</v>
      </c>
      <c r="F417" s="16">
        <f t="shared" si="801"/>
        <v>38855.699999999997</v>
      </c>
      <c r="G417" s="16">
        <f t="shared" si="802"/>
        <v>38855.699999999997</v>
      </c>
      <c r="H417" s="16">
        <f t="shared" si="803"/>
        <v>38855.699999999997</v>
      </c>
      <c r="I417" s="16">
        <f t="shared" si="804"/>
        <v>0</v>
      </c>
      <c r="J417" s="16">
        <f t="shared" si="805"/>
        <v>0</v>
      </c>
      <c r="K417" s="16">
        <f t="shared" si="806"/>
        <v>0</v>
      </c>
      <c r="L417" s="16">
        <f t="shared" si="798"/>
        <v>38855.699999999997</v>
      </c>
      <c r="M417" s="16">
        <f t="shared" si="799"/>
        <v>38855.699999999997</v>
      </c>
      <c r="N417" s="16">
        <f t="shared" si="800"/>
        <v>38855.699999999997</v>
      </c>
      <c r="O417" s="16">
        <f t="shared" si="807"/>
        <v>0</v>
      </c>
      <c r="P417" s="16">
        <f t="shared" si="808"/>
        <v>0</v>
      </c>
      <c r="Q417" s="16">
        <f t="shared" si="809"/>
        <v>0</v>
      </c>
      <c r="R417" s="16">
        <f t="shared" si="716"/>
        <v>38855.699999999997</v>
      </c>
      <c r="S417" s="16">
        <f t="shared" si="717"/>
        <v>38855.699999999997</v>
      </c>
      <c r="T417" s="16">
        <f t="shared" si="718"/>
        <v>38855.699999999997</v>
      </c>
      <c r="U417" s="16">
        <f t="shared" si="810"/>
        <v>0</v>
      </c>
      <c r="V417" s="16">
        <f t="shared" si="811"/>
        <v>0</v>
      </c>
      <c r="W417" s="16">
        <f t="shared" si="812"/>
        <v>0</v>
      </c>
      <c r="X417" s="16">
        <f t="shared" si="719"/>
        <v>38855.699999999997</v>
      </c>
      <c r="Y417" s="16">
        <f t="shared" si="720"/>
        <v>38855.699999999997</v>
      </c>
      <c r="Z417" s="16">
        <f t="shared" si="721"/>
        <v>38855.699999999997</v>
      </c>
      <c r="AA417" s="16">
        <f t="shared" si="813"/>
        <v>0</v>
      </c>
      <c r="AB417" s="16">
        <f t="shared" si="814"/>
        <v>0</v>
      </c>
      <c r="AC417" s="16">
        <f t="shared" si="815"/>
        <v>0</v>
      </c>
      <c r="AD417" s="16">
        <f t="shared" si="722"/>
        <v>38855.699999999997</v>
      </c>
      <c r="AE417" s="16">
        <f t="shared" si="723"/>
        <v>38855.699999999997</v>
      </c>
      <c r="AF417" s="16">
        <f t="shared" si="724"/>
        <v>38855.699999999997</v>
      </c>
      <c r="AG417" s="16">
        <f t="shared" si="816"/>
        <v>0</v>
      </c>
      <c r="AH417" s="16">
        <f t="shared" si="725"/>
        <v>38855.699999999997</v>
      </c>
      <c r="AI417" s="16">
        <f t="shared" si="726"/>
        <v>38855.699999999997</v>
      </c>
      <c r="AJ417" s="16">
        <f t="shared" si="727"/>
        <v>38855.699999999997</v>
      </c>
      <c r="AK417" s="16">
        <f t="shared" si="817"/>
        <v>4487.5910000000003</v>
      </c>
      <c r="AL417" s="16">
        <f t="shared" si="818"/>
        <v>0</v>
      </c>
      <c r="AM417" s="16">
        <f t="shared" si="819"/>
        <v>0</v>
      </c>
      <c r="AN417" s="16">
        <f t="shared" si="728"/>
        <v>43343.290999999997</v>
      </c>
      <c r="AO417" s="16">
        <f t="shared" si="729"/>
        <v>38855.699999999997</v>
      </c>
      <c r="AP417" s="16">
        <f t="shared" si="730"/>
        <v>38855.699999999997</v>
      </c>
      <c r="AQ417" s="16">
        <f t="shared" si="820"/>
        <v>0</v>
      </c>
      <c r="AR417" s="16">
        <f t="shared" si="821"/>
        <v>0</v>
      </c>
      <c r="AS417" s="16">
        <f t="shared" si="822"/>
        <v>0</v>
      </c>
      <c r="AT417" s="16">
        <f t="shared" si="731"/>
        <v>43343.290999999997</v>
      </c>
      <c r="AU417" s="16">
        <f t="shared" si="732"/>
        <v>38855.699999999997</v>
      </c>
      <c r="AV417" s="16">
        <f t="shared" si="733"/>
        <v>38855.699999999997</v>
      </c>
      <c r="AW417" s="16">
        <f t="shared" si="823"/>
        <v>0</v>
      </c>
      <c r="AX417" s="16">
        <f t="shared" si="824"/>
        <v>0</v>
      </c>
      <c r="AY417" s="16">
        <f t="shared" si="825"/>
        <v>0</v>
      </c>
      <c r="AZ417" s="16">
        <f t="shared" si="734"/>
        <v>43343.290999999997</v>
      </c>
      <c r="BA417" s="16">
        <f t="shared" si="735"/>
        <v>38855.699999999997</v>
      </c>
      <c r="BB417" s="16">
        <f t="shared" si="736"/>
        <v>38855.699999999997</v>
      </c>
      <c r="BC417" s="16">
        <f t="shared" si="826"/>
        <v>0</v>
      </c>
      <c r="BD417" s="30"/>
      <c r="BE417" s="30"/>
      <c r="BF417" s="1"/>
      <c r="BG417" s="1"/>
      <c r="BH417" s="1"/>
      <c r="BI417" s="1"/>
      <c r="BJ417" s="1"/>
    </row>
    <row r="418" s="1" customFormat="1">
      <c r="A418" s="13" t="s">
        <v>318</v>
      </c>
      <c r="B418" s="14">
        <v>600</v>
      </c>
      <c r="C418" s="13" t="s">
        <v>268</v>
      </c>
      <c r="D418" s="13" t="s">
        <v>106</v>
      </c>
      <c r="E418" s="29" t="s">
        <v>269</v>
      </c>
      <c r="F418" s="16">
        <v>38855.699999999997</v>
      </c>
      <c r="G418" s="16">
        <v>38855.699999999997</v>
      </c>
      <c r="H418" s="16">
        <v>38855.699999999997</v>
      </c>
      <c r="I418" s="16"/>
      <c r="J418" s="16"/>
      <c r="K418" s="16"/>
      <c r="L418" s="16">
        <f t="shared" si="798"/>
        <v>38855.699999999997</v>
      </c>
      <c r="M418" s="16">
        <f t="shared" si="799"/>
        <v>38855.699999999997</v>
      </c>
      <c r="N418" s="16">
        <f t="shared" si="800"/>
        <v>38855.699999999997</v>
      </c>
      <c r="O418" s="16"/>
      <c r="P418" s="16"/>
      <c r="Q418" s="16"/>
      <c r="R418" s="16">
        <f t="shared" si="716"/>
        <v>38855.699999999997</v>
      </c>
      <c r="S418" s="16">
        <f t="shared" si="717"/>
        <v>38855.699999999997</v>
      </c>
      <c r="T418" s="16">
        <f t="shared" si="718"/>
        <v>38855.699999999997</v>
      </c>
      <c r="U418" s="16"/>
      <c r="V418" s="16"/>
      <c r="W418" s="16"/>
      <c r="X418" s="16">
        <f t="shared" si="719"/>
        <v>38855.699999999997</v>
      </c>
      <c r="Y418" s="16">
        <f t="shared" si="720"/>
        <v>38855.699999999997</v>
      </c>
      <c r="Z418" s="16">
        <f t="shared" si="721"/>
        <v>38855.699999999997</v>
      </c>
      <c r="AA418" s="16"/>
      <c r="AB418" s="16"/>
      <c r="AC418" s="16"/>
      <c r="AD418" s="16">
        <f t="shared" si="722"/>
        <v>38855.699999999997</v>
      </c>
      <c r="AE418" s="16">
        <f t="shared" si="723"/>
        <v>38855.699999999997</v>
      </c>
      <c r="AF418" s="16">
        <f t="shared" si="724"/>
        <v>38855.699999999997</v>
      </c>
      <c r="AG418" s="16"/>
      <c r="AH418" s="16">
        <f t="shared" si="725"/>
        <v>38855.699999999997</v>
      </c>
      <c r="AI418" s="16">
        <f t="shared" si="726"/>
        <v>38855.699999999997</v>
      </c>
      <c r="AJ418" s="16">
        <f t="shared" si="727"/>
        <v>38855.699999999997</v>
      </c>
      <c r="AK418" s="16">
        <v>4487.5910000000003</v>
      </c>
      <c r="AL418" s="16"/>
      <c r="AM418" s="16"/>
      <c r="AN418" s="16">
        <f t="shared" si="728"/>
        <v>43343.290999999997</v>
      </c>
      <c r="AO418" s="16">
        <f t="shared" si="729"/>
        <v>38855.699999999997</v>
      </c>
      <c r="AP418" s="16">
        <f t="shared" si="730"/>
        <v>38855.699999999997</v>
      </c>
      <c r="AQ418" s="16"/>
      <c r="AR418" s="16"/>
      <c r="AS418" s="16"/>
      <c r="AT418" s="16">
        <f t="shared" si="731"/>
        <v>43343.290999999997</v>
      </c>
      <c r="AU418" s="16">
        <f t="shared" si="732"/>
        <v>38855.699999999997</v>
      </c>
      <c r="AV418" s="16">
        <f t="shared" si="733"/>
        <v>38855.699999999997</v>
      </c>
      <c r="AW418" s="16"/>
      <c r="AX418" s="16"/>
      <c r="AY418" s="16"/>
      <c r="AZ418" s="16">
        <f t="shared" si="734"/>
        <v>43343.290999999997</v>
      </c>
      <c r="BA418" s="16">
        <f t="shared" si="735"/>
        <v>38855.699999999997</v>
      </c>
      <c r="BB418" s="16">
        <f t="shared" si="736"/>
        <v>38855.699999999997</v>
      </c>
      <c r="BC418" s="16"/>
      <c r="BD418" s="30"/>
      <c r="BE418" s="30"/>
      <c r="BF418" s="1"/>
      <c r="BG418" s="1"/>
      <c r="BH418" s="1"/>
      <c r="BI418" s="1"/>
      <c r="BJ418" s="1"/>
    </row>
    <row r="419" s="1" customFormat="1">
      <c r="A419" s="13" t="s">
        <v>320</v>
      </c>
      <c r="B419" s="14"/>
      <c r="C419" s="13"/>
      <c r="D419" s="13"/>
      <c r="E419" s="29" t="s">
        <v>202</v>
      </c>
      <c r="F419" s="16">
        <f t="shared" si="801"/>
        <v>7448</v>
      </c>
      <c r="G419" s="16">
        <f t="shared" si="802"/>
        <v>0</v>
      </c>
      <c r="H419" s="16">
        <f t="shared" si="803"/>
        <v>0</v>
      </c>
      <c r="I419" s="16">
        <f t="shared" si="804"/>
        <v>371.5</v>
      </c>
      <c r="J419" s="16">
        <f t="shared" si="805"/>
        <v>0</v>
      </c>
      <c r="K419" s="16">
        <f t="shared" si="806"/>
        <v>0</v>
      </c>
      <c r="L419" s="16">
        <f t="shared" si="798"/>
        <v>7819.5</v>
      </c>
      <c r="M419" s="16">
        <f t="shared" si="799"/>
        <v>0</v>
      </c>
      <c r="N419" s="16">
        <f t="shared" si="800"/>
        <v>0</v>
      </c>
      <c r="O419" s="16">
        <f t="shared" si="807"/>
        <v>5112.4000000000005</v>
      </c>
      <c r="P419" s="16">
        <f t="shared" si="808"/>
        <v>0</v>
      </c>
      <c r="Q419" s="16">
        <f t="shared" si="809"/>
        <v>0</v>
      </c>
      <c r="R419" s="16">
        <f t="shared" si="716"/>
        <v>12931.900000000001</v>
      </c>
      <c r="S419" s="16">
        <f t="shared" si="717"/>
        <v>0</v>
      </c>
      <c r="T419" s="16">
        <f t="shared" si="718"/>
        <v>0</v>
      </c>
      <c r="U419" s="16">
        <f t="shared" si="810"/>
        <v>0</v>
      </c>
      <c r="V419" s="16">
        <f t="shared" si="811"/>
        <v>0</v>
      </c>
      <c r="W419" s="16">
        <f t="shared" si="812"/>
        <v>0</v>
      </c>
      <c r="X419" s="16">
        <f t="shared" si="719"/>
        <v>12931.900000000001</v>
      </c>
      <c r="Y419" s="16">
        <f t="shared" si="720"/>
        <v>0</v>
      </c>
      <c r="Z419" s="16">
        <f t="shared" si="721"/>
        <v>0</v>
      </c>
      <c r="AA419" s="16">
        <f t="shared" si="813"/>
        <v>0</v>
      </c>
      <c r="AB419" s="16">
        <f t="shared" si="814"/>
        <v>0</v>
      </c>
      <c r="AC419" s="16">
        <f t="shared" si="815"/>
        <v>0</v>
      </c>
      <c r="AD419" s="16">
        <f t="shared" si="722"/>
        <v>12931.900000000001</v>
      </c>
      <c r="AE419" s="16">
        <f t="shared" si="723"/>
        <v>0</v>
      </c>
      <c r="AF419" s="16">
        <f t="shared" si="724"/>
        <v>0</v>
      </c>
      <c r="AG419" s="16">
        <f t="shared" si="816"/>
        <v>0</v>
      </c>
      <c r="AH419" s="16">
        <f t="shared" si="725"/>
        <v>12931.900000000001</v>
      </c>
      <c r="AI419" s="16">
        <f t="shared" si="726"/>
        <v>0</v>
      </c>
      <c r="AJ419" s="16">
        <f t="shared" si="727"/>
        <v>0</v>
      </c>
      <c r="AK419" s="16">
        <f t="shared" si="817"/>
        <v>0</v>
      </c>
      <c r="AL419" s="16">
        <f t="shared" si="818"/>
        <v>0</v>
      </c>
      <c r="AM419" s="16">
        <f t="shared" si="819"/>
        <v>0</v>
      </c>
      <c r="AN419" s="16">
        <f t="shared" si="728"/>
        <v>12931.900000000001</v>
      </c>
      <c r="AO419" s="16">
        <f t="shared" si="729"/>
        <v>0</v>
      </c>
      <c r="AP419" s="16">
        <f t="shared" si="730"/>
        <v>0</v>
      </c>
      <c r="AQ419" s="16">
        <f t="shared" si="820"/>
        <v>0</v>
      </c>
      <c r="AR419" s="16">
        <f t="shared" si="821"/>
        <v>0</v>
      </c>
      <c r="AS419" s="16">
        <f t="shared" si="822"/>
        <v>0</v>
      </c>
      <c r="AT419" s="16">
        <f t="shared" si="731"/>
        <v>12931.900000000001</v>
      </c>
      <c r="AU419" s="16">
        <f t="shared" si="732"/>
        <v>0</v>
      </c>
      <c r="AV419" s="16">
        <f t="shared" si="733"/>
        <v>0</v>
      </c>
      <c r="AW419" s="16">
        <f t="shared" si="823"/>
        <v>0</v>
      </c>
      <c r="AX419" s="16">
        <f t="shared" si="824"/>
        <v>0</v>
      </c>
      <c r="AY419" s="16">
        <f t="shared" si="825"/>
        <v>0</v>
      </c>
      <c r="AZ419" s="16">
        <f t="shared" si="734"/>
        <v>12931.900000000001</v>
      </c>
      <c r="BA419" s="16">
        <f t="shared" si="735"/>
        <v>0</v>
      </c>
      <c r="BB419" s="16">
        <f t="shared" si="736"/>
        <v>0</v>
      </c>
      <c r="BC419" s="16">
        <f t="shared" si="826"/>
        <v>0</v>
      </c>
      <c r="BD419" s="30"/>
      <c r="BE419" s="30"/>
      <c r="BF419" s="1"/>
      <c r="BG419" s="1"/>
      <c r="BH419" s="1"/>
      <c r="BI419" s="1"/>
      <c r="BJ419" s="1"/>
    </row>
    <row r="420" s="1" customFormat="1">
      <c r="A420" s="13" t="s">
        <v>320</v>
      </c>
      <c r="B420" s="14" t="s">
        <v>58</v>
      </c>
      <c r="C420" s="13"/>
      <c r="D420" s="13"/>
      <c r="E420" s="29" t="s">
        <v>59</v>
      </c>
      <c r="F420" s="16">
        <f>F421+F422</f>
        <v>7448</v>
      </c>
      <c r="G420" s="16">
        <f>G421+G422</f>
        <v>0</v>
      </c>
      <c r="H420" s="16">
        <f>H421+H422</f>
        <v>0</v>
      </c>
      <c r="I420" s="16">
        <f>I421+I422</f>
        <v>371.5</v>
      </c>
      <c r="J420" s="16">
        <f>J421+J422</f>
        <v>0</v>
      </c>
      <c r="K420" s="16">
        <f>K421+K422</f>
        <v>0</v>
      </c>
      <c r="L420" s="16">
        <f t="shared" si="798"/>
        <v>7819.5</v>
      </c>
      <c r="M420" s="16">
        <f t="shared" si="799"/>
        <v>0</v>
      </c>
      <c r="N420" s="16">
        <f t="shared" si="800"/>
        <v>0</v>
      </c>
      <c r="O420" s="16">
        <f>O421+O422</f>
        <v>5112.4000000000005</v>
      </c>
      <c r="P420" s="16">
        <f>P421+P422</f>
        <v>0</v>
      </c>
      <c r="Q420" s="16">
        <f>Q421+Q422</f>
        <v>0</v>
      </c>
      <c r="R420" s="16">
        <f t="shared" si="716"/>
        <v>12931.900000000001</v>
      </c>
      <c r="S420" s="16">
        <f t="shared" si="717"/>
        <v>0</v>
      </c>
      <c r="T420" s="16">
        <f t="shared" si="718"/>
        <v>0</v>
      </c>
      <c r="U420" s="16">
        <f>U421+U422</f>
        <v>0</v>
      </c>
      <c r="V420" s="16">
        <f>V421+V422</f>
        <v>0</v>
      </c>
      <c r="W420" s="16">
        <f>W421+W422</f>
        <v>0</v>
      </c>
      <c r="X420" s="16">
        <f t="shared" si="719"/>
        <v>12931.900000000001</v>
      </c>
      <c r="Y420" s="16">
        <f t="shared" si="720"/>
        <v>0</v>
      </c>
      <c r="Z420" s="16">
        <f t="shared" si="721"/>
        <v>0</v>
      </c>
      <c r="AA420" s="16">
        <f>AA421+AA422</f>
        <v>0</v>
      </c>
      <c r="AB420" s="16">
        <f>AB421+AB422</f>
        <v>0</v>
      </c>
      <c r="AC420" s="16">
        <f>AC421+AC422</f>
        <v>0</v>
      </c>
      <c r="AD420" s="16">
        <f t="shared" si="722"/>
        <v>12931.900000000001</v>
      </c>
      <c r="AE420" s="16">
        <f t="shared" si="723"/>
        <v>0</v>
      </c>
      <c r="AF420" s="16">
        <f t="shared" si="724"/>
        <v>0</v>
      </c>
      <c r="AG420" s="16">
        <f>AG421+AG422</f>
        <v>0</v>
      </c>
      <c r="AH420" s="16">
        <f t="shared" si="725"/>
        <v>12931.900000000001</v>
      </c>
      <c r="AI420" s="16">
        <f t="shared" si="726"/>
        <v>0</v>
      </c>
      <c r="AJ420" s="16">
        <f t="shared" si="727"/>
        <v>0</v>
      </c>
      <c r="AK420" s="16">
        <f>AK421+AK422</f>
        <v>0</v>
      </c>
      <c r="AL420" s="16">
        <f>AL421+AL422</f>
        <v>0</v>
      </c>
      <c r="AM420" s="16">
        <f>AM421+AM422</f>
        <v>0</v>
      </c>
      <c r="AN420" s="16">
        <f t="shared" si="728"/>
        <v>12931.900000000001</v>
      </c>
      <c r="AO420" s="16">
        <f t="shared" si="729"/>
        <v>0</v>
      </c>
      <c r="AP420" s="16">
        <f t="shared" si="730"/>
        <v>0</v>
      </c>
      <c r="AQ420" s="16">
        <f>AQ421+AQ422</f>
        <v>0</v>
      </c>
      <c r="AR420" s="16">
        <f>AR421+AR422</f>
        <v>0</v>
      </c>
      <c r="AS420" s="16">
        <f>AS421+AS422</f>
        <v>0</v>
      </c>
      <c r="AT420" s="16">
        <f t="shared" si="731"/>
        <v>12931.900000000001</v>
      </c>
      <c r="AU420" s="16">
        <f t="shared" si="732"/>
        <v>0</v>
      </c>
      <c r="AV420" s="16">
        <f t="shared" si="733"/>
        <v>0</v>
      </c>
      <c r="AW420" s="16">
        <f>AW421+AW422</f>
        <v>0</v>
      </c>
      <c r="AX420" s="16">
        <f>AX421+AX422</f>
        <v>0</v>
      </c>
      <c r="AY420" s="16">
        <f>AY421+AY422</f>
        <v>0</v>
      </c>
      <c r="AZ420" s="16">
        <f t="shared" si="734"/>
        <v>12931.900000000001</v>
      </c>
      <c r="BA420" s="16">
        <f t="shared" si="735"/>
        <v>0</v>
      </c>
      <c r="BB420" s="16">
        <f t="shared" si="736"/>
        <v>0</v>
      </c>
      <c r="BC420" s="16">
        <f>BC421+BC422</f>
        <v>0</v>
      </c>
      <c r="BD420" s="30"/>
      <c r="BE420" s="30"/>
      <c r="BF420" s="1"/>
      <c r="BG420" s="1"/>
      <c r="BH420" s="1"/>
      <c r="BI420" s="1"/>
      <c r="BJ420" s="1"/>
    </row>
    <row r="421" s="1" customFormat="1">
      <c r="A421" s="13" t="s">
        <v>320</v>
      </c>
      <c r="B421" s="14">
        <v>600</v>
      </c>
      <c r="C421" s="13" t="s">
        <v>268</v>
      </c>
      <c r="D421" s="13" t="s">
        <v>37</v>
      </c>
      <c r="E421" s="41" t="s">
        <v>288</v>
      </c>
      <c r="F421" s="16">
        <f>62.7+7.7</f>
        <v>70.400000000000006</v>
      </c>
      <c r="G421" s="16">
        <v>0</v>
      </c>
      <c r="H421" s="16">
        <v>0</v>
      </c>
      <c r="I421" s="16"/>
      <c r="J421" s="16"/>
      <c r="K421" s="16"/>
      <c r="L421" s="16">
        <f t="shared" si="798"/>
        <v>70.400000000000006</v>
      </c>
      <c r="M421" s="16">
        <f t="shared" si="799"/>
        <v>0</v>
      </c>
      <c r="N421" s="16">
        <f t="shared" si="800"/>
        <v>0</v>
      </c>
      <c r="O421" s="16">
        <v>46.100000000000001</v>
      </c>
      <c r="P421" s="16"/>
      <c r="Q421" s="16"/>
      <c r="R421" s="16">
        <f t="shared" si="716"/>
        <v>116.5</v>
      </c>
      <c r="S421" s="16">
        <f t="shared" si="717"/>
        <v>0</v>
      </c>
      <c r="T421" s="16">
        <f t="shared" si="718"/>
        <v>0</v>
      </c>
      <c r="U421" s="16"/>
      <c r="V421" s="16"/>
      <c r="W421" s="16"/>
      <c r="X421" s="16">
        <f t="shared" si="719"/>
        <v>116.5</v>
      </c>
      <c r="Y421" s="16">
        <f t="shared" si="720"/>
        <v>0</v>
      </c>
      <c r="Z421" s="16">
        <f t="shared" si="721"/>
        <v>0</v>
      </c>
      <c r="AA421" s="16"/>
      <c r="AB421" s="16"/>
      <c r="AC421" s="16"/>
      <c r="AD421" s="16">
        <f t="shared" si="722"/>
        <v>116.5</v>
      </c>
      <c r="AE421" s="16">
        <f t="shared" si="723"/>
        <v>0</v>
      </c>
      <c r="AF421" s="16">
        <f t="shared" si="724"/>
        <v>0</v>
      </c>
      <c r="AG421" s="16"/>
      <c r="AH421" s="16">
        <f t="shared" si="725"/>
        <v>116.5</v>
      </c>
      <c r="AI421" s="16">
        <f t="shared" si="726"/>
        <v>0</v>
      </c>
      <c r="AJ421" s="16">
        <f t="shared" si="727"/>
        <v>0</v>
      </c>
      <c r="AK421" s="16"/>
      <c r="AL421" s="16"/>
      <c r="AM421" s="16"/>
      <c r="AN421" s="16">
        <f t="shared" si="728"/>
        <v>116.5</v>
      </c>
      <c r="AO421" s="16">
        <f t="shared" si="729"/>
        <v>0</v>
      </c>
      <c r="AP421" s="16">
        <f t="shared" si="730"/>
        <v>0</v>
      </c>
      <c r="AQ421" s="16"/>
      <c r="AR421" s="16"/>
      <c r="AS421" s="16"/>
      <c r="AT421" s="16">
        <f t="shared" si="731"/>
        <v>116.5</v>
      </c>
      <c r="AU421" s="16">
        <f t="shared" si="732"/>
        <v>0</v>
      </c>
      <c r="AV421" s="16">
        <f t="shared" si="733"/>
        <v>0</v>
      </c>
      <c r="AW421" s="16"/>
      <c r="AX421" s="16"/>
      <c r="AY421" s="16"/>
      <c r="AZ421" s="16">
        <f t="shared" si="734"/>
        <v>116.5</v>
      </c>
      <c r="BA421" s="16">
        <f t="shared" si="735"/>
        <v>0</v>
      </c>
      <c r="BB421" s="16">
        <f t="shared" si="736"/>
        <v>0</v>
      </c>
      <c r="BC421" s="16"/>
      <c r="BD421" s="30"/>
      <c r="BE421" s="30"/>
      <c r="BF421" s="1"/>
      <c r="BG421" s="1"/>
      <c r="BH421" s="1"/>
      <c r="BI421" s="1"/>
      <c r="BJ421" s="1"/>
    </row>
    <row r="422" s="1" customFormat="1">
      <c r="A422" s="13" t="s">
        <v>320</v>
      </c>
      <c r="B422" s="14">
        <v>600</v>
      </c>
      <c r="C422" s="13" t="s">
        <v>268</v>
      </c>
      <c r="D422" s="13" t="s">
        <v>106</v>
      </c>
      <c r="E422" s="29" t="s">
        <v>269</v>
      </c>
      <c r="F422" s="16">
        <v>7377.6000000000004</v>
      </c>
      <c r="G422" s="16">
        <v>0</v>
      </c>
      <c r="H422" s="16">
        <v>0</v>
      </c>
      <c r="I422" s="16">
        <v>371.5</v>
      </c>
      <c r="J422" s="16"/>
      <c r="K422" s="16"/>
      <c r="L422" s="16">
        <f t="shared" si="798"/>
        <v>7749.1000000000004</v>
      </c>
      <c r="M422" s="16">
        <f t="shared" si="799"/>
        <v>0</v>
      </c>
      <c r="N422" s="16">
        <f t="shared" si="800"/>
        <v>0</v>
      </c>
      <c r="O422" s="16">
        <v>5066.3000000000002</v>
      </c>
      <c r="P422" s="16"/>
      <c r="Q422" s="16"/>
      <c r="R422" s="16">
        <f t="shared" si="716"/>
        <v>12815.400000000001</v>
      </c>
      <c r="S422" s="16">
        <f t="shared" si="717"/>
        <v>0</v>
      </c>
      <c r="T422" s="16">
        <f t="shared" si="718"/>
        <v>0</v>
      </c>
      <c r="U422" s="16"/>
      <c r="V422" s="16"/>
      <c r="W422" s="16"/>
      <c r="X422" s="16">
        <f t="shared" si="719"/>
        <v>12815.400000000001</v>
      </c>
      <c r="Y422" s="16">
        <f t="shared" si="720"/>
        <v>0</v>
      </c>
      <c r="Z422" s="16">
        <f t="shared" si="721"/>
        <v>0</v>
      </c>
      <c r="AA422" s="16"/>
      <c r="AB422" s="16"/>
      <c r="AC422" s="16"/>
      <c r="AD422" s="16">
        <f t="shared" si="722"/>
        <v>12815.400000000001</v>
      </c>
      <c r="AE422" s="16">
        <f t="shared" si="723"/>
        <v>0</v>
      </c>
      <c r="AF422" s="16">
        <f t="shared" si="724"/>
        <v>0</v>
      </c>
      <c r="AG422" s="16"/>
      <c r="AH422" s="16">
        <f t="shared" si="725"/>
        <v>12815.400000000001</v>
      </c>
      <c r="AI422" s="16">
        <f t="shared" si="726"/>
        <v>0</v>
      </c>
      <c r="AJ422" s="16">
        <f t="shared" si="727"/>
        <v>0</v>
      </c>
      <c r="AK422" s="16"/>
      <c r="AL422" s="16"/>
      <c r="AM422" s="16"/>
      <c r="AN422" s="16">
        <f t="shared" si="728"/>
        <v>12815.400000000001</v>
      </c>
      <c r="AO422" s="16">
        <f t="shared" si="729"/>
        <v>0</v>
      </c>
      <c r="AP422" s="16">
        <f t="shared" si="730"/>
        <v>0</v>
      </c>
      <c r="AQ422" s="16"/>
      <c r="AR422" s="16"/>
      <c r="AS422" s="16"/>
      <c r="AT422" s="16">
        <f t="shared" si="731"/>
        <v>12815.400000000001</v>
      </c>
      <c r="AU422" s="16">
        <f t="shared" si="732"/>
        <v>0</v>
      </c>
      <c r="AV422" s="16">
        <f t="shared" si="733"/>
        <v>0</v>
      </c>
      <c r="AW422" s="16"/>
      <c r="AX422" s="16"/>
      <c r="AY422" s="16"/>
      <c r="AZ422" s="16">
        <f t="shared" si="734"/>
        <v>12815.400000000001</v>
      </c>
      <c r="BA422" s="16">
        <f t="shared" si="735"/>
        <v>0</v>
      </c>
      <c r="BB422" s="16">
        <f t="shared" si="736"/>
        <v>0</v>
      </c>
      <c r="BC422" s="16"/>
      <c r="BD422" s="30"/>
      <c r="BE422" s="30">
        <v>71</v>
      </c>
      <c r="BF422" s="1"/>
      <c r="BG422" s="1"/>
      <c r="BH422" s="1"/>
      <c r="BI422" s="1"/>
      <c r="BJ422" s="1"/>
    </row>
    <row r="423" s="1" customFormat="1">
      <c r="A423" s="13" t="s">
        <v>321</v>
      </c>
      <c r="B423" s="14"/>
      <c r="C423" s="13"/>
      <c r="D423" s="13"/>
      <c r="E423" s="29" t="s">
        <v>322</v>
      </c>
      <c r="F423" s="16">
        <f t="shared" ref="F423:F426" si="827">F424</f>
        <v>2850</v>
      </c>
      <c r="G423" s="16">
        <f t="shared" ref="G423:G426" si="828">G424</f>
        <v>2850</v>
      </c>
      <c r="H423" s="16">
        <f t="shared" ref="H423:H426" si="829">H424</f>
        <v>2850</v>
      </c>
      <c r="I423" s="16">
        <f t="shared" ref="I423:I426" si="830">I424</f>
        <v>0</v>
      </c>
      <c r="J423" s="16">
        <f t="shared" ref="J423:J426" si="831">J424</f>
        <v>0</v>
      </c>
      <c r="K423" s="16">
        <f t="shared" ref="K423:K426" si="832">K424</f>
        <v>0</v>
      </c>
      <c r="L423" s="16">
        <f t="shared" si="798"/>
        <v>2850</v>
      </c>
      <c r="M423" s="16">
        <f t="shared" si="799"/>
        <v>2850</v>
      </c>
      <c r="N423" s="16">
        <f t="shared" si="800"/>
        <v>2850</v>
      </c>
      <c r="O423" s="16">
        <f t="shared" ref="O423:O426" si="833">O424</f>
        <v>0</v>
      </c>
      <c r="P423" s="16">
        <f t="shared" ref="P423:P426" si="834">P424</f>
        <v>0</v>
      </c>
      <c r="Q423" s="16">
        <f t="shared" ref="Q423:Q426" si="835">Q424</f>
        <v>0</v>
      </c>
      <c r="R423" s="16">
        <f t="shared" si="716"/>
        <v>2850</v>
      </c>
      <c r="S423" s="16">
        <f t="shared" si="717"/>
        <v>2850</v>
      </c>
      <c r="T423" s="16">
        <f t="shared" si="718"/>
        <v>2850</v>
      </c>
      <c r="U423" s="16">
        <f t="shared" ref="U423:U426" si="836">U424</f>
        <v>0</v>
      </c>
      <c r="V423" s="16">
        <f t="shared" ref="V423:V426" si="837">V424</f>
        <v>0</v>
      </c>
      <c r="W423" s="16">
        <f t="shared" ref="W423:W426" si="838">W424</f>
        <v>0</v>
      </c>
      <c r="X423" s="16">
        <f t="shared" si="719"/>
        <v>2850</v>
      </c>
      <c r="Y423" s="16">
        <f t="shared" si="720"/>
        <v>2850</v>
      </c>
      <c r="Z423" s="16">
        <f t="shared" si="721"/>
        <v>2850</v>
      </c>
      <c r="AA423" s="16">
        <f t="shared" ref="AA423:AA426" si="839">AA424</f>
        <v>0</v>
      </c>
      <c r="AB423" s="16">
        <f t="shared" ref="AB423:AB426" si="840">AB424</f>
        <v>0</v>
      </c>
      <c r="AC423" s="16">
        <f t="shared" ref="AC423:AC426" si="841">AC424</f>
        <v>0</v>
      </c>
      <c r="AD423" s="16">
        <f t="shared" si="722"/>
        <v>2850</v>
      </c>
      <c r="AE423" s="16">
        <f t="shared" si="723"/>
        <v>2850</v>
      </c>
      <c r="AF423" s="16">
        <f t="shared" si="724"/>
        <v>2850</v>
      </c>
      <c r="AG423" s="16">
        <f t="shared" ref="AG423:AG426" si="842">AG424</f>
        <v>0</v>
      </c>
      <c r="AH423" s="16">
        <f t="shared" si="725"/>
        <v>2850</v>
      </c>
      <c r="AI423" s="16">
        <f t="shared" si="726"/>
        <v>2850</v>
      </c>
      <c r="AJ423" s="16">
        <f t="shared" si="727"/>
        <v>2850</v>
      </c>
      <c r="AK423" s="16">
        <f t="shared" ref="AK423:AK426" si="843">AK424</f>
        <v>0</v>
      </c>
      <c r="AL423" s="16">
        <f t="shared" ref="AL423:AL426" si="844">AL424</f>
        <v>0</v>
      </c>
      <c r="AM423" s="16">
        <f t="shared" ref="AM423:AM426" si="845">AM424</f>
        <v>0</v>
      </c>
      <c r="AN423" s="16">
        <f t="shared" si="728"/>
        <v>2850</v>
      </c>
      <c r="AO423" s="16">
        <f t="shared" si="729"/>
        <v>2850</v>
      </c>
      <c r="AP423" s="16">
        <f t="shared" si="730"/>
        <v>2850</v>
      </c>
      <c r="AQ423" s="16">
        <f t="shared" ref="AQ423:AQ426" si="846">AQ424</f>
        <v>0</v>
      </c>
      <c r="AR423" s="16">
        <f t="shared" ref="AR423:AR426" si="847">AR424</f>
        <v>0</v>
      </c>
      <c r="AS423" s="16">
        <f t="shared" ref="AS423:AS426" si="848">AS424</f>
        <v>0</v>
      </c>
      <c r="AT423" s="16">
        <f t="shared" si="731"/>
        <v>2850</v>
      </c>
      <c r="AU423" s="16">
        <f t="shared" si="732"/>
        <v>2850</v>
      </c>
      <c r="AV423" s="16">
        <f t="shared" si="733"/>
        <v>2850</v>
      </c>
      <c r="AW423" s="16">
        <f t="shared" ref="AW423:AW426" si="849">AW424</f>
        <v>0</v>
      </c>
      <c r="AX423" s="16">
        <f t="shared" ref="AX423:AX426" si="850">AX424</f>
        <v>0</v>
      </c>
      <c r="AY423" s="16">
        <f t="shared" ref="AY423:AY426" si="851">AY424</f>
        <v>0</v>
      </c>
      <c r="AZ423" s="16">
        <f t="shared" si="734"/>
        <v>2850</v>
      </c>
      <c r="BA423" s="16">
        <f t="shared" si="735"/>
        <v>2850</v>
      </c>
      <c r="BB423" s="16">
        <f t="shared" si="736"/>
        <v>2850</v>
      </c>
      <c r="BC423" s="16">
        <f t="shared" ref="BC423:BC426" si="852">BC424</f>
        <v>0</v>
      </c>
      <c r="BD423" s="30"/>
      <c r="BE423" s="30"/>
      <c r="BF423" s="1"/>
      <c r="BG423" s="1"/>
      <c r="BH423" s="1"/>
      <c r="BI423" s="1"/>
      <c r="BJ423" s="1"/>
    </row>
    <row r="424" s="1" customFormat="1">
      <c r="A424" s="13" t="s">
        <v>321</v>
      </c>
      <c r="B424" s="14" t="s">
        <v>192</v>
      </c>
      <c r="C424" s="13"/>
      <c r="D424" s="13"/>
      <c r="E424" s="29" t="s">
        <v>193</v>
      </c>
      <c r="F424" s="16">
        <f t="shared" si="827"/>
        <v>2850</v>
      </c>
      <c r="G424" s="16">
        <f t="shared" si="828"/>
        <v>2850</v>
      </c>
      <c r="H424" s="16">
        <f t="shared" si="829"/>
        <v>2850</v>
      </c>
      <c r="I424" s="16">
        <f t="shared" si="830"/>
        <v>0</v>
      </c>
      <c r="J424" s="16">
        <f t="shared" si="831"/>
        <v>0</v>
      </c>
      <c r="K424" s="16">
        <f t="shared" si="832"/>
        <v>0</v>
      </c>
      <c r="L424" s="16">
        <f t="shared" si="798"/>
        <v>2850</v>
      </c>
      <c r="M424" s="16">
        <f t="shared" si="799"/>
        <v>2850</v>
      </c>
      <c r="N424" s="16">
        <f t="shared" si="800"/>
        <v>2850</v>
      </c>
      <c r="O424" s="16">
        <f t="shared" si="833"/>
        <v>0</v>
      </c>
      <c r="P424" s="16">
        <f t="shared" si="834"/>
        <v>0</v>
      </c>
      <c r="Q424" s="16">
        <f t="shared" si="835"/>
        <v>0</v>
      </c>
      <c r="R424" s="16">
        <f t="shared" ref="R424:R487" si="853">L424+O424</f>
        <v>2850</v>
      </c>
      <c r="S424" s="16">
        <f t="shared" ref="S424:S487" si="854">M424+P424</f>
        <v>2850</v>
      </c>
      <c r="T424" s="16">
        <f t="shared" ref="T424:T487" si="855">N424+Q424</f>
        <v>2850</v>
      </c>
      <c r="U424" s="16">
        <f t="shared" si="836"/>
        <v>0</v>
      </c>
      <c r="V424" s="16">
        <f t="shared" si="837"/>
        <v>0</v>
      </c>
      <c r="W424" s="16">
        <f t="shared" si="838"/>
        <v>0</v>
      </c>
      <c r="X424" s="16">
        <f t="shared" ref="X424:X487" si="856">R424+U424</f>
        <v>2850</v>
      </c>
      <c r="Y424" s="16">
        <f t="shared" ref="Y424:Y487" si="857">S424+V424</f>
        <v>2850</v>
      </c>
      <c r="Z424" s="16">
        <f t="shared" ref="Z424:Z487" si="858">T424+W424</f>
        <v>2850</v>
      </c>
      <c r="AA424" s="16">
        <f t="shared" si="839"/>
        <v>0</v>
      </c>
      <c r="AB424" s="16">
        <f t="shared" si="840"/>
        <v>0</v>
      </c>
      <c r="AC424" s="16">
        <f t="shared" si="841"/>
        <v>0</v>
      </c>
      <c r="AD424" s="16">
        <f t="shared" ref="AD424:AD487" si="859">X424+AA424</f>
        <v>2850</v>
      </c>
      <c r="AE424" s="16">
        <f t="shared" ref="AE424:AE487" si="860">Y424+AB424</f>
        <v>2850</v>
      </c>
      <c r="AF424" s="16">
        <f t="shared" ref="AF424:AF487" si="861">Z424+AC424</f>
        <v>2850</v>
      </c>
      <c r="AG424" s="16">
        <f t="shared" si="842"/>
        <v>0</v>
      </c>
      <c r="AH424" s="16">
        <f t="shared" ref="AH424:AH487" si="862">AD424+AG424</f>
        <v>2850</v>
      </c>
      <c r="AI424" s="16">
        <f t="shared" ref="AI424:AI487" si="863">AE424</f>
        <v>2850</v>
      </c>
      <c r="AJ424" s="16">
        <f t="shared" ref="AJ424:AJ487" si="864">AF424</f>
        <v>2850</v>
      </c>
      <c r="AK424" s="16">
        <f t="shared" si="843"/>
        <v>0</v>
      </c>
      <c r="AL424" s="16">
        <f t="shared" si="844"/>
        <v>0</v>
      </c>
      <c r="AM424" s="16">
        <f t="shared" si="845"/>
        <v>0</v>
      </c>
      <c r="AN424" s="16">
        <f t="shared" ref="AN424:AN487" si="865">AH424+AK424</f>
        <v>2850</v>
      </c>
      <c r="AO424" s="16">
        <f t="shared" ref="AO424:AO487" si="866">AI424+AL424</f>
        <v>2850</v>
      </c>
      <c r="AP424" s="16">
        <f t="shared" ref="AP424:AP487" si="867">AJ424+AM424</f>
        <v>2850</v>
      </c>
      <c r="AQ424" s="16">
        <f t="shared" si="846"/>
        <v>0</v>
      </c>
      <c r="AR424" s="16">
        <f t="shared" si="847"/>
        <v>0</v>
      </c>
      <c r="AS424" s="16">
        <f t="shared" si="848"/>
        <v>0</v>
      </c>
      <c r="AT424" s="16">
        <f t="shared" ref="AT424:AT487" si="868">AN424+AQ424</f>
        <v>2850</v>
      </c>
      <c r="AU424" s="16">
        <f t="shared" ref="AU424:AU487" si="869">AO424+AR424</f>
        <v>2850</v>
      </c>
      <c r="AV424" s="16">
        <f t="shared" ref="AV424:AV487" si="870">AP424+AS424</f>
        <v>2850</v>
      </c>
      <c r="AW424" s="16">
        <f t="shared" si="849"/>
        <v>0</v>
      </c>
      <c r="AX424" s="16">
        <f t="shared" si="850"/>
        <v>0</v>
      </c>
      <c r="AY424" s="16">
        <f t="shared" si="851"/>
        <v>0</v>
      </c>
      <c r="AZ424" s="16">
        <f t="shared" ref="AZ424:AZ487" si="871">AT424+AW424</f>
        <v>2850</v>
      </c>
      <c r="BA424" s="16">
        <f t="shared" ref="BA424:BA487" si="872">AU424+AX424</f>
        <v>2850</v>
      </c>
      <c r="BB424" s="16">
        <f t="shared" ref="BB424:BB487" si="873">AV424+AY424</f>
        <v>2850</v>
      </c>
      <c r="BC424" s="16">
        <f t="shared" si="852"/>
        <v>0</v>
      </c>
      <c r="BD424" s="30"/>
      <c r="BE424" s="30"/>
      <c r="BF424" s="1"/>
      <c r="BG424" s="1"/>
      <c r="BH424" s="1"/>
      <c r="BI424" s="1"/>
      <c r="BJ424" s="1"/>
    </row>
    <row r="425" s="1" customFormat="1">
      <c r="A425" s="13" t="s">
        <v>321</v>
      </c>
      <c r="B425" s="14">
        <v>300</v>
      </c>
      <c r="C425" s="13" t="s">
        <v>268</v>
      </c>
      <c r="D425" s="13" t="s">
        <v>106</v>
      </c>
      <c r="E425" s="29" t="s">
        <v>269</v>
      </c>
      <c r="F425" s="16">
        <v>2850</v>
      </c>
      <c r="G425" s="16">
        <v>2850</v>
      </c>
      <c r="H425" s="16">
        <v>2850</v>
      </c>
      <c r="I425" s="16"/>
      <c r="J425" s="16"/>
      <c r="K425" s="16"/>
      <c r="L425" s="16">
        <f t="shared" si="798"/>
        <v>2850</v>
      </c>
      <c r="M425" s="16">
        <f t="shared" si="799"/>
        <v>2850</v>
      </c>
      <c r="N425" s="16">
        <f t="shared" si="800"/>
        <v>2850</v>
      </c>
      <c r="O425" s="16"/>
      <c r="P425" s="16"/>
      <c r="Q425" s="16"/>
      <c r="R425" s="16">
        <f t="shared" si="853"/>
        <v>2850</v>
      </c>
      <c r="S425" s="16">
        <f t="shared" si="854"/>
        <v>2850</v>
      </c>
      <c r="T425" s="16">
        <f t="shared" si="855"/>
        <v>2850</v>
      </c>
      <c r="U425" s="16"/>
      <c r="V425" s="16"/>
      <c r="W425" s="16"/>
      <c r="X425" s="16">
        <f t="shared" si="856"/>
        <v>2850</v>
      </c>
      <c r="Y425" s="16">
        <f t="shared" si="857"/>
        <v>2850</v>
      </c>
      <c r="Z425" s="16">
        <f t="shared" si="858"/>
        <v>2850</v>
      </c>
      <c r="AA425" s="16"/>
      <c r="AB425" s="16"/>
      <c r="AC425" s="16"/>
      <c r="AD425" s="16">
        <f t="shared" si="859"/>
        <v>2850</v>
      </c>
      <c r="AE425" s="16">
        <f t="shared" si="860"/>
        <v>2850</v>
      </c>
      <c r="AF425" s="16">
        <f t="shared" si="861"/>
        <v>2850</v>
      </c>
      <c r="AG425" s="16"/>
      <c r="AH425" s="16">
        <f t="shared" si="862"/>
        <v>2850</v>
      </c>
      <c r="AI425" s="16">
        <f t="shared" si="863"/>
        <v>2850</v>
      </c>
      <c r="AJ425" s="16">
        <f t="shared" si="864"/>
        <v>2850</v>
      </c>
      <c r="AK425" s="16"/>
      <c r="AL425" s="16"/>
      <c r="AM425" s="16"/>
      <c r="AN425" s="16">
        <f t="shared" si="865"/>
        <v>2850</v>
      </c>
      <c r="AO425" s="16">
        <f t="shared" si="866"/>
        <v>2850</v>
      </c>
      <c r="AP425" s="16">
        <f t="shared" si="867"/>
        <v>2850</v>
      </c>
      <c r="AQ425" s="16"/>
      <c r="AR425" s="16"/>
      <c r="AS425" s="16"/>
      <c r="AT425" s="16">
        <f t="shared" si="868"/>
        <v>2850</v>
      </c>
      <c r="AU425" s="16">
        <f t="shared" si="869"/>
        <v>2850</v>
      </c>
      <c r="AV425" s="16">
        <f t="shared" si="870"/>
        <v>2850</v>
      </c>
      <c r="AW425" s="16"/>
      <c r="AX425" s="16"/>
      <c r="AY425" s="16"/>
      <c r="AZ425" s="16">
        <f t="shared" si="871"/>
        <v>2850</v>
      </c>
      <c r="BA425" s="16">
        <f t="shared" si="872"/>
        <v>2850</v>
      </c>
      <c r="BB425" s="16">
        <f t="shared" si="873"/>
        <v>2850</v>
      </c>
      <c r="BC425" s="16"/>
      <c r="BD425" s="30"/>
      <c r="BE425" s="30"/>
      <c r="BF425" s="1"/>
      <c r="BG425" s="1"/>
      <c r="BH425" s="1"/>
      <c r="BI425" s="1"/>
      <c r="BJ425" s="1"/>
    </row>
    <row r="426" s="1" customFormat="1">
      <c r="A426" s="13" t="s">
        <v>323</v>
      </c>
      <c r="B426" s="14"/>
      <c r="C426" s="13"/>
      <c r="D426" s="13"/>
      <c r="E426" s="29" t="s">
        <v>223</v>
      </c>
      <c r="F426" s="16">
        <f t="shared" si="827"/>
        <v>16222.800000000001</v>
      </c>
      <c r="G426" s="16">
        <f t="shared" si="828"/>
        <v>16222.800000000001</v>
      </c>
      <c r="H426" s="16">
        <f t="shared" si="829"/>
        <v>16222.800000000001</v>
      </c>
      <c r="I426" s="16">
        <f t="shared" si="830"/>
        <v>521.79999999999995</v>
      </c>
      <c r="J426" s="16">
        <f t="shared" si="831"/>
        <v>521.79999999999995</v>
      </c>
      <c r="K426" s="16">
        <f t="shared" si="832"/>
        <v>521.79999999999995</v>
      </c>
      <c r="L426" s="16">
        <f t="shared" si="798"/>
        <v>16744.600000000002</v>
      </c>
      <c r="M426" s="16">
        <f t="shared" si="799"/>
        <v>16744.600000000002</v>
      </c>
      <c r="N426" s="16">
        <f t="shared" si="800"/>
        <v>16744.600000000002</v>
      </c>
      <c r="O426" s="16">
        <f t="shared" si="833"/>
        <v>680.29999999999995</v>
      </c>
      <c r="P426" s="16">
        <f t="shared" si="834"/>
        <v>0</v>
      </c>
      <c r="Q426" s="16">
        <f t="shared" si="835"/>
        <v>0</v>
      </c>
      <c r="R426" s="16">
        <f t="shared" si="853"/>
        <v>17424.900000000001</v>
      </c>
      <c r="S426" s="16">
        <f t="shared" si="854"/>
        <v>16744.600000000002</v>
      </c>
      <c r="T426" s="16">
        <f t="shared" si="855"/>
        <v>16744.600000000002</v>
      </c>
      <c r="U426" s="16">
        <f t="shared" si="836"/>
        <v>0</v>
      </c>
      <c r="V426" s="16">
        <f t="shared" si="837"/>
        <v>0</v>
      </c>
      <c r="W426" s="16">
        <f t="shared" si="838"/>
        <v>0</v>
      </c>
      <c r="X426" s="16">
        <f t="shared" si="856"/>
        <v>17424.900000000001</v>
      </c>
      <c r="Y426" s="16">
        <f t="shared" si="857"/>
        <v>16744.600000000002</v>
      </c>
      <c r="Z426" s="16">
        <f t="shared" si="858"/>
        <v>16744.600000000002</v>
      </c>
      <c r="AA426" s="16">
        <f t="shared" si="839"/>
        <v>0</v>
      </c>
      <c r="AB426" s="16">
        <f t="shared" si="840"/>
        <v>0</v>
      </c>
      <c r="AC426" s="16">
        <f t="shared" si="841"/>
        <v>0</v>
      </c>
      <c r="AD426" s="16">
        <f t="shared" si="859"/>
        <v>17424.900000000001</v>
      </c>
      <c r="AE426" s="16">
        <f t="shared" si="860"/>
        <v>16744.600000000002</v>
      </c>
      <c r="AF426" s="16">
        <f t="shared" si="861"/>
        <v>16744.600000000002</v>
      </c>
      <c r="AG426" s="16">
        <f t="shared" si="842"/>
        <v>0</v>
      </c>
      <c r="AH426" s="16">
        <f t="shared" si="862"/>
        <v>17424.900000000001</v>
      </c>
      <c r="AI426" s="16">
        <f t="shared" si="863"/>
        <v>16744.600000000002</v>
      </c>
      <c r="AJ426" s="16">
        <f t="shared" si="864"/>
        <v>16744.600000000002</v>
      </c>
      <c r="AK426" s="16">
        <f t="shared" si="843"/>
        <v>0</v>
      </c>
      <c r="AL426" s="16">
        <f t="shared" si="844"/>
        <v>0</v>
      </c>
      <c r="AM426" s="16">
        <f t="shared" si="845"/>
        <v>0</v>
      </c>
      <c r="AN426" s="16">
        <f t="shared" si="865"/>
        <v>17424.900000000001</v>
      </c>
      <c r="AO426" s="16">
        <f t="shared" si="866"/>
        <v>16744.600000000002</v>
      </c>
      <c r="AP426" s="16">
        <f t="shared" si="867"/>
        <v>16744.600000000002</v>
      </c>
      <c r="AQ426" s="16">
        <f t="shared" si="846"/>
        <v>0</v>
      </c>
      <c r="AR426" s="16">
        <f t="shared" si="847"/>
        <v>0</v>
      </c>
      <c r="AS426" s="16">
        <f t="shared" si="848"/>
        <v>0</v>
      </c>
      <c r="AT426" s="16">
        <f t="shared" si="868"/>
        <v>17424.900000000001</v>
      </c>
      <c r="AU426" s="16">
        <f t="shared" si="869"/>
        <v>16744.600000000002</v>
      </c>
      <c r="AV426" s="16">
        <f t="shared" si="870"/>
        <v>16744.600000000002</v>
      </c>
      <c r="AW426" s="16">
        <f t="shared" si="849"/>
        <v>0</v>
      </c>
      <c r="AX426" s="16">
        <f t="shared" si="850"/>
        <v>0</v>
      </c>
      <c r="AY426" s="16">
        <f t="shared" si="851"/>
        <v>0</v>
      </c>
      <c r="AZ426" s="16">
        <f t="shared" si="871"/>
        <v>17424.900000000001</v>
      </c>
      <c r="BA426" s="16">
        <f t="shared" si="872"/>
        <v>16744.600000000002</v>
      </c>
      <c r="BB426" s="16">
        <f t="shared" si="873"/>
        <v>16744.600000000002</v>
      </c>
      <c r="BC426" s="16">
        <f t="shared" si="852"/>
        <v>0</v>
      </c>
      <c r="BD426" s="30"/>
      <c r="BE426" s="30"/>
      <c r="BF426" s="1"/>
      <c r="BG426" s="1"/>
      <c r="BH426" s="1"/>
      <c r="BI426" s="1"/>
      <c r="BJ426" s="1"/>
    </row>
    <row r="427" s="1" customFormat="1">
      <c r="A427" s="13" t="s">
        <v>323</v>
      </c>
      <c r="B427" s="14" t="s">
        <v>58</v>
      </c>
      <c r="C427" s="13"/>
      <c r="D427" s="13"/>
      <c r="E427" s="29" t="s">
        <v>59</v>
      </c>
      <c r="F427" s="16">
        <f>F429</f>
        <v>16222.800000000001</v>
      </c>
      <c r="G427" s="16">
        <f>G429</f>
        <v>16222.800000000001</v>
      </c>
      <c r="H427" s="16">
        <f>H429</f>
        <v>16222.800000000001</v>
      </c>
      <c r="I427" s="16">
        <f>I429</f>
        <v>521.79999999999995</v>
      </c>
      <c r="J427" s="16">
        <f>J429</f>
        <v>521.79999999999995</v>
      </c>
      <c r="K427" s="16">
        <f>K429</f>
        <v>521.79999999999995</v>
      </c>
      <c r="L427" s="16">
        <f t="shared" si="798"/>
        <v>16744.600000000002</v>
      </c>
      <c r="M427" s="16">
        <f t="shared" si="799"/>
        <v>16744.600000000002</v>
      </c>
      <c r="N427" s="16">
        <f t="shared" si="800"/>
        <v>16744.600000000002</v>
      </c>
      <c r="O427" s="16">
        <f>O429</f>
        <v>680.29999999999995</v>
      </c>
      <c r="P427" s="16">
        <f>P429</f>
        <v>0</v>
      </c>
      <c r="Q427" s="16">
        <f>Q429</f>
        <v>0</v>
      </c>
      <c r="R427" s="16">
        <f t="shared" si="853"/>
        <v>17424.900000000001</v>
      </c>
      <c r="S427" s="16">
        <f t="shared" si="854"/>
        <v>16744.600000000002</v>
      </c>
      <c r="T427" s="16">
        <f t="shared" si="855"/>
        <v>16744.600000000002</v>
      </c>
      <c r="U427" s="16">
        <f>U429</f>
        <v>0</v>
      </c>
      <c r="V427" s="16">
        <f>V429</f>
        <v>0</v>
      </c>
      <c r="W427" s="16">
        <f>W429</f>
        <v>0</v>
      </c>
      <c r="X427" s="16">
        <f t="shared" si="856"/>
        <v>17424.900000000001</v>
      </c>
      <c r="Y427" s="16">
        <f t="shared" si="857"/>
        <v>16744.600000000002</v>
      </c>
      <c r="Z427" s="16">
        <f t="shared" si="858"/>
        <v>16744.600000000002</v>
      </c>
      <c r="AA427" s="16">
        <f>AA429</f>
        <v>0</v>
      </c>
      <c r="AB427" s="16">
        <f>AB429</f>
        <v>0</v>
      </c>
      <c r="AC427" s="16">
        <f>AC429</f>
        <v>0</v>
      </c>
      <c r="AD427" s="16">
        <f t="shared" si="859"/>
        <v>17424.900000000001</v>
      </c>
      <c r="AE427" s="16">
        <f t="shared" si="860"/>
        <v>16744.600000000002</v>
      </c>
      <c r="AF427" s="16">
        <f t="shared" si="861"/>
        <v>16744.600000000002</v>
      </c>
      <c r="AG427" s="16">
        <f>AG429</f>
        <v>0</v>
      </c>
      <c r="AH427" s="16">
        <f t="shared" si="862"/>
        <v>17424.900000000001</v>
      </c>
      <c r="AI427" s="16">
        <f t="shared" si="863"/>
        <v>16744.600000000002</v>
      </c>
      <c r="AJ427" s="16">
        <f t="shared" si="864"/>
        <v>16744.600000000002</v>
      </c>
      <c r="AK427" s="16">
        <f>AK429</f>
        <v>0</v>
      </c>
      <c r="AL427" s="16">
        <f>AL429</f>
        <v>0</v>
      </c>
      <c r="AM427" s="16">
        <f>AM429</f>
        <v>0</v>
      </c>
      <c r="AN427" s="16">
        <f t="shared" si="865"/>
        <v>17424.900000000001</v>
      </c>
      <c r="AO427" s="16">
        <f t="shared" si="866"/>
        <v>16744.600000000002</v>
      </c>
      <c r="AP427" s="16">
        <f t="shared" si="867"/>
        <v>16744.600000000002</v>
      </c>
      <c r="AQ427" s="16">
        <f>AQ429</f>
        <v>0</v>
      </c>
      <c r="AR427" s="16">
        <f>AR429</f>
        <v>0</v>
      </c>
      <c r="AS427" s="16">
        <f>AS429</f>
        <v>0</v>
      </c>
      <c r="AT427" s="16">
        <f t="shared" si="868"/>
        <v>17424.900000000001</v>
      </c>
      <c r="AU427" s="16">
        <f t="shared" si="869"/>
        <v>16744.600000000002</v>
      </c>
      <c r="AV427" s="16">
        <f t="shared" si="870"/>
        <v>16744.600000000002</v>
      </c>
      <c r="AW427" s="16">
        <f>AW429+AW428</f>
        <v>0</v>
      </c>
      <c r="AX427" s="16">
        <f>AX429+AX428</f>
        <v>0</v>
      </c>
      <c r="AY427" s="16">
        <f>AY429+AY428</f>
        <v>0</v>
      </c>
      <c r="AZ427" s="16">
        <f t="shared" si="871"/>
        <v>17424.900000000001</v>
      </c>
      <c r="BA427" s="16">
        <f t="shared" si="872"/>
        <v>16744.600000000002</v>
      </c>
      <c r="BB427" s="16">
        <f t="shared" si="873"/>
        <v>16744.600000000002</v>
      </c>
      <c r="BC427" s="16">
        <f>BC429+BC428</f>
        <v>0</v>
      </c>
      <c r="BD427" s="30"/>
      <c r="BE427" s="30"/>
      <c r="BF427" s="1"/>
      <c r="BG427" s="1"/>
      <c r="BH427" s="1"/>
      <c r="BI427" s="1"/>
      <c r="BJ427" s="1"/>
    </row>
    <row r="428" s="1" customFormat="1" hidden="1">
      <c r="A428" s="13" t="s">
        <v>323</v>
      </c>
      <c r="B428" s="14">
        <v>600</v>
      </c>
      <c r="C428" s="32" t="s">
        <v>107</v>
      </c>
      <c r="D428" s="13" t="s">
        <v>106</v>
      </c>
      <c r="E428" s="33" t="s">
        <v>224</v>
      </c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>
        <f t="shared" si="871"/>
        <v>0</v>
      </c>
      <c r="BA428" s="16">
        <f t="shared" si="872"/>
        <v>0</v>
      </c>
      <c r="BB428" s="16">
        <f t="shared" si="873"/>
        <v>0</v>
      </c>
      <c r="BC428" s="16"/>
      <c r="BD428" s="30">
        <v>0</v>
      </c>
      <c r="BE428" s="30"/>
      <c r="BF428" s="1"/>
      <c r="BG428" s="1"/>
      <c r="BH428" s="1"/>
      <c r="BI428" s="1"/>
      <c r="BJ428" s="1"/>
    </row>
    <row r="429" s="1" customFormat="1">
      <c r="A429" s="13" t="s">
        <v>323</v>
      </c>
      <c r="B429" s="14">
        <v>600</v>
      </c>
      <c r="C429" s="13" t="s">
        <v>268</v>
      </c>
      <c r="D429" s="13" t="s">
        <v>106</v>
      </c>
      <c r="E429" s="29" t="s">
        <v>269</v>
      </c>
      <c r="F429" s="16">
        <v>16222.800000000001</v>
      </c>
      <c r="G429" s="16">
        <v>16222.800000000001</v>
      </c>
      <c r="H429" s="16">
        <v>16222.800000000001</v>
      </c>
      <c r="I429" s="16">
        <v>521.79999999999995</v>
      </c>
      <c r="J429" s="16">
        <v>521.79999999999995</v>
      </c>
      <c r="K429" s="16">
        <v>521.79999999999995</v>
      </c>
      <c r="L429" s="16">
        <f t="shared" si="798"/>
        <v>16744.600000000002</v>
      </c>
      <c r="M429" s="16">
        <f t="shared" si="799"/>
        <v>16744.600000000002</v>
      </c>
      <c r="N429" s="16">
        <f t="shared" si="800"/>
        <v>16744.600000000002</v>
      </c>
      <c r="O429" s="16">
        <v>680.29999999999995</v>
      </c>
      <c r="P429" s="16"/>
      <c r="Q429" s="16"/>
      <c r="R429" s="16">
        <f t="shared" si="853"/>
        <v>17424.900000000001</v>
      </c>
      <c r="S429" s="16">
        <f t="shared" si="854"/>
        <v>16744.600000000002</v>
      </c>
      <c r="T429" s="16">
        <f t="shared" si="855"/>
        <v>16744.600000000002</v>
      </c>
      <c r="U429" s="16"/>
      <c r="V429" s="16"/>
      <c r="W429" s="16"/>
      <c r="X429" s="16">
        <f t="shared" si="856"/>
        <v>17424.900000000001</v>
      </c>
      <c r="Y429" s="16">
        <f t="shared" si="857"/>
        <v>16744.600000000002</v>
      </c>
      <c r="Z429" s="16">
        <f t="shared" si="858"/>
        <v>16744.600000000002</v>
      </c>
      <c r="AA429" s="16"/>
      <c r="AB429" s="16"/>
      <c r="AC429" s="16"/>
      <c r="AD429" s="16">
        <f t="shared" si="859"/>
        <v>17424.900000000001</v>
      </c>
      <c r="AE429" s="16">
        <f t="shared" si="860"/>
        <v>16744.600000000002</v>
      </c>
      <c r="AF429" s="16">
        <f t="shared" si="861"/>
        <v>16744.600000000002</v>
      </c>
      <c r="AG429" s="16"/>
      <c r="AH429" s="16">
        <f t="shared" si="862"/>
        <v>17424.900000000001</v>
      </c>
      <c r="AI429" s="16">
        <f t="shared" si="863"/>
        <v>16744.600000000002</v>
      </c>
      <c r="AJ429" s="16">
        <f t="shared" si="864"/>
        <v>16744.600000000002</v>
      </c>
      <c r="AK429" s="16"/>
      <c r="AL429" s="16"/>
      <c r="AM429" s="16"/>
      <c r="AN429" s="16">
        <f t="shared" si="865"/>
        <v>17424.900000000001</v>
      </c>
      <c r="AO429" s="16">
        <f t="shared" si="866"/>
        <v>16744.600000000002</v>
      </c>
      <c r="AP429" s="16">
        <f t="shared" si="867"/>
        <v>16744.600000000002</v>
      </c>
      <c r="AQ429" s="16"/>
      <c r="AR429" s="16"/>
      <c r="AS429" s="16"/>
      <c r="AT429" s="16">
        <f t="shared" si="868"/>
        <v>17424.900000000001</v>
      </c>
      <c r="AU429" s="16">
        <f t="shared" si="869"/>
        <v>16744.600000000002</v>
      </c>
      <c r="AV429" s="16">
        <f t="shared" si="870"/>
        <v>16744.600000000002</v>
      </c>
      <c r="AW429" s="16"/>
      <c r="AX429" s="16"/>
      <c r="AY429" s="16"/>
      <c r="AZ429" s="16">
        <f t="shared" si="871"/>
        <v>17424.900000000001</v>
      </c>
      <c r="BA429" s="16">
        <f t="shared" si="872"/>
        <v>16744.600000000002</v>
      </c>
      <c r="BB429" s="16">
        <f t="shared" si="873"/>
        <v>16744.600000000002</v>
      </c>
      <c r="BC429" s="16"/>
      <c r="BD429" s="30"/>
      <c r="BE429" s="30">
        <v>72</v>
      </c>
      <c r="BF429" s="1"/>
      <c r="BG429" s="1"/>
      <c r="BH429" s="1"/>
      <c r="BI429" s="1"/>
      <c r="BJ429" s="1"/>
    </row>
    <row r="430" s="1" customFormat="1">
      <c r="A430" s="13" t="s">
        <v>324</v>
      </c>
      <c r="B430" s="14"/>
      <c r="C430" s="13"/>
      <c r="D430" s="13"/>
      <c r="E430" s="29" t="s">
        <v>325</v>
      </c>
      <c r="F430" s="16">
        <f>F431+F436</f>
        <v>79877</v>
      </c>
      <c r="G430" s="16">
        <f>G431+G436</f>
        <v>82108.800000000003</v>
      </c>
      <c r="H430" s="16">
        <f>H431+H436</f>
        <v>82108.800000000003</v>
      </c>
      <c r="I430" s="16">
        <f>I431+I436</f>
        <v>0</v>
      </c>
      <c r="J430" s="16">
        <f>J431+J436</f>
        <v>0</v>
      </c>
      <c r="K430" s="16">
        <f>K431+K436</f>
        <v>0</v>
      </c>
      <c r="L430" s="16">
        <f t="shared" si="798"/>
        <v>79877</v>
      </c>
      <c r="M430" s="16">
        <f t="shared" si="799"/>
        <v>82108.800000000003</v>
      </c>
      <c r="N430" s="16">
        <f t="shared" si="800"/>
        <v>82108.800000000003</v>
      </c>
      <c r="O430" s="16">
        <f>O431+O436</f>
        <v>7993.5</v>
      </c>
      <c r="P430" s="16">
        <f>P431+P436</f>
        <v>9425.2999999999993</v>
      </c>
      <c r="Q430" s="16">
        <f>Q431+Q436</f>
        <v>9425.2999999999993</v>
      </c>
      <c r="R430" s="16">
        <f t="shared" si="853"/>
        <v>87870.5</v>
      </c>
      <c r="S430" s="16">
        <f t="shared" si="854"/>
        <v>91534.100000000006</v>
      </c>
      <c r="T430" s="16">
        <f t="shared" si="855"/>
        <v>91534.100000000006</v>
      </c>
      <c r="U430" s="16">
        <f>U431+U436</f>
        <v>0</v>
      </c>
      <c r="V430" s="16">
        <f>V431+V436</f>
        <v>0</v>
      </c>
      <c r="W430" s="16">
        <f>W431+W436</f>
        <v>0</v>
      </c>
      <c r="X430" s="16">
        <f t="shared" si="856"/>
        <v>87870.5</v>
      </c>
      <c r="Y430" s="16">
        <f t="shared" si="857"/>
        <v>91534.100000000006</v>
      </c>
      <c r="Z430" s="16">
        <f t="shared" si="858"/>
        <v>91534.100000000006</v>
      </c>
      <c r="AA430" s="16">
        <f>AA431+AA436</f>
        <v>0</v>
      </c>
      <c r="AB430" s="16">
        <f>AB431+AB436</f>
        <v>0</v>
      </c>
      <c r="AC430" s="16">
        <f>AC431+AC436</f>
        <v>0</v>
      </c>
      <c r="AD430" s="16">
        <f t="shared" si="859"/>
        <v>87870.5</v>
      </c>
      <c r="AE430" s="16">
        <f t="shared" si="860"/>
        <v>91534.100000000006</v>
      </c>
      <c r="AF430" s="16">
        <f t="shared" si="861"/>
        <v>91534.100000000006</v>
      </c>
      <c r="AG430" s="16">
        <f>AG431+AG436</f>
        <v>0</v>
      </c>
      <c r="AH430" s="16">
        <f t="shared" si="862"/>
        <v>87870.5</v>
      </c>
      <c r="AI430" s="16">
        <f t="shared" si="863"/>
        <v>91534.100000000006</v>
      </c>
      <c r="AJ430" s="16">
        <f t="shared" si="864"/>
        <v>91534.100000000006</v>
      </c>
      <c r="AK430" s="16">
        <f>AK431+AK436</f>
        <v>0</v>
      </c>
      <c r="AL430" s="16">
        <f>AL431+AL436</f>
        <v>0</v>
      </c>
      <c r="AM430" s="16">
        <f>AM431+AM436</f>
        <v>0</v>
      </c>
      <c r="AN430" s="16">
        <f t="shared" si="865"/>
        <v>87870.5</v>
      </c>
      <c r="AO430" s="16">
        <f t="shared" si="866"/>
        <v>91534.100000000006</v>
      </c>
      <c r="AP430" s="16">
        <f t="shared" si="867"/>
        <v>91534.100000000006</v>
      </c>
      <c r="AQ430" s="16">
        <f>AQ431+AQ436</f>
        <v>0</v>
      </c>
      <c r="AR430" s="16">
        <f>AR431+AR436</f>
        <v>0</v>
      </c>
      <c r="AS430" s="16">
        <f>AS431+AS436</f>
        <v>0</v>
      </c>
      <c r="AT430" s="16">
        <f t="shared" si="868"/>
        <v>87870.5</v>
      </c>
      <c r="AU430" s="16">
        <f t="shared" si="869"/>
        <v>91534.100000000006</v>
      </c>
      <c r="AV430" s="16">
        <f t="shared" si="870"/>
        <v>91534.100000000006</v>
      </c>
      <c r="AW430" s="16">
        <f>AW431+AW436</f>
        <v>0</v>
      </c>
      <c r="AX430" s="16">
        <f>AX431+AX436</f>
        <v>0</v>
      </c>
      <c r="AY430" s="16">
        <f>AY431+AY436</f>
        <v>0</v>
      </c>
      <c r="AZ430" s="16">
        <f t="shared" si="871"/>
        <v>87870.5</v>
      </c>
      <c r="BA430" s="16">
        <f t="shared" si="872"/>
        <v>91534.100000000006</v>
      </c>
      <c r="BB430" s="16">
        <f t="shared" si="873"/>
        <v>91534.100000000006</v>
      </c>
      <c r="BC430" s="16">
        <f>BC431+BC436</f>
        <v>0</v>
      </c>
      <c r="BD430" s="30"/>
      <c r="BE430" s="30"/>
      <c r="BF430" s="1"/>
      <c r="BG430" s="1"/>
      <c r="BH430" s="1"/>
      <c r="BI430" s="1"/>
      <c r="BJ430" s="1"/>
    </row>
    <row r="431" s="1" customFormat="1">
      <c r="A431" s="13" t="s">
        <v>326</v>
      </c>
      <c r="B431" s="14"/>
      <c r="C431" s="13"/>
      <c r="D431" s="13"/>
      <c r="E431" s="29" t="s">
        <v>176</v>
      </c>
      <c r="F431" s="16">
        <f>F432+F434</f>
        <v>18373.400000000001</v>
      </c>
      <c r="G431" s="16">
        <f>G432+G434</f>
        <v>18895.600000000002</v>
      </c>
      <c r="H431" s="16">
        <f>H432+H434</f>
        <v>18895.600000000002</v>
      </c>
      <c r="I431" s="16">
        <f>I432+I434</f>
        <v>0</v>
      </c>
      <c r="J431" s="16">
        <f>J432+J434</f>
        <v>0</v>
      </c>
      <c r="K431" s="16">
        <f>K432+K434</f>
        <v>0</v>
      </c>
      <c r="L431" s="16">
        <f t="shared" si="798"/>
        <v>18373.400000000001</v>
      </c>
      <c r="M431" s="16">
        <f t="shared" si="799"/>
        <v>18895.600000000002</v>
      </c>
      <c r="N431" s="16">
        <f t="shared" si="800"/>
        <v>18895.600000000002</v>
      </c>
      <c r="O431" s="16">
        <f>O432+O434</f>
        <v>2696.6999999999998</v>
      </c>
      <c r="P431" s="16">
        <f>P432+P434</f>
        <v>3307.1999999999998</v>
      </c>
      <c r="Q431" s="16">
        <f>Q432+Q434</f>
        <v>3307.1999999999998</v>
      </c>
      <c r="R431" s="16">
        <f t="shared" si="853"/>
        <v>21070.100000000002</v>
      </c>
      <c r="S431" s="16">
        <f t="shared" si="854"/>
        <v>22202.800000000003</v>
      </c>
      <c r="T431" s="16">
        <f t="shared" si="855"/>
        <v>22202.800000000003</v>
      </c>
      <c r="U431" s="16">
        <f>U432+U434</f>
        <v>0</v>
      </c>
      <c r="V431" s="16">
        <f>V432+V434</f>
        <v>0</v>
      </c>
      <c r="W431" s="16">
        <f>W432+W434</f>
        <v>0</v>
      </c>
      <c r="X431" s="16">
        <f t="shared" si="856"/>
        <v>21070.100000000002</v>
      </c>
      <c r="Y431" s="16">
        <f t="shared" si="857"/>
        <v>22202.800000000003</v>
      </c>
      <c r="Z431" s="16">
        <f t="shared" si="858"/>
        <v>22202.800000000003</v>
      </c>
      <c r="AA431" s="16">
        <f>AA432+AA434</f>
        <v>0</v>
      </c>
      <c r="AB431" s="16">
        <f>AB432+AB434</f>
        <v>0</v>
      </c>
      <c r="AC431" s="16">
        <f>AC432+AC434</f>
        <v>0</v>
      </c>
      <c r="AD431" s="16">
        <f t="shared" si="859"/>
        <v>21070.100000000002</v>
      </c>
      <c r="AE431" s="16">
        <f t="shared" si="860"/>
        <v>22202.800000000003</v>
      </c>
      <c r="AF431" s="16">
        <f t="shared" si="861"/>
        <v>22202.800000000003</v>
      </c>
      <c r="AG431" s="16">
        <f>AG432+AG434</f>
        <v>0</v>
      </c>
      <c r="AH431" s="16">
        <f t="shared" si="862"/>
        <v>21070.100000000002</v>
      </c>
      <c r="AI431" s="16">
        <f t="shared" si="863"/>
        <v>22202.800000000003</v>
      </c>
      <c r="AJ431" s="16">
        <f t="shared" si="864"/>
        <v>22202.800000000003</v>
      </c>
      <c r="AK431" s="16">
        <f>AK432+AK434</f>
        <v>0</v>
      </c>
      <c r="AL431" s="16">
        <f>AL432+AL434</f>
        <v>0</v>
      </c>
      <c r="AM431" s="16">
        <f>AM432+AM434</f>
        <v>0</v>
      </c>
      <c r="AN431" s="16">
        <f t="shared" si="865"/>
        <v>21070.100000000002</v>
      </c>
      <c r="AO431" s="16">
        <f t="shared" si="866"/>
        <v>22202.800000000003</v>
      </c>
      <c r="AP431" s="16">
        <f t="shared" si="867"/>
        <v>22202.800000000003</v>
      </c>
      <c r="AQ431" s="16">
        <f>AQ432+AQ434</f>
        <v>0</v>
      </c>
      <c r="AR431" s="16">
        <f>AR432+AR434</f>
        <v>0</v>
      </c>
      <c r="AS431" s="16">
        <f>AS432+AS434</f>
        <v>0</v>
      </c>
      <c r="AT431" s="16">
        <f t="shared" si="868"/>
        <v>21070.100000000002</v>
      </c>
      <c r="AU431" s="16">
        <f t="shared" si="869"/>
        <v>22202.800000000003</v>
      </c>
      <c r="AV431" s="16">
        <f t="shared" si="870"/>
        <v>22202.800000000003</v>
      </c>
      <c r="AW431" s="16">
        <f>AW432+AW434</f>
        <v>0</v>
      </c>
      <c r="AX431" s="16">
        <f>AX432+AX434</f>
        <v>0</v>
      </c>
      <c r="AY431" s="16">
        <f>AY432+AY434</f>
        <v>0</v>
      </c>
      <c r="AZ431" s="16">
        <f t="shared" si="871"/>
        <v>21070.100000000002</v>
      </c>
      <c r="BA431" s="16">
        <f t="shared" si="872"/>
        <v>22202.800000000003</v>
      </c>
      <c r="BB431" s="16">
        <f t="shared" si="873"/>
        <v>22202.800000000003</v>
      </c>
      <c r="BC431" s="16">
        <f>BC432+BC434</f>
        <v>0</v>
      </c>
      <c r="BD431" s="30"/>
      <c r="BE431" s="30"/>
      <c r="BF431" s="1"/>
      <c r="BG431" s="1"/>
      <c r="BH431" s="1"/>
      <c r="BI431" s="1"/>
      <c r="BJ431" s="1"/>
    </row>
    <row r="432" s="1" customFormat="1">
      <c r="A432" s="13" t="s">
        <v>326</v>
      </c>
      <c r="B432" s="14" t="s">
        <v>148</v>
      </c>
      <c r="C432" s="13"/>
      <c r="D432" s="13"/>
      <c r="E432" s="29" t="s">
        <v>149</v>
      </c>
      <c r="F432" s="16">
        <f>F433</f>
        <v>17178.400000000001</v>
      </c>
      <c r="G432" s="16">
        <f>G433</f>
        <v>17700.600000000002</v>
      </c>
      <c r="H432" s="16">
        <f>H433</f>
        <v>17700.600000000002</v>
      </c>
      <c r="I432" s="16">
        <f>I433</f>
        <v>0</v>
      </c>
      <c r="J432" s="16">
        <f>J433</f>
        <v>0</v>
      </c>
      <c r="K432" s="16">
        <f>K433</f>
        <v>0</v>
      </c>
      <c r="L432" s="16">
        <f t="shared" si="798"/>
        <v>17178.400000000001</v>
      </c>
      <c r="M432" s="16">
        <f t="shared" si="799"/>
        <v>17700.600000000002</v>
      </c>
      <c r="N432" s="16">
        <f t="shared" si="800"/>
        <v>17700.600000000002</v>
      </c>
      <c r="O432" s="16">
        <f>O433</f>
        <v>2696.6999999999998</v>
      </c>
      <c r="P432" s="16">
        <f>P433</f>
        <v>3307.1999999999998</v>
      </c>
      <c r="Q432" s="16">
        <f>Q433</f>
        <v>3307.1999999999998</v>
      </c>
      <c r="R432" s="16">
        <f t="shared" si="853"/>
        <v>19875.100000000002</v>
      </c>
      <c r="S432" s="16">
        <f t="shared" si="854"/>
        <v>21007.800000000003</v>
      </c>
      <c r="T432" s="16">
        <f t="shared" si="855"/>
        <v>21007.800000000003</v>
      </c>
      <c r="U432" s="16">
        <f>U433</f>
        <v>0</v>
      </c>
      <c r="V432" s="16">
        <f>V433</f>
        <v>0</v>
      </c>
      <c r="W432" s="16">
        <f>W433</f>
        <v>0</v>
      </c>
      <c r="X432" s="16">
        <f t="shared" si="856"/>
        <v>19875.100000000002</v>
      </c>
      <c r="Y432" s="16">
        <f t="shared" si="857"/>
        <v>21007.800000000003</v>
      </c>
      <c r="Z432" s="16">
        <f t="shared" si="858"/>
        <v>21007.800000000003</v>
      </c>
      <c r="AA432" s="16">
        <f>AA433</f>
        <v>0</v>
      </c>
      <c r="AB432" s="16">
        <f>AB433</f>
        <v>0</v>
      </c>
      <c r="AC432" s="16">
        <f>AC433</f>
        <v>0</v>
      </c>
      <c r="AD432" s="16">
        <f t="shared" si="859"/>
        <v>19875.100000000002</v>
      </c>
      <c r="AE432" s="16">
        <f t="shared" si="860"/>
        <v>21007.800000000003</v>
      </c>
      <c r="AF432" s="16">
        <f t="shared" si="861"/>
        <v>21007.800000000003</v>
      </c>
      <c r="AG432" s="16">
        <f>AG433</f>
        <v>0</v>
      </c>
      <c r="AH432" s="16">
        <f t="shared" si="862"/>
        <v>19875.100000000002</v>
      </c>
      <c r="AI432" s="16">
        <f t="shared" si="863"/>
        <v>21007.800000000003</v>
      </c>
      <c r="AJ432" s="16">
        <f t="shared" si="864"/>
        <v>21007.800000000003</v>
      </c>
      <c r="AK432" s="16">
        <f>AK433</f>
        <v>0</v>
      </c>
      <c r="AL432" s="16">
        <f>AL433</f>
        <v>0</v>
      </c>
      <c r="AM432" s="16">
        <f>AM433</f>
        <v>0</v>
      </c>
      <c r="AN432" s="16">
        <f t="shared" si="865"/>
        <v>19875.100000000002</v>
      </c>
      <c r="AO432" s="16">
        <f t="shared" si="866"/>
        <v>21007.800000000003</v>
      </c>
      <c r="AP432" s="16">
        <f t="shared" si="867"/>
        <v>21007.800000000003</v>
      </c>
      <c r="AQ432" s="16">
        <f>AQ433</f>
        <v>0</v>
      </c>
      <c r="AR432" s="16">
        <f>AR433</f>
        <v>0</v>
      </c>
      <c r="AS432" s="16">
        <f>AS433</f>
        <v>0</v>
      </c>
      <c r="AT432" s="16">
        <f t="shared" si="868"/>
        <v>19875.100000000002</v>
      </c>
      <c r="AU432" s="16">
        <f t="shared" si="869"/>
        <v>21007.800000000003</v>
      </c>
      <c r="AV432" s="16">
        <f t="shared" si="870"/>
        <v>21007.800000000003</v>
      </c>
      <c r="AW432" s="16">
        <f>AW433</f>
        <v>0</v>
      </c>
      <c r="AX432" s="16">
        <f>AX433</f>
        <v>0</v>
      </c>
      <c r="AY432" s="16">
        <f>AY433</f>
        <v>0</v>
      </c>
      <c r="AZ432" s="16">
        <f t="shared" si="871"/>
        <v>19875.100000000002</v>
      </c>
      <c r="BA432" s="16">
        <f t="shared" si="872"/>
        <v>21007.800000000003</v>
      </c>
      <c r="BB432" s="16">
        <f t="shared" si="873"/>
        <v>21007.800000000003</v>
      </c>
      <c r="BC432" s="16">
        <f>BC433</f>
        <v>0</v>
      </c>
      <c r="BD432" s="30"/>
      <c r="BE432" s="30"/>
      <c r="BF432" s="1"/>
      <c r="BG432" s="1"/>
      <c r="BH432" s="1"/>
      <c r="BI432" s="1"/>
      <c r="BJ432" s="1"/>
    </row>
    <row r="433" s="1" customFormat="1">
      <c r="A433" s="13" t="s">
        <v>326</v>
      </c>
      <c r="B433" s="14">
        <v>100</v>
      </c>
      <c r="C433" s="13" t="s">
        <v>268</v>
      </c>
      <c r="D433" s="13" t="s">
        <v>327</v>
      </c>
      <c r="E433" s="29" t="s">
        <v>328</v>
      </c>
      <c r="F433" s="16">
        <v>17178.400000000001</v>
      </c>
      <c r="G433" s="16">
        <v>17700.600000000002</v>
      </c>
      <c r="H433" s="16">
        <v>17700.600000000002</v>
      </c>
      <c r="I433" s="16"/>
      <c r="J433" s="16"/>
      <c r="K433" s="16"/>
      <c r="L433" s="16">
        <f t="shared" si="798"/>
        <v>17178.400000000001</v>
      </c>
      <c r="M433" s="16">
        <f t="shared" si="799"/>
        <v>17700.600000000002</v>
      </c>
      <c r="N433" s="16">
        <f t="shared" si="800"/>
        <v>17700.600000000002</v>
      </c>
      <c r="O433" s="16">
        <v>2696.6999999999998</v>
      </c>
      <c r="P433" s="16">
        <v>3307.1999999999998</v>
      </c>
      <c r="Q433" s="16">
        <v>3307.1999999999998</v>
      </c>
      <c r="R433" s="16">
        <f t="shared" si="853"/>
        <v>19875.100000000002</v>
      </c>
      <c r="S433" s="16">
        <f t="shared" si="854"/>
        <v>21007.800000000003</v>
      </c>
      <c r="T433" s="16">
        <f t="shared" si="855"/>
        <v>21007.800000000003</v>
      </c>
      <c r="U433" s="16"/>
      <c r="V433" s="16"/>
      <c r="W433" s="16"/>
      <c r="X433" s="16">
        <f t="shared" si="856"/>
        <v>19875.100000000002</v>
      </c>
      <c r="Y433" s="16">
        <f t="shared" si="857"/>
        <v>21007.800000000003</v>
      </c>
      <c r="Z433" s="16">
        <f t="shared" si="858"/>
        <v>21007.800000000003</v>
      </c>
      <c r="AA433" s="16"/>
      <c r="AB433" s="16"/>
      <c r="AC433" s="16"/>
      <c r="AD433" s="16">
        <f t="shared" si="859"/>
        <v>19875.100000000002</v>
      </c>
      <c r="AE433" s="16">
        <f t="shared" si="860"/>
        <v>21007.800000000003</v>
      </c>
      <c r="AF433" s="16">
        <f t="shared" si="861"/>
        <v>21007.800000000003</v>
      </c>
      <c r="AG433" s="16"/>
      <c r="AH433" s="16">
        <f t="shared" si="862"/>
        <v>19875.100000000002</v>
      </c>
      <c r="AI433" s="16">
        <f t="shared" si="863"/>
        <v>21007.800000000003</v>
      </c>
      <c r="AJ433" s="16">
        <f t="shared" si="864"/>
        <v>21007.800000000003</v>
      </c>
      <c r="AK433" s="16"/>
      <c r="AL433" s="16"/>
      <c r="AM433" s="16"/>
      <c r="AN433" s="16">
        <f t="shared" si="865"/>
        <v>19875.100000000002</v>
      </c>
      <c r="AO433" s="16">
        <f t="shared" si="866"/>
        <v>21007.800000000003</v>
      </c>
      <c r="AP433" s="16">
        <f t="shared" si="867"/>
        <v>21007.800000000003</v>
      </c>
      <c r="AQ433" s="16"/>
      <c r="AR433" s="16"/>
      <c r="AS433" s="16"/>
      <c r="AT433" s="16">
        <f t="shared" si="868"/>
        <v>19875.100000000002</v>
      </c>
      <c r="AU433" s="16">
        <f t="shared" si="869"/>
        <v>21007.800000000003</v>
      </c>
      <c r="AV433" s="16">
        <f t="shared" si="870"/>
        <v>21007.800000000003</v>
      </c>
      <c r="AW433" s="16"/>
      <c r="AX433" s="16"/>
      <c r="AY433" s="16"/>
      <c r="AZ433" s="16">
        <f t="shared" si="871"/>
        <v>19875.100000000002</v>
      </c>
      <c r="BA433" s="16">
        <f t="shared" si="872"/>
        <v>21007.800000000003</v>
      </c>
      <c r="BB433" s="16">
        <f t="shared" si="873"/>
        <v>21007.800000000003</v>
      </c>
      <c r="BC433" s="16"/>
      <c r="BD433" s="30"/>
      <c r="BE433" s="30"/>
      <c r="BF433" s="1"/>
      <c r="BG433" s="1"/>
      <c r="BH433" s="1"/>
      <c r="BI433" s="1"/>
      <c r="BJ433" s="1"/>
    </row>
    <row r="434" s="1" customFormat="1">
      <c r="A434" s="13" t="s">
        <v>326</v>
      </c>
      <c r="B434" s="14" t="s">
        <v>66</v>
      </c>
      <c r="C434" s="13"/>
      <c r="D434" s="13"/>
      <c r="E434" s="29" t="s">
        <v>67</v>
      </c>
      <c r="F434" s="16">
        <f>F435</f>
        <v>1195</v>
      </c>
      <c r="G434" s="16">
        <f>G435</f>
        <v>1195</v>
      </c>
      <c r="H434" s="16">
        <f>H435</f>
        <v>1195</v>
      </c>
      <c r="I434" s="16">
        <f>I435</f>
        <v>0</v>
      </c>
      <c r="J434" s="16">
        <f>J435</f>
        <v>0</v>
      </c>
      <c r="K434" s="16">
        <f>K435</f>
        <v>0</v>
      </c>
      <c r="L434" s="16">
        <f t="shared" si="798"/>
        <v>1195</v>
      </c>
      <c r="M434" s="16">
        <f t="shared" si="799"/>
        <v>1195</v>
      </c>
      <c r="N434" s="16">
        <f t="shared" si="800"/>
        <v>1195</v>
      </c>
      <c r="O434" s="16">
        <f>O435</f>
        <v>0</v>
      </c>
      <c r="P434" s="16">
        <f>P435</f>
        <v>0</v>
      </c>
      <c r="Q434" s="16">
        <f>Q435</f>
        <v>0</v>
      </c>
      <c r="R434" s="16">
        <f t="shared" si="853"/>
        <v>1195</v>
      </c>
      <c r="S434" s="16">
        <f t="shared" si="854"/>
        <v>1195</v>
      </c>
      <c r="T434" s="16">
        <f t="shared" si="855"/>
        <v>1195</v>
      </c>
      <c r="U434" s="16">
        <f>U435</f>
        <v>0</v>
      </c>
      <c r="V434" s="16">
        <f>V435</f>
        <v>0</v>
      </c>
      <c r="W434" s="16">
        <f>W435</f>
        <v>0</v>
      </c>
      <c r="X434" s="16">
        <f t="shared" si="856"/>
        <v>1195</v>
      </c>
      <c r="Y434" s="16">
        <f t="shared" si="857"/>
        <v>1195</v>
      </c>
      <c r="Z434" s="16">
        <f t="shared" si="858"/>
        <v>1195</v>
      </c>
      <c r="AA434" s="16">
        <f>AA435</f>
        <v>0</v>
      </c>
      <c r="AB434" s="16">
        <f>AB435</f>
        <v>0</v>
      </c>
      <c r="AC434" s="16">
        <f>AC435</f>
        <v>0</v>
      </c>
      <c r="AD434" s="16">
        <f t="shared" si="859"/>
        <v>1195</v>
      </c>
      <c r="AE434" s="16">
        <f t="shared" si="860"/>
        <v>1195</v>
      </c>
      <c r="AF434" s="16">
        <f t="shared" si="861"/>
        <v>1195</v>
      </c>
      <c r="AG434" s="16">
        <f>AG435</f>
        <v>0</v>
      </c>
      <c r="AH434" s="16">
        <f t="shared" si="862"/>
        <v>1195</v>
      </c>
      <c r="AI434" s="16">
        <f t="shared" si="863"/>
        <v>1195</v>
      </c>
      <c r="AJ434" s="16">
        <f t="shared" si="864"/>
        <v>1195</v>
      </c>
      <c r="AK434" s="16">
        <f>AK435</f>
        <v>0</v>
      </c>
      <c r="AL434" s="16">
        <f>AL435</f>
        <v>0</v>
      </c>
      <c r="AM434" s="16">
        <f>AM435</f>
        <v>0</v>
      </c>
      <c r="AN434" s="16">
        <f t="shared" si="865"/>
        <v>1195</v>
      </c>
      <c r="AO434" s="16">
        <f t="shared" si="866"/>
        <v>1195</v>
      </c>
      <c r="AP434" s="16">
        <f t="shared" si="867"/>
        <v>1195</v>
      </c>
      <c r="AQ434" s="16">
        <f>AQ435</f>
        <v>0</v>
      </c>
      <c r="AR434" s="16">
        <f>AR435</f>
        <v>0</v>
      </c>
      <c r="AS434" s="16">
        <f>AS435</f>
        <v>0</v>
      </c>
      <c r="AT434" s="16">
        <f t="shared" si="868"/>
        <v>1195</v>
      </c>
      <c r="AU434" s="16">
        <f t="shared" si="869"/>
        <v>1195</v>
      </c>
      <c r="AV434" s="16">
        <f t="shared" si="870"/>
        <v>1195</v>
      </c>
      <c r="AW434" s="16">
        <f>AW435</f>
        <v>0</v>
      </c>
      <c r="AX434" s="16">
        <f>AX435</f>
        <v>0</v>
      </c>
      <c r="AY434" s="16">
        <f>AY435</f>
        <v>0</v>
      </c>
      <c r="AZ434" s="16">
        <f t="shared" si="871"/>
        <v>1195</v>
      </c>
      <c r="BA434" s="16">
        <f t="shared" si="872"/>
        <v>1195</v>
      </c>
      <c r="BB434" s="16">
        <f t="shared" si="873"/>
        <v>1195</v>
      </c>
      <c r="BC434" s="16">
        <f>BC435</f>
        <v>0</v>
      </c>
      <c r="BD434" s="30"/>
      <c r="BE434" s="30"/>
      <c r="BF434" s="1"/>
      <c r="BG434" s="1"/>
      <c r="BH434" s="1"/>
      <c r="BI434" s="1"/>
      <c r="BJ434" s="1"/>
    </row>
    <row r="435" s="1" customFormat="1">
      <c r="A435" s="13" t="s">
        <v>326</v>
      </c>
      <c r="B435" s="14">
        <v>200</v>
      </c>
      <c r="C435" s="13" t="s">
        <v>268</v>
      </c>
      <c r="D435" s="13" t="s">
        <v>327</v>
      </c>
      <c r="E435" s="29" t="s">
        <v>328</v>
      </c>
      <c r="F435" s="16">
        <v>1195</v>
      </c>
      <c r="G435" s="16">
        <v>1195</v>
      </c>
      <c r="H435" s="16">
        <v>1195</v>
      </c>
      <c r="I435" s="16"/>
      <c r="J435" s="16"/>
      <c r="K435" s="16"/>
      <c r="L435" s="16">
        <f t="shared" si="798"/>
        <v>1195</v>
      </c>
      <c r="M435" s="16">
        <f t="shared" si="799"/>
        <v>1195</v>
      </c>
      <c r="N435" s="16">
        <f t="shared" si="800"/>
        <v>1195</v>
      </c>
      <c r="O435" s="16"/>
      <c r="P435" s="16"/>
      <c r="Q435" s="16"/>
      <c r="R435" s="16">
        <f t="shared" si="853"/>
        <v>1195</v>
      </c>
      <c r="S435" s="16">
        <f t="shared" si="854"/>
        <v>1195</v>
      </c>
      <c r="T435" s="16">
        <f t="shared" si="855"/>
        <v>1195</v>
      </c>
      <c r="U435" s="16"/>
      <c r="V435" s="16"/>
      <c r="W435" s="16"/>
      <c r="X435" s="16">
        <f t="shared" si="856"/>
        <v>1195</v>
      </c>
      <c r="Y435" s="16">
        <f t="shared" si="857"/>
        <v>1195</v>
      </c>
      <c r="Z435" s="16">
        <f t="shared" si="858"/>
        <v>1195</v>
      </c>
      <c r="AA435" s="16"/>
      <c r="AB435" s="16"/>
      <c r="AC435" s="16"/>
      <c r="AD435" s="16">
        <f t="shared" si="859"/>
        <v>1195</v>
      </c>
      <c r="AE435" s="16">
        <f t="shared" si="860"/>
        <v>1195</v>
      </c>
      <c r="AF435" s="16">
        <f t="shared" si="861"/>
        <v>1195</v>
      </c>
      <c r="AG435" s="16"/>
      <c r="AH435" s="16">
        <f t="shared" si="862"/>
        <v>1195</v>
      </c>
      <c r="AI435" s="16">
        <f t="shared" si="863"/>
        <v>1195</v>
      </c>
      <c r="AJ435" s="16">
        <f t="shared" si="864"/>
        <v>1195</v>
      </c>
      <c r="AK435" s="16"/>
      <c r="AL435" s="16"/>
      <c r="AM435" s="16"/>
      <c r="AN435" s="16">
        <f t="shared" si="865"/>
        <v>1195</v>
      </c>
      <c r="AO435" s="16">
        <f t="shared" si="866"/>
        <v>1195</v>
      </c>
      <c r="AP435" s="16">
        <f t="shared" si="867"/>
        <v>1195</v>
      </c>
      <c r="AQ435" s="16"/>
      <c r="AR435" s="16"/>
      <c r="AS435" s="16"/>
      <c r="AT435" s="16">
        <f t="shared" si="868"/>
        <v>1195</v>
      </c>
      <c r="AU435" s="16">
        <f t="shared" si="869"/>
        <v>1195</v>
      </c>
      <c r="AV435" s="16">
        <f t="shared" si="870"/>
        <v>1195</v>
      </c>
      <c r="AW435" s="16"/>
      <c r="AX435" s="16"/>
      <c r="AY435" s="16"/>
      <c r="AZ435" s="16">
        <f t="shared" si="871"/>
        <v>1195</v>
      </c>
      <c r="BA435" s="16">
        <f t="shared" si="872"/>
        <v>1195</v>
      </c>
      <c r="BB435" s="16">
        <f t="shared" si="873"/>
        <v>1195</v>
      </c>
      <c r="BC435" s="16"/>
      <c r="BD435" s="30"/>
      <c r="BE435" s="30"/>
      <c r="BF435" s="1"/>
      <c r="BG435" s="1"/>
      <c r="BH435" s="1"/>
      <c r="BI435" s="1"/>
      <c r="BJ435" s="1"/>
    </row>
    <row r="436" s="1" customFormat="1">
      <c r="A436" s="13" t="s">
        <v>329</v>
      </c>
      <c r="B436" s="14"/>
      <c r="C436" s="13"/>
      <c r="D436" s="13"/>
      <c r="E436" s="29" t="s">
        <v>147</v>
      </c>
      <c r="F436" s="16">
        <f>F437+F439</f>
        <v>61503.600000000006</v>
      </c>
      <c r="G436" s="16">
        <f>G437+G439</f>
        <v>63213.199999999997</v>
      </c>
      <c r="H436" s="16">
        <f>H437+H439</f>
        <v>63213.199999999997</v>
      </c>
      <c r="I436" s="16">
        <f>I437+I439</f>
        <v>0</v>
      </c>
      <c r="J436" s="16">
        <f>J437+J439</f>
        <v>0</v>
      </c>
      <c r="K436" s="16">
        <f>K437+K439</f>
        <v>0</v>
      </c>
      <c r="L436" s="16">
        <f t="shared" si="798"/>
        <v>61503.600000000006</v>
      </c>
      <c r="M436" s="16">
        <f t="shared" si="799"/>
        <v>63213.199999999997</v>
      </c>
      <c r="N436" s="16">
        <f t="shared" si="800"/>
        <v>63213.199999999997</v>
      </c>
      <c r="O436" s="16">
        <f>O437+O439</f>
        <v>5296.8000000000002</v>
      </c>
      <c r="P436" s="16">
        <f>P437+P439</f>
        <v>6118.1000000000004</v>
      </c>
      <c r="Q436" s="16">
        <f>Q437+Q439</f>
        <v>6118.1000000000004</v>
      </c>
      <c r="R436" s="16">
        <f t="shared" si="853"/>
        <v>66800.400000000009</v>
      </c>
      <c r="S436" s="16">
        <f t="shared" si="854"/>
        <v>69331.300000000003</v>
      </c>
      <c r="T436" s="16">
        <f t="shared" si="855"/>
        <v>69331.300000000003</v>
      </c>
      <c r="U436" s="16">
        <f>U437+U439</f>
        <v>0</v>
      </c>
      <c r="V436" s="16">
        <f>V437+V439</f>
        <v>0</v>
      </c>
      <c r="W436" s="16">
        <f>W437+W439</f>
        <v>0</v>
      </c>
      <c r="X436" s="16">
        <f t="shared" si="856"/>
        <v>66800.400000000009</v>
      </c>
      <c r="Y436" s="16">
        <f t="shared" si="857"/>
        <v>69331.300000000003</v>
      </c>
      <c r="Z436" s="16">
        <f t="shared" si="858"/>
        <v>69331.300000000003</v>
      </c>
      <c r="AA436" s="16">
        <f>AA437+AA439</f>
        <v>0</v>
      </c>
      <c r="AB436" s="16">
        <f>AB437+AB439</f>
        <v>0</v>
      </c>
      <c r="AC436" s="16">
        <f>AC437+AC439</f>
        <v>0</v>
      </c>
      <c r="AD436" s="16">
        <f t="shared" si="859"/>
        <v>66800.400000000009</v>
      </c>
      <c r="AE436" s="16">
        <f t="shared" si="860"/>
        <v>69331.300000000003</v>
      </c>
      <c r="AF436" s="16">
        <f t="shared" si="861"/>
        <v>69331.300000000003</v>
      </c>
      <c r="AG436" s="16">
        <f>AG437+AG439</f>
        <v>0</v>
      </c>
      <c r="AH436" s="16">
        <f t="shared" si="862"/>
        <v>66800.400000000009</v>
      </c>
      <c r="AI436" s="16">
        <f t="shared" si="863"/>
        <v>69331.300000000003</v>
      </c>
      <c r="AJ436" s="16">
        <f t="shared" si="864"/>
        <v>69331.300000000003</v>
      </c>
      <c r="AK436" s="16">
        <f>AK437+AK439</f>
        <v>0</v>
      </c>
      <c r="AL436" s="16">
        <f>AL437+AL439</f>
        <v>0</v>
      </c>
      <c r="AM436" s="16">
        <f>AM437+AM439</f>
        <v>0</v>
      </c>
      <c r="AN436" s="16">
        <f t="shared" si="865"/>
        <v>66800.400000000009</v>
      </c>
      <c r="AO436" s="16">
        <f t="shared" si="866"/>
        <v>69331.300000000003</v>
      </c>
      <c r="AP436" s="16">
        <f t="shared" si="867"/>
        <v>69331.300000000003</v>
      </c>
      <c r="AQ436" s="16">
        <f>AQ437+AQ439</f>
        <v>0</v>
      </c>
      <c r="AR436" s="16">
        <f>AR437+AR439</f>
        <v>0</v>
      </c>
      <c r="AS436" s="16">
        <f>AS437+AS439</f>
        <v>0</v>
      </c>
      <c r="AT436" s="16">
        <f t="shared" si="868"/>
        <v>66800.400000000009</v>
      </c>
      <c r="AU436" s="16">
        <f t="shared" si="869"/>
        <v>69331.300000000003</v>
      </c>
      <c r="AV436" s="16">
        <f t="shared" si="870"/>
        <v>69331.300000000003</v>
      </c>
      <c r="AW436" s="16">
        <f>AW437+AW439</f>
        <v>0</v>
      </c>
      <c r="AX436" s="16">
        <f>AX437+AX439</f>
        <v>0</v>
      </c>
      <c r="AY436" s="16">
        <f>AY437+AY439</f>
        <v>0</v>
      </c>
      <c r="AZ436" s="16">
        <f t="shared" si="871"/>
        <v>66800.400000000009</v>
      </c>
      <c r="BA436" s="16">
        <f t="shared" si="872"/>
        <v>69331.300000000003</v>
      </c>
      <c r="BB436" s="16">
        <f t="shared" si="873"/>
        <v>69331.300000000003</v>
      </c>
      <c r="BC436" s="16">
        <f>BC437+BC439</f>
        <v>0</v>
      </c>
      <c r="BD436" s="30"/>
      <c r="BE436" s="30"/>
      <c r="BF436" s="1"/>
      <c r="BG436" s="1"/>
      <c r="BH436" s="1"/>
      <c r="BI436" s="1"/>
      <c r="BJ436" s="1"/>
    </row>
    <row r="437" s="1" customFormat="1">
      <c r="A437" s="13" t="s">
        <v>329</v>
      </c>
      <c r="B437" s="14" t="s">
        <v>148</v>
      </c>
      <c r="C437" s="13"/>
      <c r="D437" s="13"/>
      <c r="E437" s="29" t="s">
        <v>149</v>
      </c>
      <c r="F437" s="16">
        <f>F438</f>
        <v>55596.600000000006</v>
      </c>
      <c r="G437" s="16">
        <f>G438</f>
        <v>57306.199999999997</v>
      </c>
      <c r="H437" s="16">
        <f>H438</f>
        <v>57306.199999999997</v>
      </c>
      <c r="I437" s="16">
        <f>I438</f>
        <v>0</v>
      </c>
      <c r="J437" s="16">
        <f>J438</f>
        <v>0</v>
      </c>
      <c r="K437" s="16">
        <f>K438</f>
        <v>0</v>
      </c>
      <c r="L437" s="16">
        <f t="shared" si="798"/>
        <v>55596.600000000006</v>
      </c>
      <c r="M437" s="16">
        <f t="shared" si="799"/>
        <v>57306.199999999997</v>
      </c>
      <c r="N437" s="16">
        <f t="shared" si="800"/>
        <v>57306.199999999997</v>
      </c>
      <c r="O437" s="16">
        <f>O438</f>
        <v>5296.8000000000002</v>
      </c>
      <c r="P437" s="16">
        <f>P438</f>
        <v>6118.1000000000004</v>
      </c>
      <c r="Q437" s="16">
        <f>Q438</f>
        <v>6118.1000000000004</v>
      </c>
      <c r="R437" s="16">
        <f t="shared" si="853"/>
        <v>60893.400000000009</v>
      </c>
      <c r="S437" s="16">
        <f t="shared" si="854"/>
        <v>63424.299999999996</v>
      </c>
      <c r="T437" s="16">
        <f t="shared" si="855"/>
        <v>63424.299999999996</v>
      </c>
      <c r="U437" s="16">
        <f>U438</f>
        <v>0</v>
      </c>
      <c r="V437" s="16">
        <f>V438</f>
        <v>0</v>
      </c>
      <c r="W437" s="16">
        <f>W438</f>
        <v>0</v>
      </c>
      <c r="X437" s="16">
        <f t="shared" si="856"/>
        <v>60893.400000000009</v>
      </c>
      <c r="Y437" s="16">
        <f t="shared" si="857"/>
        <v>63424.299999999996</v>
      </c>
      <c r="Z437" s="16">
        <f t="shared" si="858"/>
        <v>63424.299999999996</v>
      </c>
      <c r="AA437" s="16">
        <f>AA438</f>
        <v>0</v>
      </c>
      <c r="AB437" s="16">
        <f>AB438</f>
        <v>0</v>
      </c>
      <c r="AC437" s="16">
        <f>AC438</f>
        <v>0</v>
      </c>
      <c r="AD437" s="16">
        <f t="shared" si="859"/>
        <v>60893.400000000009</v>
      </c>
      <c r="AE437" s="16">
        <f t="shared" si="860"/>
        <v>63424.299999999996</v>
      </c>
      <c r="AF437" s="16">
        <f t="shared" si="861"/>
        <v>63424.299999999996</v>
      </c>
      <c r="AG437" s="16">
        <f>AG438</f>
        <v>0</v>
      </c>
      <c r="AH437" s="16">
        <f t="shared" si="862"/>
        <v>60893.400000000009</v>
      </c>
      <c r="AI437" s="16">
        <f t="shared" si="863"/>
        <v>63424.299999999996</v>
      </c>
      <c r="AJ437" s="16">
        <f t="shared" si="864"/>
        <v>63424.299999999996</v>
      </c>
      <c r="AK437" s="16">
        <f>AK438</f>
        <v>0</v>
      </c>
      <c r="AL437" s="16">
        <f>AL438</f>
        <v>0</v>
      </c>
      <c r="AM437" s="16">
        <f>AM438</f>
        <v>0</v>
      </c>
      <c r="AN437" s="16">
        <f t="shared" si="865"/>
        <v>60893.400000000009</v>
      </c>
      <c r="AO437" s="16">
        <f t="shared" si="866"/>
        <v>63424.299999999996</v>
      </c>
      <c r="AP437" s="16">
        <f t="shared" si="867"/>
        <v>63424.299999999996</v>
      </c>
      <c r="AQ437" s="16">
        <f>AQ438</f>
        <v>0</v>
      </c>
      <c r="AR437" s="16">
        <f>AR438</f>
        <v>0</v>
      </c>
      <c r="AS437" s="16">
        <f>AS438</f>
        <v>0</v>
      </c>
      <c r="AT437" s="16">
        <f t="shared" si="868"/>
        <v>60893.400000000009</v>
      </c>
      <c r="AU437" s="16">
        <f t="shared" si="869"/>
        <v>63424.299999999996</v>
      </c>
      <c r="AV437" s="16">
        <f t="shared" si="870"/>
        <v>63424.299999999996</v>
      </c>
      <c r="AW437" s="16">
        <f>AW438</f>
        <v>0</v>
      </c>
      <c r="AX437" s="16">
        <f>AX438</f>
        <v>0</v>
      </c>
      <c r="AY437" s="16">
        <f>AY438</f>
        <v>0</v>
      </c>
      <c r="AZ437" s="16">
        <f t="shared" si="871"/>
        <v>60893.400000000009</v>
      </c>
      <c r="BA437" s="16">
        <f t="shared" si="872"/>
        <v>63424.299999999996</v>
      </c>
      <c r="BB437" s="16">
        <f t="shared" si="873"/>
        <v>63424.299999999996</v>
      </c>
      <c r="BC437" s="16">
        <f>BC438</f>
        <v>0</v>
      </c>
      <c r="BD437" s="30"/>
      <c r="BE437" s="30"/>
      <c r="BF437" s="1"/>
      <c r="BG437" s="1"/>
      <c r="BH437" s="1"/>
      <c r="BI437" s="1"/>
      <c r="BJ437" s="1"/>
    </row>
    <row r="438" s="1" customFormat="1">
      <c r="A438" s="13" t="s">
        <v>329</v>
      </c>
      <c r="B438" s="14">
        <v>100</v>
      </c>
      <c r="C438" s="13" t="s">
        <v>268</v>
      </c>
      <c r="D438" s="13" t="s">
        <v>327</v>
      </c>
      <c r="E438" s="29" t="s">
        <v>328</v>
      </c>
      <c r="F438" s="16">
        <v>55596.600000000006</v>
      </c>
      <c r="G438" s="16">
        <v>57306.199999999997</v>
      </c>
      <c r="H438" s="16">
        <v>57306.199999999997</v>
      </c>
      <c r="I438" s="16"/>
      <c r="J438" s="16"/>
      <c r="K438" s="16"/>
      <c r="L438" s="16">
        <f t="shared" si="798"/>
        <v>55596.600000000006</v>
      </c>
      <c r="M438" s="16">
        <f t="shared" si="799"/>
        <v>57306.199999999997</v>
      </c>
      <c r="N438" s="16">
        <f t="shared" si="800"/>
        <v>57306.199999999997</v>
      </c>
      <c r="O438" s="16">
        <v>5296.8000000000002</v>
      </c>
      <c r="P438" s="16">
        <v>6118.1000000000004</v>
      </c>
      <c r="Q438" s="16">
        <v>6118.1000000000004</v>
      </c>
      <c r="R438" s="16">
        <f t="shared" si="853"/>
        <v>60893.400000000009</v>
      </c>
      <c r="S438" s="16">
        <f t="shared" si="854"/>
        <v>63424.299999999996</v>
      </c>
      <c r="T438" s="16">
        <f t="shared" si="855"/>
        <v>63424.299999999996</v>
      </c>
      <c r="U438" s="16"/>
      <c r="V438" s="16"/>
      <c r="W438" s="16"/>
      <c r="X438" s="16">
        <f t="shared" si="856"/>
        <v>60893.400000000009</v>
      </c>
      <c r="Y438" s="16">
        <f t="shared" si="857"/>
        <v>63424.299999999996</v>
      </c>
      <c r="Z438" s="16">
        <f t="shared" si="858"/>
        <v>63424.299999999996</v>
      </c>
      <c r="AA438" s="16"/>
      <c r="AB438" s="16"/>
      <c r="AC438" s="16"/>
      <c r="AD438" s="16">
        <f t="shared" si="859"/>
        <v>60893.400000000009</v>
      </c>
      <c r="AE438" s="16">
        <f t="shared" si="860"/>
        <v>63424.299999999996</v>
      </c>
      <c r="AF438" s="16">
        <f t="shared" si="861"/>
        <v>63424.299999999996</v>
      </c>
      <c r="AG438" s="16"/>
      <c r="AH438" s="16">
        <f t="shared" si="862"/>
        <v>60893.400000000009</v>
      </c>
      <c r="AI438" s="16">
        <f t="shared" si="863"/>
        <v>63424.299999999996</v>
      </c>
      <c r="AJ438" s="16">
        <f t="shared" si="864"/>
        <v>63424.299999999996</v>
      </c>
      <c r="AK438" s="16"/>
      <c r="AL438" s="16"/>
      <c r="AM438" s="16"/>
      <c r="AN438" s="16">
        <f t="shared" si="865"/>
        <v>60893.400000000009</v>
      </c>
      <c r="AO438" s="16">
        <f t="shared" si="866"/>
        <v>63424.299999999996</v>
      </c>
      <c r="AP438" s="16">
        <f t="shared" si="867"/>
        <v>63424.299999999996</v>
      </c>
      <c r="AQ438" s="16"/>
      <c r="AR438" s="16"/>
      <c r="AS438" s="16"/>
      <c r="AT438" s="16">
        <f t="shared" si="868"/>
        <v>60893.400000000009</v>
      </c>
      <c r="AU438" s="16">
        <f t="shared" si="869"/>
        <v>63424.299999999996</v>
      </c>
      <c r="AV438" s="16">
        <f t="shared" si="870"/>
        <v>63424.299999999996</v>
      </c>
      <c r="AW438" s="16"/>
      <c r="AX438" s="16"/>
      <c r="AY438" s="16"/>
      <c r="AZ438" s="16">
        <f t="shared" si="871"/>
        <v>60893.400000000009</v>
      </c>
      <c r="BA438" s="16">
        <f t="shared" si="872"/>
        <v>63424.299999999996</v>
      </c>
      <c r="BB438" s="16">
        <f t="shared" si="873"/>
        <v>63424.299999999996</v>
      </c>
      <c r="BC438" s="16"/>
      <c r="BD438" s="30"/>
      <c r="BE438" s="30"/>
      <c r="BF438" s="1"/>
      <c r="BG438" s="1"/>
      <c r="BH438" s="1"/>
      <c r="BI438" s="1"/>
      <c r="BJ438" s="1"/>
    </row>
    <row r="439" s="1" customFormat="1">
      <c r="A439" s="13" t="s">
        <v>329</v>
      </c>
      <c r="B439" s="14" t="s">
        <v>66</v>
      </c>
      <c r="C439" s="13"/>
      <c r="D439" s="13"/>
      <c r="E439" s="29" t="s">
        <v>67</v>
      </c>
      <c r="F439" s="16">
        <f>F440</f>
        <v>5907</v>
      </c>
      <c r="G439" s="16">
        <f>G440</f>
        <v>5907</v>
      </c>
      <c r="H439" s="16">
        <f>H440</f>
        <v>5907</v>
      </c>
      <c r="I439" s="16">
        <f>I440</f>
        <v>0</v>
      </c>
      <c r="J439" s="16">
        <f>J440</f>
        <v>0</v>
      </c>
      <c r="K439" s="16">
        <f>K440</f>
        <v>0</v>
      </c>
      <c r="L439" s="16">
        <f t="shared" si="798"/>
        <v>5907</v>
      </c>
      <c r="M439" s="16">
        <f t="shared" si="799"/>
        <v>5907</v>
      </c>
      <c r="N439" s="16">
        <f t="shared" si="800"/>
        <v>5907</v>
      </c>
      <c r="O439" s="16">
        <f>O440</f>
        <v>0</v>
      </c>
      <c r="P439" s="16">
        <f>P440</f>
        <v>0</v>
      </c>
      <c r="Q439" s="16">
        <f>Q440</f>
        <v>0</v>
      </c>
      <c r="R439" s="16">
        <f t="shared" si="853"/>
        <v>5907</v>
      </c>
      <c r="S439" s="16">
        <f t="shared" si="854"/>
        <v>5907</v>
      </c>
      <c r="T439" s="16">
        <f t="shared" si="855"/>
        <v>5907</v>
      </c>
      <c r="U439" s="16">
        <f>U440</f>
        <v>0</v>
      </c>
      <c r="V439" s="16">
        <f>V440</f>
        <v>0</v>
      </c>
      <c r="W439" s="16">
        <f>W440</f>
        <v>0</v>
      </c>
      <c r="X439" s="16">
        <f t="shared" si="856"/>
        <v>5907</v>
      </c>
      <c r="Y439" s="16">
        <f t="shared" si="857"/>
        <v>5907</v>
      </c>
      <c r="Z439" s="16">
        <f t="shared" si="858"/>
        <v>5907</v>
      </c>
      <c r="AA439" s="16">
        <f>AA440</f>
        <v>0</v>
      </c>
      <c r="AB439" s="16">
        <f>AB440</f>
        <v>0</v>
      </c>
      <c r="AC439" s="16">
        <f>AC440</f>
        <v>0</v>
      </c>
      <c r="AD439" s="16">
        <f t="shared" si="859"/>
        <v>5907</v>
      </c>
      <c r="AE439" s="16">
        <f t="shared" si="860"/>
        <v>5907</v>
      </c>
      <c r="AF439" s="16">
        <f t="shared" si="861"/>
        <v>5907</v>
      </c>
      <c r="AG439" s="16">
        <f>AG440</f>
        <v>0</v>
      </c>
      <c r="AH439" s="16">
        <f t="shared" si="862"/>
        <v>5907</v>
      </c>
      <c r="AI439" s="16">
        <f t="shared" si="863"/>
        <v>5907</v>
      </c>
      <c r="AJ439" s="16">
        <f t="shared" si="864"/>
        <v>5907</v>
      </c>
      <c r="AK439" s="16">
        <f>AK440</f>
        <v>0</v>
      </c>
      <c r="AL439" s="16">
        <f>AL440</f>
        <v>0</v>
      </c>
      <c r="AM439" s="16">
        <f>AM440</f>
        <v>0</v>
      </c>
      <c r="AN439" s="16">
        <f t="shared" si="865"/>
        <v>5907</v>
      </c>
      <c r="AO439" s="16">
        <f t="shared" si="866"/>
        <v>5907</v>
      </c>
      <c r="AP439" s="16">
        <f t="shared" si="867"/>
        <v>5907</v>
      </c>
      <c r="AQ439" s="16">
        <f>AQ440</f>
        <v>0</v>
      </c>
      <c r="AR439" s="16">
        <f>AR440</f>
        <v>0</v>
      </c>
      <c r="AS439" s="16">
        <f>AS440</f>
        <v>0</v>
      </c>
      <c r="AT439" s="16">
        <f t="shared" si="868"/>
        <v>5907</v>
      </c>
      <c r="AU439" s="16">
        <f t="shared" si="869"/>
        <v>5907</v>
      </c>
      <c r="AV439" s="16">
        <f t="shared" si="870"/>
        <v>5907</v>
      </c>
      <c r="AW439" s="16">
        <f>AW440</f>
        <v>0</v>
      </c>
      <c r="AX439" s="16">
        <f>AX440</f>
        <v>0</v>
      </c>
      <c r="AY439" s="16">
        <f>AY440</f>
        <v>0</v>
      </c>
      <c r="AZ439" s="16">
        <f t="shared" si="871"/>
        <v>5907</v>
      </c>
      <c r="BA439" s="16">
        <f t="shared" si="872"/>
        <v>5907</v>
      </c>
      <c r="BB439" s="16">
        <f t="shared" si="873"/>
        <v>5907</v>
      </c>
      <c r="BC439" s="16">
        <f>BC440</f>
        <v>0</v>
      </c>
      <c r="BD439" s="30"/>
      <c r="BE439" s="30"/>
      <c r="BF439" s="1"/>
      <c r="BG439" s="1"/>
      <c r="BH439" s="1"/>
      <c r="BI439" s="1"/>
      <c r="BJ439" s="1"/>
    </row>
    <row r="440" s="1" customFormat="1">
      <c r="A440" s="13" t="s">
        <v>329</v>
      </c>
      <c r="B440" s="14">
        <v>200</v>
      </c>
      <c r="C440" s="13" t="s">
        <v>268</v>
      </c>
      <c r="D440" s="13" t="s">
        <v>327</v>
      </c>
      <c r="E440" s="29" t="s">
        <v>328</v>
      </c>
      <c r="F440" s="16">
        <v>5907</v>
      </c>
      <c r="G440" s="16">
        <v>5907</v>
      </c>
      <c r="H440" s="16">
        <v>5907</v>
      </c>
      <c r="I440" s="16"/>
      <c r="J440" s="16"/>
      <c r="K440" s="16"/>
      <c r="L440" s="16">
        <f t="shared" si="798"/>
        <v>5907</v>
      </c>
      <c r="M440" s="16">
        <f t="shared" si="799"/>
        <v>5907</v>
      </c>
      <c r="N440" s="16">
        <f t="shared" si="800"/>
        <v>5907</v>
      </c>
      <c r="O440" s="16"/>
      <c r="P440" s="16"/>
      <c r="Q440" s="16"/>
      <c r="R440" s="16">
        <f t="shared" si="853"/>
        <v>5907</v>
      </c>
      <c r="S440" s="16">
        <f t="shared" si="854"/>
        <v>5907</v>
      </c>
      <c r="T440" s="16">
        <f t="shared" si="855"/>
        <v>5907</v>
      </c>
      <c r="U440" s="16"/>
      <c r="V440" s="16"/>
      <c r="W440" s="16"/>
      <c r="X440" s="16">
        <f t="shared" si="856"/>
        <v>5907</v>
      </c>
      <c r="Y440" s="16">
        <f t="shared" si="857"/>
        <v>5907</v>
      </c>
      <c r="Z440" s="16">
        <f t="shared" si="858"/>
        <v>5907</v>
      </c>
      <c r="AA440" s="16"/>
      <c r="AB440" s="16"/>
      <c r="AC440" s="16"/>
      <c r="AD440" s="16">
        <f t="shared" si="859"/>
        <v>5907</v>
      </c>
      <c r="AE440" s="16">
        <f t="shared" si="860"/>
        <v>5907</v>
      </c>
      <c r="AF440" s="16">
        <f t="shared" si="861"/>
        <v>5907</v>
      </c>
      <c r="AG440" s="16"/>
      <c r="AH440" s="16">
        <f t="shared" si="862"/>
        <v>5907</v>
      </c>
      <c r="AI440" s="16">
        <f t="shared" si="863"/>
        <v>5907</v>
      </c>
      <c r="AJ440" s="16">
        <f t="shared" si="864"/>
        <v>5907</v>
      </c>
      <c r="AK440" s="16"/>
      <c r="AL440" s="16"/>
      <c r="AM440" s="16"/>
      <c r="AN440" s="16">
        <f t="shared" si="865"/>
        <v>5907</v>
      </c>
      <c r="AO440" s="16">
        <f t="shared" si="866"/>
        <v>5907</v>
      </c>
      <c r="AP440" s="16">
        <f t="shared" si="867"/>
        <v>5907</v>
      </c>
      <c r="AQ440" s="16"/>
      <c r="AR440" s="16"/>
      <c r="AS440" s="16"/>
      <c r="AT440" s="16">
        <f t="shared" si="868"/>
        <v>5907</v>
      </c>
      <c r="AU440" s="16">
        <f t="shared" si="869"/>
        <v>5907</v>
      </c>
      <c r="AV440" s="16">
        <f t="shared" si="870"/>
        <v>5907</v>
      </c>
      <c r="AW440" s="16"/>
      <c r="AX440" s="16"/>
      <c r="AY440" s="16"/>
      <c r="AZ440" s="16">
        <f t="shared" si="871"/>
        <v>5907</v>
      </c>
      <c r="BA440" s="16">
        <f t="shared" si="872"/>
        <v>5907</v>
      </c>
      <c r="BB440" s="16">
        <f t="shared" si="873"/>
        <v>5907</v>
      </c>
      <c r="BC440" s="16"/>
      <c r="BD440" s="30"/>
      <c r="BE440" s="30"/>
      <c r="BF440" s="1"/>
      <c r="BG440" s="1"/>
      <c r="BH440" s="1"/>
      <c r="BI440" s="1"/>
      <c r="BJ440" s="1"/>
    </row>
    <row r="441" s="17" customFormat="1">
      <c r="A441" s="18" t="s">
        <v>330</v>
      </c>
      <c r="B441" s="19"/>
      <c r="C441" s="18"/>
      <c r="D441" s="18"/>
      <c r="E441" s="20" t="s">
        <v>331</v>
      </c>
      <c r="F441" s="21">
        <f>F442</f>
        <v>733620</v>
      </c>
      <c r="G441" s="21">
        <f>G442</f>
        <v>700160</v>
      </c>
      <c r="H441" s="21">
        <f>H442</f>
        <v>750160</v>
      </c>
      <c r="I441" s="21">
        <f>I442</f>
        <v>0</v>
      </c>
      <c r="J441" s="21">
        <f>J442</f>
        <v>0</v>
      </c>
      <c r="K441" s="21">
        <f>K442</f>
        <v>0</v>
      </c>
      <c r="L441" s="21">
        <f t="shared" si="798"/>
        <v>733620</v>
      </c>
      <c r="M441" s="21">
        <f t="shared" si="799"/>
        <v>700160</v>
      </c>
      <c r="N441" s="21">
        <f t="shared" si="800"/>
        <v>750160</v>
      </c>
      <c r="O441" s="21">
        <f>O442</f>
        <v>8704</v>
      </c>
      <c r="P441" s="21">
        <f>P442</f>
        <v>7183</v>
      </c>
      <c r="Q441" s="21">
        <f>Q442</f>
        <v>7183</v>
      </c>
      <c r="R441" s="21">
        <f t="shared" si="853"/>
        <v>742324</v>
      </c>
      <c r="S441" s="21">
        <f t="shared" si="854"/>
        <v>707343</v>
      </c>
      <c r="T441" s="21">
        <f t="shared" si="855"/>
        <v>757343</v>
      </c>
      <c r="U441" s="21">
        <f>U442</f>
        <v>0</v>
      </c>
      <c r="V441" s="21">
        <f>V442</f>
        <v>0</v>
      </c>
      <c r="W441" s="21">
        <f>W442</f>
        <v>0</v>
      </c>
      <c r="X441" s="21">
        <f t="shared" si="856"/>
        <v>742324</v>
      </c>
      <c r="Y441" s="21">
        <f t="shared" si="857"/>
        <v>707343</v>
      </c>
      <c r="Z441" s="21">
        <f t="shared" si="858"/>
        <v>757343</v>
      </c>
      <c r="AA441" s="21">
        <f>AA442</f>
        <v>-4.5474735088646412e-13</v>
      </c>
      <c r="AB441" s="21">
        <f>AB442</f>
        <v>0</v>
      </c>
      <c r="AC441" s="21">
        <f>AC442</f>
        <v>0</v>
      </c>
      <c r="AD441" s="21">
        <f t="shared" si="859"/>
        <v>742324</v>
      </c>
      <c r="AE441" s="21">
        <f t="shared" si="860"/>
        <v>707343</v>
      </c>
      <c r="AF441" s="21">
        <f t="shared" si="861"/>
        <v>757343</v>
      </c>
      <c r="AG441" s="21">
        <f>AG442</f>
        <v>0</v>
      </c>
      <c r="AH441" s="21">
        <f t="shared" si="862"/>
        <v>742324</v>
      </c>
      <c r="AI441" s="21">
        <f t="shared" si="863"/>
        <v>707343</v>
      </c>
      <c r="AJ441" s="21">
        <f t="shared" si="864"/>
        <v>757343</v>
      </c>
      <c r="AK441" s="21">
        <f>AK442</f>
        <v>0</v>
      </c>
      <c r="AL441" s="21">
        <f>AL442</f>
        <v>0</v>
      </c>
      <c r="AM441" s="21">
        <f>AM442</f>
        <v>0</v>
      </c>
      <c r="AN441" s="21">
        <f t="shared" si="865"/>
        <v>742324</v>
      </c>
      <c r="AO441" s="21">
        <f t="shared" si="866"/>
        <v>707343</v>
      </c>
      <c r="AP441" s="21">
        <f t="shared" si="867"/>
        <v>757343</v>
      </c>
      <c r="AQ441" s="21">
        <f>AQ442</f>
        <v>0</v>
      </c>
      <c r="AR441" s="21">
        <f>AR442</f>
        <v>0</v>
      </c>
      <c r="AS441" s="21">
        <f>AS442</f>
        <v>0</v>
      </c>
      <c r="AT441" s="21">
        <f t="shared" si="868"/>
        <v>742324</v>
      </c>
      <c r="AU441" s="21">
        <f t="shared" si="869"/>
        <v>707343</v>
      </c>
      <c r="AV441" s="21">
        <f t="shared" si="870"/>
        <v>757343</v>
      </c>
      <c r="AW441" s="21">
        <f>AW442</f>
        <v>-2.4839999999999236</v>
      </c>
      <c r="AX441" s="21">
        <f>AX442</f>
        <v>0</v>
      </c>
      <c r="AY441" s="21">
        <f>AY442</f>
        <v>0</v>
      </c>
      <c r="AZ441" s="21">
        <f t="shared" si="871"/>
        <v>742321.51599999995</v>
      </c>
      <c r="BA441" s="21">
        <f t="shared" si="872"/>
        <v>707343</v>
      </c>
      <c r="BB441" s="21">
        <f t="shared" si="873"/>
        <v>757343</v>
      </c>
      <c r="BC441" s="21">
        <f>BC442</f>
        <v>0</v>
      </c>
      <c r="BD441" s="22"/>
      <c r="BE441" s="22"/>
      <c r="BF441" s="17"/>
      <c r="BG441" s="17"/>
      <c r="BH441" s="17"/>
      <c r="BI441" s="17"/>
      <c r="BJ441" s="17"/>
    </row>
    <row r="442" s="23" customFormat="1">
      <c r="A442" s="24" t="s">
        <v>332</v>
      </c>
      <c r="B442" s="25"/>
      <c r="C442" s="24"/>
      <c r="D442" s="24"/>
      <c r="E442" s="26" t="s">
        <v>61</v>
      </c>
      <c r="F442" s="27">
        <f>F443+F466+F487+F521</f>
        <v>733620</v>
      </c>
      <c r="G442" s="27">
        <f>G443+G466+G487+G521</f>
        <v>700160</v>
      </c>
      <c r="H442" s="27">
        <f>H443+H466+H487+H521</f>
        <v>750160</v>
      </c>
      <c r="I442" s="27">
        <f>I443+I466+I487+I521</f>
        <v>0</v>
      </c>
      <c r="J442" s="27">
        <f>J443+J466+J487+J521</f>
        <v>0</v>
      </c>
      <c r="K442" s="27">
        <f>K443+K466+K487+K521</f>
        <v>0</v>
      </c>
      <c r="L442" s="27">
        <f t="shared" si="798"/>
        <v>733620</v>
      </c>
      <c r="M442" s="27">
        <f t="shared" si="799"/>
        <v>700160</v>
      </c>
      <c r="N442" s="27">
        <f t="shared" si="800"/>
        <v>750160</v>
      </c>
      <c r="O442" s="27">
        <f>O443+O466+O487+O521</f>
        <v>8704</v>
      </c>
      <c r="P442" s="27">
        <f>P443+P466+P487+P521</f>
        <v>7183</v>
      </c>
      <c r="Q442" s="27">
        <f>Q443+Q466+Q487+Q521</f>
        <v>7183</v>
      </c>
      <c r="R442" s="27">
        <f t="shared" si="853"/>
        <v>742324</v>
      </c>
      <c r="S442" s="27">
        <f t="shared" si="854"/>
        <v>707343</v>
      </c>
      <c r="T442" s="27">
        <f t="shared" si="855"/>
        <v>757343</v>
      </c>
      <c r="U442" s="27">
        <f>U443+U466+U487+U521</f>
        <v>0</v>
      </c>
      <c r="V442" s="27">
        <f>V443+V466+V487+V521</f>
        <v>0</v>
      </c>
      <c r="W442" s="27">
        <f>W443+W466+W487+W521</f>
        <v>0</v>
      </c>
      <c r="X442" s="27">
        <f t="shared" si="856"/>
        <v>742324</v>
      </c>
      <c r="Y442" s="27">
        <f t="shared" si="857"/>
        <v>707343</v>
      </c>
      <c r="Z442" s="27">
        <f t="shared" si="858"/>
        <v>757343</v>
      </c>
      <c r="AA442" s="27">
        <f>AA443+AA466+AA487+AA521</f>
        <v>-4.5474735088646412e-13</v>
      </c>
      <c r="AB442" s="27">
        <f>AB443+AB466+AB487+AB521</f>
        <v>0</v>
      </c>
      <c r="AC442" s="27">
        <f>AC443+AC466+AC487+AC521</f>
        <v>0</v>
      </c>
      <c r="AD442" s="27">
        <f t="shared" si="859"/>
        <v>742324</v>
      </c>
      <c r="AE442" s="27">
        <f t="shared" si="860"/>
        <v>707343</v>
      </c>
      <c r="AF442" s="27">
        <f t="shared" si="861"/>
        <v>757343</v>
      </c>
      <c r="AG442" s="27">
        <f>AG443+AG466+AG487+AG521</f>
        <v>0</v>
      </c>
      <c r="AH442" s="27">
        <f t="shared" si="862"/>
        <v>742324</v>
      </c>
      <c r="AI442" s="27">
        <f t="shared" si="863"/>
        <v>707343</v>
      </c>
      <c r="AJ442" s="27">
        <f t="shared" si="864"/>
        <v>757343</v>
      </c>
      <c r="AK442" s="27">
        <f>AK443+AK466+AK487+AK521</f>
        <v>0</v>
      </c>
      <c r="AL442" s="27">
        <f>AL443+AL466+AL487+AL521</f>
        <v>0</v>
      </c>
      <c r="AM442" s="27">
        <f>AM443+AM466+AM487+AM521</f>
        <v>0</v>
      </c>
      <c r="AN442" s="27">
        <f t="shared" si="865"/>
        <v>742324</v>
      </c>
      <c r="AO442" s="27">
        <f t="shared" si="866"/>
        <v>707343</v>
      </c>
      <c r="AP442" s="27">
        <f t="shared" si="867"/>
        <v>757343</v>
      </c>
      <c r="AQ442" s="27">
        <f>AQ443+AQ466+AQ487+AQ521</f>
        <v>0</v>
      </c>
      <c r="AR442" s="27">
        <f>AR443+AR466+AR487+AR521</f>
        <v>0</v>
      </c>
      <c r="AS442" s="27">
        <f>AS443+AS466+AS487+AS521</f>
        <v>0</v>
      </c>
      <c r="AT442" s="27">
        <f t="shared" si="868"/>
        <v>742324</v>
      </c>
      <c r="AU442" s="27">
        <f t="shared" si="869"/>
        <v>707343</v>
      </c>
      <c r="AV442" s="27">
        <f t="shared" si="870"/>
        <v>757343</v>
      </c>
      <c r="AW442" s="27">
        <f>AW443+AW466+AW487+AW521</f>
        <v>-2.4839999999999236</v>
      </c>
      <c r="AX442" s="27">
        <f>AX443+AX466+AX487+AX521</f>
        <v>0</v>
      </c>
      <c r="AY442" s="27">
        <f>AY443+AY466+AY487+AY521</f>
        <v>0</v>
      </c>
      <c r="AZ442" s="27">
        <f t="shared" si="871"/>
        <v>742321.51599999995</v>
      </c>
      <c r="BA442" s="27">
        <f t="shared" si="872"/>
        <v>707343</v>
      </c>
      <c r="BB442" s="27">
        <f t="shared" si="873"/>
        <v>757343</v>
      </c>
      <c r="BC442" s="27">
        <f>BC443+BC466+BC487+BC521</f>
        <v>0</v>
      </c>
      <c r="BD442" s="28"/>
      <c r="BE442" s="28"/>
      <c r="BF442" s="23"/>
      <c r="BG442" s="23"/>
      <c r="BH442" s="23"/>
      <c r="BI442" s="23"/>
      <c r="BJ442" s="23"/>
    </row>
    <row r="443" s="1" customFormat="1">
      <c r="A443" s="13" t="s">
        <v>333</v>
      </c>
      <c r="B443" s="14"/>
      <c r="C443" s="13"/>
      <c r="D443" s="13"/>
      <c r="E443" s="29" t="s">
        <v>334</v>
      </c>
      <c r="F443" s="16">
        <f>F444+F449+F454+F457+F460+F463</f>
        <v>179044</v>
      </c>
      <c r="G443" s="16">
        <f>G444+G449+G454+G457+G460+G463</f>
        <v>179044</v>
      </c>
      <c r="H443" s="16">
        <f>H444+H449+H454+H457+H460+H463</f>
        <v>229044</v>
      </c>
      <c r="I443" s="16">
        <f>I444+I449+I454+I457+I460+I463</f>
        <v>0</v>
      </c>
      <c r="J443" s="16">
        <f>J444+J449+J454+J457+J460+J463</f>
        <v>0</v>
      </c>
      <c r="K443" s="16">
        <f>K444+K449+K454+K457+K460+K463</f>
        <v>0</v>
      </c>
      <c r="L443" s="16">
        <f t="shared" si="798"/>
        <v>179044</v>
      </c>
      <c r="M443" s="16">
        <f t="shared" si="799"/>
        <v>179044</v>
      </c>
      <c r="N443" s="16">
        <f t="shared" si="800"/>
        <v>229044</v>
      </c>
      <c r="O443" s="16">
        <f>O444+O449+O454+O457+O460+O463</f>
        <v>912.09999999999991</v>
      </c>
      <c r="P443" s="16">
        <f>P444+P449+P454+P457+P460+P463</f>
        <v>0</v>
      </c>
      <c r="Q443" s="16">
        <f>Q444+Q449+Q454+Q457+Q460+Q463</f>
        <v>0</v>
      </c>
      <c r="R443" s="16">
        <f t="shared" si="853"/>
        <v>179956.10000000001</v>
      </c>
      <c r="S443" s="16">
        <f t="shared" si="854"/>
        <v>179044</v>
      </c>
      <c r="T443" s="16">
        <f t="shared" si="855"/>
        <v>229044</v>
      </c>
      <c r="U443" s="16">
        <f>U444+U449+U454+U457+U460+U463</f>
        <v>0</v>
      </c>
      <c r="V443" s="16">
        <f>V444+V449+V454+V457+V460+V463</f>
        <v>0</v>
      </c>
      <c r="W443" s="16">
        <f>W444+W449+W454+W457+W460+W463</f>
        <v>0</v>
      </c>
      <c r="X443" s="16">
        <f t="shared" si="856"/>
        <v>179956.10000000001</v>
      </c>
      <c r="Y443" s="16">
        <f t="shared" si="857"/>
        <v>179044</v>
      </c>
      <c r="Z443" s="16">
        <f t="shared" si="858"/>
        <v>229044</v>
      </c>
      <c r="AA443" s="16">
        <f>AA444+AA449+AA454+AA457+AA460+AA463</f>
        <v>0</v>
      </c>
      <c r="AB443" s="16">
        <f>AB444+AB449+AB454+AB457+AB460+AB463</f>
        <v>0</v>
      </c>
      <c r="AC443" s="16">
        <f>AC444+AC449+AC454+AC457+AC460+AC463</f>
        <v>0</v>
      </c>
      <c r="AD443" s="16">
        <f t="shared" si="859"/>
        <v>179956.10000000001</v>
      </c>
      <c r="AE443" s="16">
        <f t="shared" si="860"/>
        <v>179044</v>
      </c>
      <c r="AF443" s="16">
        <f t="shared" si="861"/>
        <v>229044</v>
      </c>
      <c r="AG443" s="16">
        <f>AG444+AG449+AG454+AG457+AG460+AG463</f>
        <v>0</v>
      </c>
      <c r="AH443" s="16">
        <f t="shared" si="862"/>
        <v>179956.10000000001</v>
      </c>
      <c r="AI443" s="16">
        <f t="shared" si="863"/>
        <v>179044</v>
      </c>
      <c r="AJ443" s="16">
        <f t="shared" si="864"/>
        <v>229044</v>
      </c>
      <c r="AK443" s="16">
        <f>AK444+AK449+AK454+AK457+AK460+AK463</f>
        <v>0</v>
      </c>
      <c r="AL443" s="16">
        <f>AL444+AL449+AL454+AL457+AL460+AL463</f>
        <v>0</v>
      </c>
      <c r="AM443" s="16">
        <f>AM444+AM449+AM454+AM457+AM460+AM463</f>
        <v>0</v>
      </c>
      <c r="AN443" s="16">
        <f t="shared" si="865"/>
        <v>179956.10000000001</v>
      </c>
      <c r="AO443" s="16">
        <f t="shared" si="866"/>
        <v>179044</v>
      </c>
      <c r="AP443" s="16">
        <f t="shared" si="867"/>
        <v>229044</v>
      </c>
      <c r="AQ443" s="16">
        <f>AQ444+AQ449+AQ454+AQ457+AQ460+AQ463</f>
        <v>0</v>
      </c>
      <c r="AR443" s="16">
        <f>AR444+AR449+AR454+AR457+AR460+AR463</f>
        <v>0</v>
      </c>
      <c r="AS443" s="16">
        <f>AS444+AS449+AS454+AS457+AS460+AS463</f>
        <v>0</v>
      </c>
      <c r="AT443" s="16">
        <f t="shared" si="868"/>
        <v>179956.10000000001</v>
      </c>
      <c r="AU443" s="16">
        <f t="shared" si="869"/>
        <v>179044</v>
      </c>
      <c r="AV443" s="16">
        <f t="shared" si="870"/>
        <v>229044</v>
      </c>
      <c r="AW443" s="16">
        <f>AW444+AW449+AW454+AW457+AW460+AW463</f>
        <v>0</v>
      </c>
      <c r="AX443" s="16">
        <f>AX444+AX449+AX454+AX457+AX460+AX463</f>
        <v>0</v>
      </c>
      <c r="AY443" s="16">
        <f>AY444+AY449+AY454+AY457+AY460+AY463</f>
        <v>0</v>
      </c>
      <c r="AZ443" s="16">
        <f t="shared" si="871"/>
        <v>179956.10000000001</v>
      </c>
      <c r="BA443" s="16">
        <f t="shared" si="872"/>
        <v>179044</v>
      </c>
      <c r="BB443" s="16">
        <f t="shared" si="873"/>
        <v>229044</v>
      </c>
      <c r="BC443" s="16">
        <f>BC444+BC449+BC454+BC457+BC460+BC463</f>
        <v>0</v>
      </c>
      <c r="BD443" s="30"/>
      <c r="BE443" s="30"/>
      <c r="BF443" s="1"/>
      <c r="BG443" s="1"/>
      <c r="BH443" s="1"/>
      <c r="BI443" s="1"/>
      <c r="BJ443" s="1"/>
    </row>
    <row r="444" s="1" customFormat="1">
      <c r="A444" s="13" t="s">
        <v>335</v>
      </c>
      <c r="B444" s="14"/>
      <c r="C444" s="13"/>
      <c r="D444" s="13"/>
      <c r="E444" s="29" t="s">
        <v>336</v>
      </c>
      <c r="F444" s="16">
        <f>F445+F447</f>
        <v>13129.700000000001</v>
      </c>
      <c r="G444" s="16">
        <f>G445+G447</f>
        <v>13129.700000000001</v>
      </c>
      <c r="H444" s="16">
        <f>H445+H447</f>
        <v>13129.700000000001</v>
      </c>
      <c r="I444" s="16">
        <f>I445+I447</f>
        <v>0</v>
      </c>
      <c r="J444" s="16">
        <f>J445+J447</f>
        <v>0</v>
      </c>
      <c r="K444" s="16">
        <f>K445+K447</f>
        <v>0</v>
      </c>
      <c r="L444" s="16">
        <f t="shared" si="798"/>
        <v>13129.700000000001</v>
      </c>
      <c r="M444" s="16">
        <f t="shared" si="799"/>
        <v>13129.700000000001</v>
      </c>
      <c r="N444" s="16">
        <f t="shared" si="800"/>
        <v>13129.700000000001</v>
      </c>
      <c r="O444" s="16">
        <f>O445+O447</f>
        <v>536.69999999999993</v>
      </c>
      <c r="P444" s="16">
        <f>P445+P447</f>
        <v>0</v>
      </c>
      <c r="Q444" s="16">
        <f>Q445+Q447</f>
        <v>0</v>
      </c>
      <c r="R444" s="16">
        <f t="shared" si="853"/>
        <v>13666.400000000001</v>
      </c>
      <c r="S444" s="16">
        <f t="shared" si="854"/>
        <v>13129.700000000001</v>
      </c>
      <c r="T444" s="16">
        <f t="shared" si="855"/>
        <v>13129.700000000001</v>
      </c>
      <c r="U444" s="16">
        <f>U445+U447</f>
        <v>0</v>
      </c>
      <c r="V444" s="16">
        <f>V445+V447</f>
        <v>0</v>
      </c>
      <c r="W444" s="16">
        <f>W445+W447</f>
        <v>0</v>
      </c>
      <c r="X444" s="16">
        <f t="shared" si="856"/>
        <v>13666.400000000001</v>
      </c>
      <c r="Y444" s="16">
        <f t="shared" si="857"/>
        <v>13129.700000000001</v>
      </c>
      <c r="Z444" s="16">
        <f t="shared" si="858"/>
        <v>13129.700000000001</v>
      </c>
      <c r="AA444" s="16">
        <f>AA445+AA447</f>
        <v>0</v>
      </c>
      <c r="AB444" s="16">
        <f>AB445+AB447</f>
        <v>0</v>
      </c>
      <c r="AC444" s="16">
        <f>AC445+AC447</f>
        <v>0</v>
      </c>
      <c r="AD444" s="16">
        <f t="shared" si="859"/>
        <v>13666.400000000001</v>
      </c>
      <c r="AE444" s="16">
        <f t="shared" si="860"/>
        <v>13129.700000000001</v>
      </c>
      <c r="AF444" s="16">
        <f t="shared" si="861"/>
        <v>13129.700000000001</v>
      </c>
      <c r="AG444" s="16">
        <f>AG445+AG447</f>
        <v>0</v>
      </c>
      <c r="AH444" s="16">
        <f t="shared" si="862"/>
        <v>13666.400000000001</v>
      </c>
      <c r="AI444" s="16">
        <f t="shared" si="863"/>
        <v>13129.700000000001</v>
      </c>
      <c r="AJ444" s="16">
        <f t="shared" si="864"/>
        <v>13129.700000000001</v>
      </c>
      <c r="AK444" s="16">
        <f>AK445+AK447</f>
        <v>0</v>
      </c>
      <c r="AL444" s="16">
        <f>AL445+AL447</f>
        <v>0</v>
      </c>
      <c r="AM444" s="16">
        <f>AM445+AM447</f>
        <v>0</v>
      </c>
      <c r="AN444" s="16">
        <f t="shared" si="865"/>
        <v>13666.400000000001</v>
      </c>
      <c r="AO444" s="16">
        <f t="shared" si="866"/>
        <v>13129.700000000001</v>
      </c>
      <c r="AP444" s="16">
        <f t="shared" si="867"/>
        <v>13129.700000000001</v>
      </c>
      <c r="AQ444" s="16">
        <f>AQ445+AQ447</f>
        <v>0</v>
      </c>
      <c r="AR444" s="16">
        <f>AR445+AR447</f>
        <v>0</v>
      </c>
      <c r="AS444" s="16">
        <f>AS445+AS447</f>
        <v>0</v>
      </c>
      <c r="AT444" s="16">
        <f t="shared" si="868"/>
        <v>13666.400000000001</v>
      </c>
      <c r="AU444" s="16">
        <f t="shared" si="869"/>
        <v>13129.700000000001</v>
      </c>
      <c r="AV444" s="16">
        <f t="shared" si="870"/>
        <v>13129.700000000001</v>
      </c>
      <c r="AW444" s="16">
        <f>AW445+AW447</f>
        <v>0</v>
      </c>
      <c r="AX444" s="16">
        <f>AX445+AX447</f>
        <v>0</v>
      </c>
      <c r="AY444" s="16">
        <f>AY445+AY447</f>
        <v>0</v>
      </c>
      <c r="AZ444" s="16">
        <f t="shared" si="871"/>
        <v>13666.400000000001</v>
      </c>
      <c r="BA444" s="16">
        <f t="shared" si="872"/>
        <v>13129.700000000001</v>
      </c>
      <c r="BB444" s="16">
        <f t="shared" si="873"/>
        <v>13129.700000000001</v>
      </c>
      <c r="BC444" s="16">
        <f>BC445+BC447</f>
        <v>0</v>
      </c>
      <c r="BD444" s="30"/>
      <c r="BE444" s="30"/>
      <c r="BF444" s="1"/>
      <c r="BG444" s="1"/>
      <c r="BH444" s="1"/>
      <c r="BI444" s="1"/>
      <c r="BJ444" s="1"/>
    </row>
    <row r="445" s="1" customFormat="1">
      <c r="A445" s="13" t="s">
        <v>335</v>
      </c>
      <c r="B445" s="14" t="s">
        <v>66</v>
      </c>
      <c r="C445" s="13"/>
      <c r="D445" s="13"/>
      <c r="E445" s="29" t="s">
        <v>67</v>
      </c>
      <c r="F445" s="16">
        <f>F446</f>
        <v>34.200000000000003</v>
      </c>
      <c r="G445" s="16">
        <f>G446</f>
        <v>34.200000000000003</v>
      </c>
      <c r="H445" s="16">
        <f>H446</f>
        <v>34.200000000000003</v>
      </c>
      <c r="I445" s="16">
        <f>I446</f>
        <v>0</v>
      </c>
      <c r="J445" s="16">
        <f>J446</f>
        <v>0</v>
      </c>
      <c r="K445" s="16">
        <f>K446</f>
        <v>0</v>
      </c>
      <c r="L445" s="16">
        <f t="shared" si="798"/>
        <v>34.200000000000003</v>
      </c>
      <c r="M445" s="16">
        <f t="shared" si="799"/>
        <v>34.200000000000003</v>
      </c>
      <c r="N445" s="16">
        <f t="shared" si="800"/>
        <v>34.200000000000003</v>
      </c>
      <c r="O445" s="16">
        <f>O446</f>
        <v>1.3999999999999999</v>
      </c>
      <c r="P445" s="16">
        <f>P446</f>
        <v>0</v>
      </c>
      <c r="Q445" s="16">
        <f>Q446</f>
        <v>0</v>
      </c>
      <c r="R445" s="16">
        <f t="shared" si="853"/>
        <v>35.600000000000001</v>
      </c>
      <c r="S445" s="16">
        <f t="shared" si="854"/>
        <v>34.200000000000003</v>
      </c>
      <c r="T445" s="16">
        <f t="shared" si="855"/>
        <v>34.200000000000003</v>
      </c>
      <c r="U445" s="16">
        <f>U446</f>
        <v>0</v>
      </c>
      <c r="V445" s="16">
        <f>V446</f>
        <v>0</v>
      </c>
      <c r="W445" s="16">
        <f>W446</f>
        <v>0</v>
      </c>
      <c r="X445" s="16">
        <f t="shared" si="856"/>
        <v>35.600000000000001</v>
      </c>
      <c r="Y445" s="16">
        <f t="shared" si="857"/>
        <v>34.200000000000003</v>
      </c>
      <c r="Z445" s="16">
        <f t="shared" si="858"/>
        <v>34.200000000000003</v>
      </c>
      <c r="AA445" s="16">
        <f>AA446</f>
        <v>0</v>
      </c>
      <c r="AB445" s="16">
        <f>AB446</f>
        <v>0</v>
      </c>
      <c r="AC445" s="16">
        <f>AC446</f>
        <v>0</v>
      </c>
      <c r="AD445" s="16">
        <f t="shared" si="859"/>
        <v>35.600000000000001</v>
      </c>
      <c r="AE445" s="16">
        <f t="shared" si="860"/>
        <v>34.200000000000003</v>
      </c>
      <c r="AF445" s="16">
        <f t="shared" si="861"/>
        <v>34.200000000000003</v>
      </c>
      <c r="AG445" s="16">
        <f>AG446</f>
        <v>0</v>
      </c>
      <c r="AH445" s="16">
        <f t="shared" si="862"/>
        <v>35.600000000000001</v>
      </c>
      <c r="AI445" s="16">
        <f t="shared" si="863"/>
        <v>34.200000000000003</v>
      </c>
      <c r="AJ445" s="16">
        <f t="shared" si="864"/>
        <v>34.200000000000003</v>
      </c>
      <c r="AK445" s="16">
        <f>AK446</f>
        <v>0</v>
      </c>
      <c r="AL445" s="16">
        <f>AL446</f>
        <v>0</v>
      </c>
      <c r="AM445" s="16">
        <f>AM446</f>
        <v>0</v>
      </c>
      <c r="AN445" s="16">
        <f t="shared" si="865"/>
        <v>35.600000000000001</v>
      </c>
      <c r="AO445" s="16">
        <f t="shared" si="866"/>
        <v>34.200000000000003</v>
      </c>
      <c r="AP445" s="16">
        <f t="shared" si="867"/>
        <v>34.200000000000003</v>
      </c>
      <c r="AQ445" s="16">
        <f>AQ446</f>
        <v>0</v>
      </c>
      <c r="AR445" s="16">
        <f>AR446</f>
        <v>0</v>
      </c>
      <c r="AS445" s="16">
        <f>AS446</f>
        <v>0</v>
      </c>
      <c r="AT445" s="16">
        <f t="shared" si="868"/>
        <v>35.600000000000001</v>
      </c>
      <c r="AU445" s="16">
        <f t="shared" si="869"/>
        <v>34.200000000000003</v>
      </c>
      <c r="AV445" s="16">
        <f t="shared" si="870"/>
        <v>34.200000000000003</v>
      </c>
      <c r="AW445" s="16">
        <f>AW446</f>
        <v>0</v>
      </c>
      <c r="AX445" s="16">
        <f>AX446</f>
        <v>0</v>
      </c>
      <c r="AY445" s="16">
        <f>AY446</f>
        <v>0</v>
      </c>
      <c r="AZ445" s="16">
        <f t="shared" si="871"/>
        <v>35.600000000000001</v>
      </c>
      <c r="BA445" s="16">
        <f t="shared" si="872"/>
        <v>34.200000000000003</v>
      </c>
      <c r="BB445" s="16">
        <f t="shared" si="873"/>
        <v>34.200000000000003</v>
      </c>
      <c r="BC445" s="16">
        <f>BC446</f>
        <v>0</v>
      </c>
      <c r="BD445" s="30"/>
      <c r="BE445" s="30"/>
      <c r="BF445" s="1"/>
      <c r="BG445" s="1"/>
      <c r="BH445" s="1"/>
      <c r="BI445" s="1"/>
      <c r="BJ445" s="1"/>
    </row>
    <row r="446" s="1" customFormat="1">
      <c r="A446" s="13" t="s">
        <v>335</v>
      </c>
      <c r="B446" s="14">
        <v>200</v>
      </c>
      <c r="C446" s="13" t="s">
        <v>107</v>
      </c>
      <c r="D446" s="13" t="s">
        <v>337</v>
      </c>
      <c r="E446" s="29" t="s">
        <v>338</v>
      </c>
      <c r="F446" s="16">
        <v>34.200000000000003</v>
      </c>
      <c r="G446" s="16">
        <v>34.200000000000003</v>
      </c>
      <c r="H446" s="16">
        <v>34.200000000000003</v>
      </c>
      <c r="I446" s="16"/>
      <c r="J446" s="16"/>
      <c r="K446" s="16"/>
      <c r="L446" s="16">
        <f t="shared" si="798"/>
        <v>34.200000000000003</v>
      </c>
      <c r="M446" s="16">
        <f t="shared" si="799"/>
        <v>34.200000000000003</v>
      </c>
      <c r="N446" s="16">
        <f t="shared" si="800"/>
        <v>34.200000000000003</v>
      </c>
      <c r="O446" s="16">
        <v>1.3999999999999999</v>
      </c>
      <c r="P446" s="16"/>
      <c r="Q446" s="16"/>
      <c r="R446" s="16">
        <f t="shared" si="853"/>
        <v>35.600000000000001</v>
      </c>
      <c r="S446" s="16">
        <f t="shared" si="854"/>
        <v>34.200000000000003</v>
      </c>
      <c r="T446" s="16">
        <f t="shared" si="855"/>
        <v>34.200000000000003</v>
      </c>
      <c r="U446" s="16"/>
      <c r="V446" s="16"/>
      <c r="W446" s="16"/>
      <c r="X446" s="16">
        <f t="shared" si="856"/>
        <v>35.600000000000001</v>
      </c>
      <c r="Y446" s="16">
        <f t="shared" si="857"/>
        <v>34.200000000000003</v>
      </c>
      <c r="Z446" s="16">
        <f t="shared" si="858"/>
        <v>34.200000000000003</v>
      </c>
      <c r="AA446" s="16"/>
      <c r="AB446" s="16"/>
      <c r="AC446" s="16"/>
      <c r="AD446" s="16">
        <f t="shared" si="859"/>
        <v>35.600000000000001</v>
      </c>
      <c r="AE446" s="16">
        <f t="shared" si="860"/>
        <v>34.200000000000003</v>
      </c>
      <c r="AF446" s="16">
        <f t="shared" si="861"/>
        <v>34.200000000000003</v>
      </c>
      <c r="AG446" s="16"/>
      <c r="AH446" s="16">
        <f t="shared" si="862"/>
        <v>35.600000000000001</v>
      </c>
      <c r="AI446" s="16">
        <f t="shared" si="863"/>
        <v>34.200000000000003</v>
      </c>
      <c r="AJ446" s="16">
        <f t="shared" si="864"/>
        <v>34.200000000000003</v>
      </c>
      <c r="AK446" s="16"/>
      <c r="AL446" s="16"/>
      <c r="AM446" s="16"/>
      <c r="AN446" s="16">
        <f t="shared" si="865"/>
        <v>35.600000000000001</v>
      </c>
      <c r="AO446" s="16">
        <f t="shared" si="866"/>
        <v>34.200000000000003</v>
      </c>
      <c r="AP446" s="16">
        <f t="shared" si="867"/>
        <v>34.200000000000003</v>
      </c>
      <c r="AQ446" s="16"/>
      <c r="AR446" s="16"/>
      <c r="AS446" s="16"/>
      <c r="AT446" s="16">
        <f t="shared" si="868"/>
        <v>35.600000000000001</v>
      </c>
      <c r="AU446" s="16">
        <f t="shared" si="869"/>
        <v>34.200000000000003</v>
      </c>
      <c r="AV446" s="16">
        <f t="shared" si="870"/>
        <v>34.200000000000003</v>
      </c>
      <c r="AW446" s="16"/>
      <c r="AX446" s="16"/>
      <c r="AY446" s="16"/>
      <c r="AZ446" s="16">
        <f t="shared" si="871"/>
        <v>35.600000000000001</v>
      </c>
      <c r="BA446" s="16">
        <f t="shared" si="872"/>
        <v>34.200000000000003</v>
      </c>
      <c r="BB446" s="16">
        <f t="shared" si="873"/>
        <v>34.200000000000003</v>
      </c>
      <c r="BC446" s="16"/>
      <c r="BD446" s="30"/>
      <c r="BE446" s="30"/>
      <c r="BF446" s="1"/>
      <c r="BG446" s="1"/>
      <c r="BH446" s="1"/>
      <c r="BI446" s="1"/>
      <c r="BJ446" s="1"/>
    </row>
    <row r="447" s="1" customFormat="1">
      <c r="A447" s="13" t="s">
        <v>335</v>
      </c>
      <c r="B447" s="14" t="s">
        <v>192</v>
      </c>
      <c r="C447" s="13"/>
      <c r="D447" s="13"/>
      <c r="E447" s="29" t="s">
        <v>193</v>
      </c>
      <c r="F447" s="16">
        <f>F448</f>
        <v>13095.5</v>
      </c>
      <c r="G447" s="16">
        <f>G448</f>
        <v>13095.5</v>
      </c>
      <c r="H447" s="16">
        <f>H448</f>
        <v>13095.5</v>
      </c>
      <c r="I447" s="16">
        <f>I448</f>
        <v>0</v>
      </c>
      <c r="J447" s="16">
        <f>J448</f>
        <v>0</v>
      </c>
      <c r="K447" s="16">
        <f>K448</f>
        <v>0</v>
      </c>
      <c r="L447" s="16">
        <f t="shared" si="798"/>
        <v>13095.5</v>
      </c>
      <c r="M447" s="16">
        <f t="shared" si="799"/>
        <v>13095.5</v>
      </c>
      <c r="N447" s="16">
        <f t="shared" si="800"/>
        <v>13095.5</v>
      </c>
      <c r="O447" s="16">
        <f>O448</f>
        <v>535.29999999999995</v>
      </c>
      <c r="P447" s="16">
        <f>P448</f>
        <v>0</v>
      </c>
      <c r="Q447" s="16">
        <f>Q448</f>
        <v>0</v>
      </c>
      <c r="R447" s="16">
        <f t="shared" si="853"/>
        <v>13630.799999999999</v>
      </c>
      <c r="S447" s="16">
        <f t="shared" si="854"/>
        <v>13095.5</v>
      </c>
      <c r="T447" s="16">
        <f t="shared" si="855"/>
        <v>13095.5</v>
      </c>
      <c r="U447" s="16">
        <f>U448</f>
        <v>0</v>
      </c>
      <c r="V447" s="16">
        <f>V448</f>
        <v>0</v>
      </c>
      <c r="W447" s="16">
        <f>W448</f>
        <v>0</v>
      </c>
      <c r="X447" s="16">
        <f t="shared" si="856"/>
        <v>13630.799999999999</v>
      </c>
      <c r="Y447" s="16">
        <f t="shared" si="857"/>
        <v>13095.5</v>
      </c>
      <c r="Z447" s="16">
        <f t="shared" si="858"/>
        <v>13095.5</v>
      </c>
      <c r="AA447" s="16">
        <f>AA448</f>
        <v>0</v>
      </c>
      <c r="AB447" s="16">
        <f>AB448</f>
        <v>0</v>
      </c>
      <c r="AC447" s="16">
        <f>AC448</f>
        <v>0</v>
      </c>
      <c r="AD447" s="16">
        <f t="shared" si="859"/>
        <v>13630.799999999999</v>
      </c>
      <c r="AE447" s="16">
        <f t="shared" si="860"/>
        <v>13095.5</v>
      </c>
      <c r="AF447" s="16">
        <f t="shared" si="861"/>
        <v>13095.5</v>
      </c>
      <c r="AG447" s="16">
        <f>AG448</f>
        <v>0</v>
      </c>
      <c r="AH447" s="16">
        <f t="shared" si="862"/>
        <v>13630.799999999999</v>
      </c>
      <c r="AI447" s="16">
        <f t="shared" si="863"/>
        <v>13095.5</v>
      </c>
      <c r="AJ447" s="16">
        <f t="shared" si="864"/>
        <v>13095.5</v>
      </c>
      <c r="AK447" s="16">
        <f>AK448</f>
        <v>0</v>
      </c>
      <c r="AL447" s="16">
        <f>AL448</f>
        <v>0</v>
      </c>
      <c r="AM447" s="16">
        <f>AM448</f>
        <v>0</v>
      </c>
      <c r="AN447" s="16">
        <f t="shared" si="865"/>
        <v>13630.799999999999</v>
      </c>
      <c r="AO447" s="16">
        <f t="shared" si="866"/>
        <v>13095.5</v>
      </c>
      <c r="AP447" s="16">
        <f t="shared" si="867"/>
        <v>13095.5</v>
      </c>
      <c r="AQ447" s="16">
        <f>AQ448</f>
        <v>0</v>
      </c>
      <c r="AR447" s="16">
        <f>AR448</f>
        <v>0</v>
      </c>
      <c r="AS447" s="16">
        <f>AS448</f>
        <v>0</v>
      </c>
      <c r="AT447" s="16">
        <f t="shared" si="868"/>
        <v>13630.799999999999</v>
      </c>
      <c r="AU447" s="16">
        <f t="shared" si="869"/>
        <v>13095.5</v>
      </c>
      <c r="AV447" s="16">
        <f t="shared" si="870"/>
        <v>13095.5</v>
      </c>
      <c r="AW447" s="16">
        <f>AW448</f>
        <v>0</v>
      </c>
      <c r="AX447" s="16">
        <f>AX448</f>
        <v>0</v>
      </c>
      <c r="AY447" s="16">
        <f>AY448</f>
        <v>0</v>
      </c>
      <c r="AZ447" s="16">
        <f t="shared" si="871"/>
        <v>13630.799999999999</v>
      </c>
      <c r="BA447" s="16">
        <f t="shared" si="872"/>
        <v>13095.5</v>
      </c>
      <c r="BB447" s="16">
        <f t="shared" si="873"/>
        <v>13095.5</v>
      </c>
      <c r="BC447" s="16">
        <f>BC448</f>
        <v>0</v>
      </c>
      <c r="BD447" s="30"/>
      <c r="BE447" s="30"/>
      <c r="BF447" s="1"/>
      <c r="BG447" s="1"/>
      <c r="BH447" s="1"/>
      <c r="BI447" s="1"/>
      <c r="BJ447" s="1"/>
    </row>
    <row r="448" s="1" customFormat="1">
      <c r="A448" s="13" t="s">
        <v>335</v>
      </c>
      <c r="B448" s="14">
        <v>300</v>
      </c>
      <c r="C448" s="13" t="s">
        <v>107</v>
      </c>
      <c r="D448" s="13" t="s">
        <v>106</v>
      </c>
      <c r="E448" s="29" t="s">
        <v>224</v>
      </c>
      <c r="F448" s="16">
        <v>13095.5</v>
      </c>
      <c r="G448" s="16">
        <v>13095.5</v>
      </c>
      <c r="H448" s="16">
        <v>13095.5</v>
      </c>
      <c r="I448" s="16"/>
      <c r="J448" s="16"/>
      <c r="K448" s="16"/>
      <c r="L448" s="16">
        <f t="shared" si="798"/>
        <v>13095.5</v>
      </c>
      <c r="M448" s="16">
        <f t="shared" si="799"/>
        <v>13095.5</v>
      </c>
      <c r="N448" s="16">
        <f t="shared" si="800"/>
        <v>13095.5</v>
      </c>
      <c r="O448" s="16">
        <v>535.29999999999995</v>
      </c>
      <c r="P448" s="16"/>
      <c r="Q448" s="16"/>
      <c r="R448" s="16">
        <f t="shared" si="853"/>
        <v>13630.799999999999</v>
      </c>
      <c r="S448" s="16">
        <f t="shared" si="854"/>
        <v>13095.5</v>
      </c>
      <c r="T448" s="16">
        <f t="shared" si="855"/>
        <v>13095.5</v>
      </c>
      <c r="U448" s="16"/>
      <c r="V448" s="16"/>
      <c r="W448" s="16"/>
      <c r="X448" s="16">
        <f t="shared" si="856"/>
        <v>13630.799999999999</v>
      </c>
      <c r="Y448" s="16">
        <f t="shared" si="857"/>
        <v>13095.5</v>
      </c>
      <c r="Z448" s="16">
        <f t="shared" si="858"/>
        <v>13095.5</v>
      </c>
      <c r="AA448" s="16"/>
      <c r="AB448" s="16"/>
      <c r="AC448" s="16"/>
      <c r="AD448" s="16">
        <f t="shared" si="859"/>
        <v>13630.799999999999</v>
      </c>
      <c r="AE448" s="16">
        <f t="shared" si="860"/>
        <v>13095.5</v>
      </c>
      <c r="AF448" s="16">
        <f t="shared" si="861"/>
        <v>13095.5</v>
      </c>
      <c r="AG448" s="16"/>
      <c r="AH448" s="16">
        <f t="shared" si="862"/>
        <v>13630.799999999999</v>
      </c>
      <c r="AI448" s="16">
        <f t="shared" si="863"/>
        <v>13095.5</v>
      </c>
      <c r="AJ448" s="16">
        <f t="shared" si="864"/>
        <v>13095.5</v>
      </c>
      <c r="AK448" s="16"/>
      <c r="AL448" s="16"/>
      <c r="AM448" s="16"/>
      <c r="AN448" s="16">
        <f t="shared" si="865"/>
        <v>13630.799999999999</v>
      </c>
      <c r="AO448" s="16">
        <f t="shared" si="866"/>
        <v>13095.5</v>
      </c>
      <c r="AP448" s="16">
        <f t="shared" si="867"/>
        <v>13095.5</v>
      </c>
      <c r="AQ448" s="16"/>
      <c r="AR448" s="16"/>
      <c r="AS448" s="16"/>
      <c r="AT448" s="16">
        <f t="shared" si="868"/>
        <v>13630.799999999999</v>
      </c>
      <c r="AU448" s="16">
        <f t="shared" si="869"/>
        <v>13095.5</v>
      </c>
      <c r="AV448" s="16">
        <f t="shared" si="870"/>
        <v>13095.5</v>
      </c>
      <c r="AW448" s="16"/>
      <c r="AX448" s="16"/>
      <c r="AY448" s="16"/>
      <c r="AZ448" s="16">
        <f t="shared" si="871"/>
        <v>13630.799999999999</v>
      </c>
      <c r="BA448" s="16">
        <f t="shared" si="872"/>
        <v>13095.5</v>
      </c>
      <c r="BB448" s="16">
        <f t="shared" si="873"/>
        <v>13095.5</v>
      </c>
      <c r="BC448" s="16"/>
      <c r="BD448" s="30"/>
      <c r="BE448" s="30"/>
      <c r="BF448" s="1"/>
      <c r="BG448" s="1"/>
      <c r="BH448" s="1"/>
      <c r="BI448" s="1"/>
      <c r="BJ448" s="1"/>
    </row>
    <row r="449" s="1" customFormat="1">
      <c r="A449" s="13" t="s">
        <v>339</v>
      </c>
      <c r="B449" s="14"/>
      <c r="C449" s="13"/>
      <c r="D449" s="13"/>
      <c r="E449" s="29" t="s">
        <v>340</v>
      </c>
      <c r="F449" s="16">
        <f>F450+F452</f>
        <v>3068.3000000000002</v>
      </c>
      <c r="G449" s="16">
        <f>G450+G452</f>
        <v>3068.3000000000002</v>
      </c>
      <c r="H449" s="16">
        <f>H450+H452</f>
        <v>3068.3000000000002</v>
      </c>
      <c r="I449" s="16">
        <f>I450+I452</f>
        <v>0</v>
      </c>
      <c r="J449" s="16">
        <f>J450+J452</f>
        <v>0</v>
      </c>
      <c r="K449" s="16">
        <f>K450+K452</f>
        <v>0</v>
      </c>
      <c r="L449" s="16">
        <f t="shared" si="798"/>
        <v>3068.3000000000002</v>
      </c>
      <c r="M449" s="16">
        <f t="shared" si="799"/>
        <v>3068.3000000000002</v>
      </c>
      <c r="N449" s="16">
        <f t="shared" si="800"/>
        <v>3068.3000000000002</v>
      </c>
      <c r="O449" s="16">
        <f>O450+O452</f>
        <v>125.39999999999999</v>
      </c>
      <c r="P449" s="16">
        <f>P450+P452</f>
        <v>0</v>
      </c>
      <c r="Q449" s="16">
        <f>Q450+Q452</f>
        <v>0</v>
      </c>
      <c r="R449" s="16">
        <f t="shared" si="853"/>
        <v>3193.7000000000003</v>
      </c>
      <c r="S449" s="16">
        <f t="shared" si="854"/>
        <v>3068.3000000000002</v>
      </c>
      <c r="T449" s="16">
        <f t="shared" si="855"/>
        <v>3068.3000000000002</v>
      </c>
      <c r="U449" s="16">
        <f>U450+U452</f>
        <v>0</v>
      </c>
      <c r="V449" s="16">
        <f>V450+V452</f>
        <v>0</v>
      </c>
      <c r="W449" s="16">
        <f>W450+W452</f>
        <v>0</v>
      </c>
      <c r="X449" s="16">
        <f t="shared" si="856"/>
        <v>3193.7000000000003</v>
      </c>
      <c r="Y449" s="16">
        <f t="shared" si="857"/>
        <v>3068.3000000000002</v>
      </c>
      <c r="Z449" s="16">
        <f t="shared" si="858"/>
        <v>3068.3000000000002</v>
      </c>
      <c r="AA449" s="16">
        <f>AA450+AA452</f>
        <v>0</v>
      </c>
      <c r="AB449" s="16">
        <f>AB450+AB452</f>
        <v>0</v>
      </c>
      <c r="AC449" s="16">
        <f>AC450+AC452</f>
        <v>0</v>
      </c>
      <c r="AD449" s="16">
        <f t="shared" si="859"/>
        <v>3193.7000000000003</v>
      </c>
      <c r="AE449" s="16">
        <f t="shared" si="860"/>
        <v>3068.3000000000002</v>
      </c>
      <c r="AF449" s="16">
        <f t="shared" si="861"/>
        <v>3068.3000000000002</v>
      </c>
      <c r="AG449" s="16">
        <f>AG450+AG452</f>
        <v>0</v>
      </c>
      <c r="AH449" s="16">
        <f t="shared" si="862"/>
        <v>3193.7000000000003</v>
      </c>
      <c r="AI449" s="16">
        <f t="shared" si="863"/>
        <v>3068.3000000000002</v>
      </c>
      <c r="AJ449" s="16">
        <f t="shared" si="864"/>
        <v>3068.3000000000002</v>
      </c>
      <c r="AK449" s="16">
        <f>AK450+AK452</f>
        <v>0</v>
      </c>
      <c r="AL449" s="16">
        <f>AL450+AL452</f>
        <v>0</v>
      </c>
      <c r="AM449" s="16">
        <f>AM450+AM452</f>
        <v>0</v>
      </c>
      <c r="AN449" s="16">
        <f t="shared" si="865"/>
        <v>3193.7000000000003</v>
      </c>
      <c r="AO449" s="16">
        <f t="shared" si="866"/>
        <v>3068.3000000000002</v>
      </c>
      <c r="AP449" s="16">
        <f t="shared" si="867"/>
        <v>3068.3000000000002</v>
      </c>
      <c r="AQ449" s="16">
        <f>AQ450+AQ452</f>
        <v>0</v>
      </c>
      <c r="AR449" s="16">
        <f>AR450+AR452</f>
        <v>0</v>
      </c>
      <c r="AS449" s="16">
        <f>AS450+AS452</f>
        <v>0</v>
      </c>
      <c r="AT449" s="16">
        <f t="shared" si="868"/>
        <v>3193.7000000000003</v>
      </c>
      <c r="AU449" s="16">
        <f t="shared" si="869"/>
        <v>3068.3000000000002</v>
      </c>
      <c r="AV449" s="16">
        <f t="shared" si="870"/>
        <v>3068.3000000000002</v>
      </c>
      <c r="AW449" s="16">
        <f>AW450+AW452</f>
        <v>0</v>
      </c>
      <c r="AX449" s="16">
        <f>AX450+AX452</f>
        <v>0</v>
      </c>
      <c r="AY449" s="16">
        <f>AY450+AY452</f>
        <v>0</v>
      </c>
      <c r="AZ449" s="16">
        <f t="shared" si="871"/>
        <v>3193.7000000000003</v>
      </c>
      <c r="BA449" s="16">
        <f t="shared" si="872"/>
        <v>3068.3000000000002</v>
      </c>
      <c r="BB449" s="16">
        <f t="shared" si="873"/>
        <v>3068.3000000000002</v>
      </c>
      <c r="BC449" s="16">
        <f>BC450+BC452</f>
        <v>0</v>
      </c>
      <c r="BD449" s="30"/>
      <c r="BE449" s="30"/>
      <c r="BF449" s="1"/>
      <c r="BG449" s="1"/>
      <c r="BH449" s="1"/>
      <c r="BI449" s="1"/>
      <c r="BJ449" s="1"/>
    </row>
    <row r="450" s="1" customFormat="1">
      <c r="A450" s="13" t="s">
        <v>339</v>
      </c>
      <c r="B450" s="14" t="s">
        <v>66</v>
      </c>
      <c r="C450" s="13"/>
      <c r="D450" s="13"/>
      <c r="E450" s="29" t="s">
        <v>67</v>
      </c>
      <c r="F450" s="16">
        <f>F451</f>
        <v>8</v>
      </c>
      <c r="G450" s="16">
        <f>G451</f>
        <v>8</v>
      </c>
      <c r="H450" s="16">
        <f>H451</f>
        <v>8</v>
      </c>
      <c r="I450" s="16">
        <f>I451</f>
        <v>0</v>
      </c>
      <c r="J450" s="16">
        <f>J451</f>
        <v>0</v>
      </c>
      <c r="K450" s="16">
        <f>K451</f>
        <v>0</v>
      </c>
      <c r="L450" s="16">
        <f t="shared" si="798"/>
        <v>8</v>
      </c>
      <c r="M450" s="16">
        <f t="shared" si="799"/>
        <v>8</v>
      </c>
      <c r="N450" s="16">
        <f t="shared" si="800"/>
        <v>8</v>
      </c>
      <c r="O450" s="16">
        <f>O451</f>
        <v>0.29999999999999999</v>
      </c>
      <c r="P450" s="16">
        <f>P451</f>
        <v>0</v>
      </c>
      <c r="Q450" s="16">
        <f>Q451</f>
        <v>0</v>
      </c>
      <c r="R450" s="16">
        <f t="shared" si="853"/>
        <v>8.3000000000000007</v>
      </c>
      <c r="S450" s="16">
        <f t="shared" si="854"/>
        <v>8</v>
      </c>
      <c r="T450" s="16">
        <f t="shared" si="855"/>
        <v>8</v>
      </c>
      <c r="U450" s="16">
        <f>U451</f>
        <v>0</v>
      </c>
      <c r="V450" s="16">
        <f>V451</f>
        <v>0</v>
      </c>
      <c r="W450" s="16">
        <f>W451</f>
        <v>0</v>
      </c>
      <c r="X450" s="16">
        <f t="shared" si="856"/>
        <v>8.3000000000000007</v>
      </c>
      <c r="Y450" s="16">
        <f t="shared" si="857"/>
        <v>8</v>
      </c>
      <c r="Z450" s="16">
        <f t="shared" si="858"/>
        <v>8</v>
      </c>
      <c r="AA450" s="16">
        <f>AA451</f>
        <v>0</v>
      </c>
      <c r="AB450" s="16">
        <f>AB451</f>
        <v>0</v>
      </c>
      <c r="AC450" s="16">
        <f>AC451</f>
        <v>0</v>
      </c>
      <c r="AD450" s="16">
        <f t="shared" si="859"/>
        <v>8.3000000000000007</v>
      </c>
      <c r="AE450" s="16">
        <f t="shared" si="860"/>
        <v>8</v>
      </c>
      <c r="AF450" s="16">
        <f t="shared" si="861"/>
        <v>8</v>
      </c>
      <c r="AG450" s="16">
        <f>AG451</f>
        <v>0</v>
      </c>
      <c r="AH450" s="16">
        <f t="shared" si="862"/>
        <v>8.3000000000000007</v>
      </c>
      <c r="AI450" s="16">
        <f t="shared" si="863"/>
        <v>8</v>
      </c>
      <c r="AJ450" s="16">
        <f t="shared" si="864"/>
        <v>8</v>
      </c>
      <c r="AK450" s="16">
        <f>AK451</f>
        <v>0</v>
      </c>
      <c r="AL450" s="16">
        <f>AL451</f>
        <v>0</v>
      </c>
      <c r="AM450" s="16">
        <f>AM451</f>
        <v>0</v>
      </c>
      <c r="AN450" s="16">
        <f t="shared" si="865"/>
        <v>8.3000000000000007</v>
      </c>
      <c r="AO450" s="16">
        <f t="shared" si="866"/>
        <v>8</v>
      </c>
      <c r="AP450" s="16">
        <f t="shared" si="867"/>
        <v>8</v>
      </c>
      <c r="AQ450" s="16">
        <f>AQ451</f>
        <v>0</v>
      </c>
      <c r="AR450" s="16">
        <f>AR451</f>
        <v>0</v>
      </c>
      <c r="AS450" s="16">
        <f>AS451</f>
        <v>0</v>
      </c>
      <c r="AT450" s="16">
        <f t="shared" si="868"/>
        <v>8.3000000000000007</v>
      </c>
      <c r="AU450" s="16">
        <f t="shared" si="869"/>
        <v>8</v>
      </c>
      <c r="AV450" s="16">
        <f t="shared" si="870"/>
        <v>8</v>
      </c>
      <c r="AW450" s="16">
        <f>AW451</f>
        <v>0</v>
      </c>
      <c r="AX450" s="16">
        <f>AX451</f>
        <v>0</v>
      </c>
      <c r="AY450" s="16">
        <f>AY451</f>
        <v>0</v>
      </c>
      <c r="AZ450" s="16">
        <f t="shared" si="871"/>
        <v>8.3000000000000007</v>
      </c>
      <c r="BA450" s="16">
        <f t="shared" si="872"/>
        <v>8</v>
      </c>
      <c r="BB450" s="16">
        <f t="shared" si="873"/>
        <v>8</v>
      </c>
      <c r="BC450" s="16">
        <f>BC451</f>
        <v>0</v>
      </c>
      <c r="BD450" s="30"/>
      <c r="BE450" s="30"/>
      <c r="BF450" s="1"/>
      <c r="BG450" s="1"/>
      <c r="BH450" s="1"/>
      <c r="BI450" s="1"/>
      <c r="BJ450" s="1"/>
    </row>
    <row r="451" s="1" customFormat="1">
      <c r="A451" s="13" t="s">
        <v>339</v>
      </c>
      <c r="B451" s="14">
        <v>200</v>
      </c>
      <c r="C451" s="13" t="s">
        <v>107</v>
      </c>
      <c r="D451" s="13" t="s">
        <v>337</v>
      </c>
      <c r="E451" s="29" t="s">
        <v>338</v>
      </c>
      <c r="F451" s="16">
        <v>8</v>
      </c>
      <c r="G451" s="16">
        <v>8</v>
      </c>
      <c r="H451" s="16">
        <v>8</v>
      </c>
      <c r="I451" s="16"/>
      <c r="J451" s="16"/>
      <c r="K451" s="16"/>
      <c r="L451" s="16">
        <f t="shared" si="798"/>
        <v>8</v>
      </c>
      <c r="M451" s="16">
        <f t="shared" si="799"/>
        <v>8</v>
      </c>
      <c r="N451" s="16">
        <f t="shared" si="800"/>
        <v>8</v>
      </c>
      <c r="O451" s="16">
        <v>0.29999999999999999</v>
      </c>
      <c r="P451" s="16"/>
      <c r="Q451" s="16"/>
      <c r="R451" s="16">
        <f t="shared" si="853"/>
        <v>8.3000000000000007</v>
      </c>
      <c r="S451" s="16">
        <f t="shared" si="854"/>
        <v>8</v>
      </c>
      <c r="T451" s="16">
        <f t="shared" si="855"/>
        <v>8</v>
      </c>
      <c r="U451" s="16"/>
      <c r="V451" s="16"/>
      <c r="W451" s="16"/>
      <c r="X451" s="16">
        <f t="shared" si="856"/>
        <v>8.3000000000000007</v>
      </c>
      <c r="Y451" s="16">
        <f t="shared" si="857"/>
        <v>8</v>
      </c>
      <c r="Z451" s="16">
        <f t="shared" si="858"/>
        <v>8</v>
      </c>
      <c r="AA451" s="16"/>
      <c r="AB451" s="16"/>
      <c r="AC451" s="16"/>
      <c r="AD451" s="16">
        <f t="shared" si="859"/>
        <v>8.3000000000000007</v>
      </c>
      <c r="AE451" s="16">
        <f t="shared" si="860"/>
        <v>8</v>
      </c>
      <c r="AF451" s="16">
        <f t="shared" si="861"/>
        <v>8</v>
      </c>
      <c r="AG451" s="16"/>
      <c r="AH451" s="16">
        <f t="shared" si="862"/>
        <v>8.3000000000000007</v>
      </c>
      <c r="AI451" s="16">
        <f t="shared" si="863"/>
        <v>8</v>
      </c>
      <c r="AJ451" s="16">
        <f t="shared" si="864"/>
        <v>8</v>
      </c>
      <c r="AK451" s="16"/>
      <c r="AL451" s="16"/>
      <c r="AM451" s="16"/>
      <c r="AN451" s="16">
        <f t="shared" si="865"/>
        <v>8.3000000000000007</v>
      </c>
      <c r="AO451" s="16">
        <f t="shared" si="866"/>
        <v>8</v>
      </c>
      <c r="AP451" s="16">
        <f t="shared" si="867"/>
        <v>8</v>
      </c>
      <c r="AQ451" s="16"/>
      <c r="AR451" s="16"/>
      <c r="AS451" s="16"/>
      <c r="AT451" s="16">
        <f t="shared" si="868"/>
        <v>8.3000000000000007</v>
      </c>
      <c r="AU451" s="16">
        <f t="shared" si="869"/>
        <v>8</v>
      </c>
      <c r="AV451" s="16">
        <f t="shared" si="870"/>
        <v>8</v>
      </c>
      <c r="AW451" s="16"/>
      <c r="AX451" s="16"/>
      <c r="AY451" s="16"/>
      <c r="AZ451" s="16">
        <f t="shared" si="871"/>
        <v>8.3000000000000007</v>
      </c>
      <c r="BA451" s="16">
        <f t="shared" si="872"/>
        <v>8</v>
      </c>
      <c r="BB451" s="16">
        <f t="shared" si="873"/>
        <v>8</v>
      </c>
      <c r="BC451" s="16"/>
      <c r="BD451" s="30"/>
      <c r="BE451" s="30"/>
      <c r="BF451" s="1"/>
      <c r="BG451" s="1"/>
      <c r="BH451" s="1"/>
      <c r="BI451" s="1"/>
      <c r="BJ451" s="1"/>
    </row>
    <row r="452" s="1" customFormat="1">
      <c r="A452" s="13" t="s">
        <v>339</v>
      </c>
      <c r="B452" s="14" t="s">
        <v>192</v>
      </c>
      <c r="C452" s="13"/>
      <c r="D452" s="13"/>
      <c r="E452" s="29" t="s">
        <v>193</v>
      </c>
      <c r="F452" s="16">
        <f>F453</f>
        <v>3060.3000000000002</v>
      </c>
      <c r="G452" s="16">
        <f>G453</f>
        <v>3060.3000000000002</v>
      </c>
      <c r="H452" s="16">
        <f>H453</f>
        <v>3060.3000000000002</v>
      </c>
      <c r="I452" s="16">
        <f>I453</f>
        <v>0</v>
      </c>
      <c r="J452" s="16">
        <f>J453</f>
        <v>0</v>
      </c>
      <c r="K452" s="16">
        <f>K453</f>
        <v>0</v>
      </c>
      <c r="L452" s="16">
        <f t="shared" si="798"/>
        <v>3060.3000000000002</v>
      </c>
      <c r="M452" s="16">
        <f t="shared" si="799"/>
        <v>3060.3000000000002</v>
      </c>
      <c r="N452" s="16">
        <f t="shared" si="800"/>
        <v>3060.3000000000002</v>
      </c>
      <c r="O452" s="16">
        <f>O453</f>
        <v>125.09999999999999</v>
      </c>
      <c r="P452" s="16">
        <f>P453</f>
        <v>0</v>
      </c>
      <c r="Q452" s="16">
        <f>Q453</f>
        <v>0</v>
      </c>
      <c r="R452" s="16">
        <f t="shared" si="853"/>
        <v>3185.4000000000001</v>
      </c>
      <c r="S452" s="16">
        <f t="shared" si="854"/>
        <v>3060.3000000000002</v>
      </c>
      <c r="T452" s="16">
        <f t="shared" si="855"/>
        <v>3060.3000000000002</v>
      </c>
      <c r="U452" s="16">
        <f>U453</f>
        <v>0</v>
      </c>
      <c r="V452" s="16">
        <f>V453</f>
        <v>0</v>
      </c>
      <c r="W452" s="16">
        <f>W453</f>
        <v>0</v>
      </c>
      <c r="X452" s="16">
        <f t="shared" si="856"/>
        <v>3185.4000000000001</v>
      </c>
      <c r="Y452" s="16">
        <f t="shared" si="857"/>
        <v>3060.3000000000002</v>
      </c>
      <c r="Z452" s="16">
        <f t="shared" si="858"/>
        <v>3060.3000000000002</v>
      </c>
      <c r="AA452" s="16">
        <f>AA453</f>
        <v>0</v>
      </c>
      <c r="AB452" s="16">
        <f>AB453</f>
        <v>0</v>
      </c>
      <c r="AC452" s="16">
        <f>AC453</f>
        <v>0</v>
      </c>
      <c r="AD452" s="16">
        <f t="shared" si="859"/>
        <v>3185.4000000000001</v>
      </c>
      <c r="AE452" s="16">
        <f t="shared" si="860"/>
        <v>3060.3000000000002</v>
      </c>
      <c r="AF452" s="16">
        <f t="shared" si="861"/>
        <v>3060.3000000000002</v>
      </c>
      <c r="AG452" s="16">
        <f>AG453</f>
        <v>0</v>
      </c>
      <c r="AH452" s="16">
        <f t="shared" si="862"/>
        <v>3185.4000000000001</v>
      </c>
      <c r="AI452" s="16">
        <f t="shared" si="863"/>
        <v>3060.3000000000002</v>
      </c>
      <c r="AJ452" s="16">
        <f t="shared" si="864"/>
        <v>3060.3000000000002</v>
      </c>
      <c r="AK452" s="16">
        <f>AK453</f>
        <v>0</v>
      </c>
      <c r="AL452" s="16">
        <f>AL453</f>
        <v>0</v>
      </c>
      <c r="AM452" s="16">
        <f>AM453</f>
        <v>0</v>
      </c>
      <c r="AN452" s="16">
        <f t="shared" si="865"/>
        <v>3185.4000000000001</v>
      </c>
      <c r="AO452" s="16">
        <f t="shared" si="866"/>
        <v>3060.3000000000002</v>
      </c>
      <c r="AP452" s="16">
        <f t="shared" si="867"/>
        <v>3060.3000000000002</v>
      </c>
      <c r="AQ452" s="16">
        <f>AQ453</f>
        <v>0</v>
      </c>
      <c r="AR452" s="16">
        <f>AR453</f>
        <v>0</v>
      </c>
      <c r="AS452" s="16">
        <f>AS453</f>
        <v>0</v>
      </c>
      <c r="AT452" s="16">
        <f t="shared" si="868"/>
        <v>3185.4000000000001</v>
      </c>
      <c r="AU452" s="16">
        <f t="shared" si="869"/>
        <v>3060.3000000000002</v>
      </c>
      <c r="AV452" s="16">
        <f t="shared" si="870"/>
        <v>3060.3000000000002</v>
      </c>
      <c r="AW452" s="16">
        <f>AW453</f>
        <v>0</v>
      </c>
      <c r="AX452" s="16">
        <f>AX453</f>
        <v>0</v>
      </c>
      <c r="AY452" s="16">
        <f>AY453</f>
        <v>0</v>
      </c>
      <c r="AZ452" s="16">
        <f t="shared" si="871"/>
        <v>3185.4000000000001</v>
      </c>
      <c r="BA452" s="16">
        <f t="shared" si="872"/>
        <v>3060.3000000000002</v>
      </c>
      <c r="BB452" s="16">
        <f t="shared" si="873"/>
        <v>3060.3000000000002</v>
      </c>
      <c r="BC452" s="16">
        <f>BC453</f>
        <v>0</v>
      </c>
      <c r="BD452" s="30"/>
      <c r="BE452" s="30"/>
      <c r="BF452" s="1"/>
      <c r="BG452" s="1"/>
      <c r="BH452" s="1"/>
      <c r="BI452" s="1"/>
      <c r="BJ452" s="1"/>
    </row>
    <row r="453" s="1" customFormat="1">
      <c r="A453" s="13" t="s">
        <v>339</v>
      </c>
      <c r="B453" s="14">
        <v>300</v>
      </c>
      <c r="C453" s="13" t="s">
        <v>107</v>
      </c>
      <c r="D453" s="13" t="s">
        <v>106</v>
      </c>
      <c r="E453" s="29" t="s">
        <v>224</v>
      </c>
      <c r="F453" s="16">
        <v>3060.3000000000002</v>
      </c>
      <c r="G453" s="16">
        <v>3060.3000000000002</v>
      </c>
      <c r="H453" s="16">
        <v>3060.3000000000002</v>
      </c>
      <c r="I453" s="16"/>
      <c r="J453" s="16"/>
      <c r="K453" s="16"/>
      <c r="L453" s="16">
        <f t="shared" si="798"/>
        <v>3060.3000000000002</v>
      </c>
      <c r="M453" s="16">
        <f t="shared" si="799"/>
        <v>3060.3000000000002</v>
      </c>
      <c r="N453" s="16">
        <f t="shared" si="800"/>
        <v>3060.3000000000002</v>
      </c>
      <c r="O453" s="16">
        <v>125.09999999999999</v>
      </c>
      <c r="P453" s="16"/>
      <c r="Q453" s="16"/>
      <c r="R453" s="16">
        <f t="shared" si="853"/>
        <v>3185.4000000000001</v>
      </c>
      <c r="S453" s="16">
        <f t="shared" si="854"/>
        <v>3060.3000000000002</v>
      </c>
      <c r="T453" s="16">
        <f t="shared" si="855"/>
        <v>3060.3000000000002</v>
      </c>
      <c r="U453" s="16"/>
      <c r="V453" s="16"/>
      <c r="W453" s="16"/>
      <c r="X453" s="16">
        <f t="shared" si="856"/>
        <v>3185.4000000000001</v>
      </c>
      <c r="Y453" s="16">
        <f t="shared" si="857"/>
        <v>3060.3000000000002</v>
      </c>
      <c r="Z453" s="16">
        <f t="shared" si="858"/>
        <v>3060.3000000000002</v>
      </c>
      <c r="AA453" s="16"/>
      <c r="AB453" s="16"/>
      <c r="AC453" s="16"/>
      <c r="AD453" s="16">
        <f t="shared" si="859"/>
        <v>3185.4000000000001</v>
      </c>
      <c r="AE453" s="16">
        <f t="shared" si="860"/>
        <v>3060.3000000000002</v>
      </c>
      <c r="AF453" s="16">
        <f t="shared" si="861"/>
        <v>3060.3000000000002</v>
      </c>
      <c r="AG453" s="16"/>
      <c r="AH453" s="16">
        <f t="shared" si="862"/>
        <v>3185.4000000000001</v>
      </c>
      <c r="AI453" s="16">
        <f t="shared" si="863"/>
        <v>3060.3000000000002</v>
      </c>
      <c r="AJ453" s="16">
        <f t="shared" si="864"/>
        <v>3060.3000000000002</v>
      </c>
      <c r="AK453" s="16"/>
      <c r="AL453" s="16"/>
      <c r="AM453" s="16"/>
      <c r="AN453" s="16">
        <f t="shared" si="865"/>
        <v>3185.4000000000001</v>
      </c>
      <c r="AO453" s="16">
        <f t="shared" si="866"/>
        <v>3060.3000000000002</v>
      </c>
      <c r="AP453" s="16">
        <f t="shared" si="867"/>
        <v>3060.3000000000002</v>
      </c>
      <c r="AQ453" s="16"/>
      <c r="AR453" s="16"/>
      <c r="AS453" s="16"/>
      <c r="AT453" s="16">
        <f t="shared" si="868"/>
        <v>3185.4000000000001</v>
      </c>
      <c r="AU453" s="16">
        <f t="shared" si="869"/>
        <v>3060.3000000000002</v>
      </c>
      <c r="AV453" s="16">
        <f t="shared" si="870"/>
        <v>3060.3000000000002</v>
      </c>
      <c r="AW453" s="16"/>
      <c r="AX453" s="16"/>
      <c r="AY453" s="16"/>
      <c r="AZ453" s="16">
        <f t="shared" si="871"/>
        <v>3185.4000000000001</v>
      </c>
      <c r="BA453" s="16">
        <f t="shared" si="872"/>
        <v>3060.3000000000002</v>
      </c>
      <c r="BB453" s="16">
        <f t="shared" si="873"/>
        <v>3060.3000000000002</v>
      </c>
      <c r="BC453" s="16"/>
      <c r="BD453" s="30"/>
      <c r="BE453" s="30"/>
      <c r="BF453" s="1"/>
      <c r="BG453" s="1"/>
      <c r="BH453" s="1"/>
      <c r="BI453" s="1"/>
      <c r="BJ453" s="1"/>
    </row>
    <row r="454" s="1" customFormat="1">
      <c r="A454" s="13" t="s">
        <v>341</v>
      </c>
      <c r="B454" s="14"/>
      <c r="C454" s="13"/>
      <c r="D454" s="13"/>
      <c r="E454" s="29" t="s">
        <v>342</v>
      </c>
      <c r="F454" s="16">
        <f t="shared" ref="F454:F464" si="874">F455</f>
        <v>8995.4000000000015</v>
      </c>
      <c r="G454" s="16">
        <f t="shared" ref="G454:G464" si="875">G455</f>
        <v>8995.4000000000015</v>
      </c>
      <c r="H454" s="16">
        <f t="shared" ref="H454:H464" si="876">H455</f>
        <v>8995.4000000000015</v>
      </c>
      <c r="I454" s="16">
        <f t="shared" ref="I454:I464" si="877">I455</f>
        <v>0</v>
      </c>
      <c r="J454" s="16">
        <f t="shared" ref="J454:J464" si="878">J455</f>
        <v>0</v>
      </c>
      <c r="K454" s="16">
        <f t="shared" ref="K454:K464" si="879">K455</f>
        <v>0</v>
      </c>
      <c r="L454" s="16">
        <f t="shared" si="798"/>
        <v>8995.4000000000015</v>
      </c>
      <c r="M454" s="16">
        <f t="shared" si="799"/>
        <v>8995.4000000000015</v>
      </c>
      <c r="N454" s="16">
        <f t="shared" si="800"/>
        <v>8995.4000000000015</v>
      </c>
      <c r="O454" s="16">
        <f t="shared" ref="O454:O464" si="880">O455</f>
        <v>0</v>
      </c>
      <c r="P454" s="16">
        <f t="shared" ref="P454:P464" si="881">P455</f>
        <v>0</v>
      </c>
      <c r="Q454" s="16">
        <f t="shared" ref="Q454:Q464" si="882">Q455</f>
        <v>0</v>
      </c>
      <c r="R454" s="16">
        <f t="shared" si="853"/>
        <v>8995.4000000000015</v>
      </c>
      <c r="S454" s="16">
        <f t="shared" si="854"/>
        <v>8995.4000000000015</v>
      </c>
      <c r="T454" s="16">
        <f t="shared" si="855"/>
        <v>8995.4000000000015</v>
      </c>
      <c r="U454" s="16">
        <f t="shared" ref="U454:U464" si="883">U455</f>
        <v>0</v>
      </c>
      <c r="V454" s="16">
        <f t="shared" ref="V454:V464" si="884">V455</f>
        <v>0</v>
      </c>
      <c r="W454" s="16">
        <f t="shared" ref="W454:W464" si="885">W455</f>
        <v>0</v>
      </c>
      <c r="X454" s="16">
        <f t="shared" si="856"/>
        <v>8995.4000000000015</v>
      </c>
      <c r="Y454" s="16">
        <f t="shared" si="857"/>
        <v>8995.4000000000015</v>
      </c>
      <c r="Z454" s="16">
        <f t="shared" si="858"/>
        <v>8995.4000000000015</v>
      </c>
      <c r="AA454" s="16">
        <f t="shared" ref="AA454:AA464" si="886">AA455</f>
        <v>0</v>
      </c>
      <c r="AB454" s="16">
        <f t="shared" ref="AB454:AB464" si="887">AB455</f>
        <v>0</v>
      </c>
      <c r="AC454" s="16">
        <f t="shared" ref="AC454:AC464" si="888">AC455</f>
        <v>0</v>
      </c>
      <c r="AD454" s="16">
        <f t="shared" si="859"/>
        <v>8995.4000000000015</v>
      </c>
      <c r="AE454" s="16">
        <f t="shared" si="860"/>
        <v>8995.4000000000015</v>
      </c>
      <c r="AF454" s="16">
        <f t="shared" si="861"/>
        <v>8995.4000000000015</v>
      </c>
      <c r="AG454" s="16">
        <f t="shared" ref="AG454:AG464" si="889">AG455</f>
        <v>0</v>
      </c>
      <c r="AH454" s="16">
        <f t="shared" si="862"/>
        <v>8995.4000000000015</v>
      </c>
      <c r="AI454" s="16">
        <f t="shared" si="863"/>
        <v>8995.4000000000015</v>
      </c>
      <c r="AJ454" s="16">
        <f t="shared" si="864"/>
        <v>8995.4000000000015</v>
      </c>
      <c r="AK454" s="16">
        <f t="shared" ref="AK454:AK464" si="890">AK455</f>
        <v>0</v>
      </c>
      <c r="AL454" s="16">
        <f t="shared" ref="AL454:AL464" si="891">AL455</f>
        <v>0</v>
      </c>
      <c r="AM454" s="16">
        <f t="shared" ref="AM454:AM464" si="892">AM455</f>
        <v>0</v>
      </c>
      <c r="AN454" s="16">
        <f t="shared" si="865"/>
        <v>8995.4000000000015</v>
      </c>
      <c r="AO454" s="16">
        <f t="shared" si="866"/>
        <v>8995.4000000000015</v>
      </c>
      <c r="AP454" s="16">
        <f t="shared" si="867"/>
        <v>8995.4000000000015</v>
      </c>
      <c r="AQ454" s="16">
        <f t="shared" ref="AQ454:AQ464" si="893">AQ455</f>
        <v>0</v>
      </c>
      <c r="AR454" s="16">
        <f t="shared" ref="AR454:AR464" si="894">AR455</f>
        <v>0</v>
      </c>
      <c r="AS454" s="16">
        <f t="shared" ref="AS454:AS464" si="895">AS455</f>
        <v>0</v>
      </c>
      <c r="AT454" s="16">
        <f t="shared" si="868"/>
        <v>8995.4000000000015</v>
      </c>
      <c r="AU454" s="16">
        <f t="shared" si="869"/>
        <v>8995.4000000000015</v>
      </c>
      <c r="AV454" s="16">
        <f t="shared" si="870"/>
        <v>8995.4000000000015</v>
      </c>
      <c r="AW454" s="16">
        <f t="shared" ref="AW454:AW464" si="896">AW455</f>
        <v>0</v>
      </c>
      <c r="AX454" s="16">
        <f t="shared" ref="AX454:AX464" si="897">AX455</f>
        <v>0</v>
      </c>
      <c r="AY454" s="16">
        <f t="shared" ref="AY454:AY464" si="898">AY455</f>
        <v>0</v>
      </c>
      <c r="AZ454" s="16">
        <f t="shared" si="871"/>
        <v>8995.4000000000015</v>
      </c>
      <c r="BA454" s="16">
        <f t="shared" si="872"/>
        <v>8995.4000000000015</v>
      </c>
      <c r="BB454" s="16">
        <f t="shared" si="873"/>
        <v>8995.4000000000015</v>
      </c>
      <c r="BC454" s="16">
        <f t="shared" ref="BC454:BC464" si="899">BC455</f>
        <v>0</v>
      </c>
      <c r="BD454" s="30"/>
      <c r="BE454" s="30"/>
      <c r="BF454" s="1"/>
      <c r="BG454" s="1"/>
      <c r="BH454" s="1"/>
      <c r="BI454" s="1"/>
      <c r="BJ454" s="1"/>
    </row>
    <row r="455" s="1" customFormat="1">
      <c r="A455" s="13" t="s">
        <v>341</v>
      </c>
      <c r="B455" s="14" t="s">
        <v>192</v>
      </c>
      <c r="C455" s="13"/>
      <c r="D455" s="13"/>
      <c r="E455" s="29" t="s">
        <v>193</v>
      </c>
      <c r="F455" s="16">
        <f t="shared" si="874"/>
        <v>8995.4000000000015</v>
      </c>
      <c r="G455" s="16">
        <f t="shared" si="875"/>
        <v>8995.4000000000015</v>
      </c>
      <c r="H455" s="16">
        <f t="shared" si="876"/>
        <v>8995.4000000000015</v>
      </c>
      <c r="I455" s="16">
        <f t="shared" si="877"/>
        <v>0</v>
      </c>
      <c r="J455" s="16">
        <f t="shared" si="878"/>
        <v>0</v>
      </c>
      <c r="K455" s="16">
        <f t="shared" si="879"/>
        <v>0</v>
      </c>
      <c r="L455" s="16">
        <f t="shared" si="798"/>
        <v>8995.4000000000015</v>
      </c>
      <c r="M455" s="16">
        <f t="shared" si="799"/>
        <v>8995.4000000000015</v>
      </c>
      <c r="N455" s="16">
        <f t="shared" si="800"/>
        <v>8995.4000000000015</v>
      </c>
      <c r="O455" s="16">
        <f t="shared" si="880"/>
        <v>0</v>
      </c>
      <c r="P455" s="16">
        <f t="shared" si="881"/>
        <v>0</v>
      </c>
      <c r="Q455" s="16">
        <f t="shared" si="882"/>
        <v>0</v>
      </c>
      <c r="R455" s="16">
        <f t="shared" si="853"/>
        <v>8995.4000000000015</v>
      </c>
      <c r="S455" s="16">
        <f t="shared" si="854"/>
        <v>8995.4000000000015</v>
      </c>
      <c r="T455" s="16">
        <f t="shared" si="855"/>
        <v>8995.4000000000015</v>
      </c>
      <c r="U455" s="16">
        <f t="shared" si="883"/>
        <v>0</v>
      </c>
      <c r="V455" s="16">
        <f t="shared" si="884"/>
        <v>0</v>
      </c>
      <c r="W455" s="16">
        <f t="shared" si="885"/>
        <v>0</v>
      </c>
      <c r="X455" s="16">
        <f t="shared" si="856"/>
        <v>8995.4000000000015</v>
      </c>
      <c r="Y455" s="16">
        <f t="shared" si="857"/>
        <v>8995.4000000000015</v>
      </c>
      <c r="Z455" s="16">
        <f t="shared" si="858"/>
        <v>8995.4000000000015</v>
      </c>
      <c r="AA455" s="16">
        <f t="shared" si="886"/>
        <v>0</v>
      </c>
      <c r="AB455" s="16">
        <f t="shared" si="887"/>
        <v>0</v>
      </c>
      <c r="AC455" s="16">
        <f t="shared" si="888"/>
        <v>0</v>
      </c>
      <c r="AD455" s="16">
        <f t="shared" si="859"/>
        <v>8995.4000000000015</v>
      </c>
      <c r="AE455" s="16">
        <f t="shared" si="860"/>
        <v>8995.4000000000015</v>
      </c>
      <c r="AF455" s="16">
        <f t="shared" si="861"/>
        <v>8995.4000000000015</v>
      </c>
      <c r="AG455" s="16">
        <f t="shared" si="889"/>
        <v>0</v>
      </c>
      <c r="AH455" s="16">
        <f t="shared" si="862"/>
        <v>8995.4000000000015</v>
      </c>
      <c r="AI455" s="16">
        <f t="shared" si="863"/>
        <v>8995.4000000000015</v>
      </c>
      <c r="AJ455" s="16">
        <f t="shared" si="864"/>
        <v>8995.4000000000015</v>
      </c>
      <c r="AK455" s="16">
        <f t="shared" si="890"/>
        <v>0</v>
      </c>
      <c r="AL455" s="16">
        <f t="shared" si="891"/>
        <v>0</v>
      </c>
      <c r="AM455" s="16">
        <f t="shared" si="892"/>
        <v>0</v>
      </c>
      <c r="AN455" s="16">
        <f t="shared" si="865"/>
        <v>8995.4000000000015</v>
      </c>
      <c r="AO455" s="16">
        <f t="shared" si="866"/>
        <v>8995.4000000000015</v>
      </c>
      <c r="AP455" s="16">
        <f t="shared" si="867"/>
        <v>8995.4000000000015</v>
      </c>
      <c r="AQ455" s="16">
        <f t="shared" si="893"/>
        <v>0</v>
      </c>
      <c r="AR455" s="16">
        <f t="shared" si="894"/>
        <v>0</v>
      </c>
      <c r="AS455" s="16">
        <f t="shared" si="895"/>
        <v>0</v>
      </c>
      <c r="AT455" s="16">
        <f t="shared" si="868"/>
        <v>8995.4000000000015</v>
      </c>
      <c r="AU455" s="16">
        <f t="shared" si="869"/>
        <v>8995.4000000000015</v>
      </c>
      <c r="AV455" s="16">
        <f t="shared" si="870"/>
        <v>8995.4000000000015</v>
      </c>
      <c r="AW455" s="16">
        <f t="shared" si="896"/>
        <v>0</v>
      </c>
      <c r="AX455" s="16">
        <f t="shared" si="897"/>
        <v>0</v>
      </c>
      <c r="AY455" s="16">
        <f t="shared" si="898"/>
        <v>0</v>
      </c>
      <c r="AZ455" s="16">
        <f t="shared" si="871"/>
        <v>8995.4000000000015</v>
      </c>
      <c r="BA455" s="16">
        <f t="shared" si="872"/>
        <v>8995.4000000000015</v>
      </c>
      <c r="BB455" s="16">
        <f t="shared" si="873"/>
        <v>8995.4000000000015</v>
      </c>
      <c r="BC455" s="16">
        <f t="shared" si="899"/>
        <v>0</v>
      </c>
      <c r="BD455" s="30"/>
      <c r="BE455" s="30"/>
      <c r="BF455" s="1"/>
      <c r="BG455" s="1"/>
      <c r="BH455" s="1"/>
      <c r="BI455" s="1"/>
      <c r="BJ455" s="1"/>
    </row>
    <row r="456" s="1" customFormat="1">
      <c r="A456" s="13" t="s">
        <v>341</v>
      </c>
      <c r="B456" s="14">
        <v>300</v>
      </c>
      <c r="C456" s="13" t="s">
        <v>107</v>
      </c>
      <c r="D456" s="13" t="s">
        <v>337</v>
      </c>
      <c r="E456" s="29" t="s">
        <v>338</v>
      </c>
      <c r="F456" s="16">
        <v>8995.4000000000015</v>
      </c>
      <c r="G456" s="16">
        <v>8995.4000000000015</v>
      </c>
      <c r="H456" s="16">
        <v>8995.4000000000015</v>
      </c>
      <c r="I456" s="16"/>
      <c r="J456" s="16"/>
      <c r="K456" s="16"/>
      <c r="L456" s="16">
        <f t="shared" si="798"/>
        <v>8995.4000000000015</v>
      </c>
      <c r="M456" s="16">
        <f t="shared" si="799"/>
        <v>8995.4000000000015</v>
      </c>
      <c r="N456" s="16">
        <f t="shared" si="800"/>
        <v>8995.4000000000015</v>
      </c>
      <c r="O456" s="16"/>
      <c r="P456" s="16"/>
      <c r="Q456" s="16"/>
      <c r="R456" s="16">
        <f t="shared" si="853"/>
        <v>8995.4000000000015</v>
      </c>
      <c r="S456" s="16">
        <f t="shared" si="854"/>
        <v>8995.4000000000015</v>
      </c>
      <c r="T456" s="16">
        <f t="shared" si="855"/>
        <v>8995.4000000000015</v>
      </c>
      <c r="U456" s="16"/>
      <c r="V456" s="16"/>
      <c r="W456" s="16"/>
      <c r="X456" s="16">
        <f t="shared" si="856"/>
        <v>8995.4000000000015</v>
      </c>
      <c r="Y456" s="16">
        <f t="shared" si="857"/>
        <v>8995.4000000000015</v>
      </c>
      <c r="Z456" s="16">
        <f t="shared" si="858"/>
        <v>8995.4000000000015</v>
      </c>
      <c r="AA456" s="16"/>
      <c r="AB456" s="16"/>
      <c r="AC456" s="16"/>
      <c r="AD456" s="16">
        <f t="shared" si="859"/>
        <v>8995.4000000000015</v>
      </c>
      <c r="AE456" s="16">
        <f t="shared" si="860"/>
        <v>8995.4000000000015</v>
      </c>
      <c r="AF456" s="16">
        <f t="shared" si="861"/>
        <v>8995.4000000000015</v>
      </c>
      <c r="AG456" s="16"/>
      <c r="AH456" s="16">
        <f t="shared" si="862"/>
        <v>8995.4000000000015</v>
      </c>
      <c r="AI456" s="16">
        <f t="shared" si="863"/>
        <v>8995.4000000000015</v>
      </c>
      <c r="AJ456" s="16">
        <f t="shared" si="864"/>
        <v>8995.4000000000015</v>
      </c>
      <c r="AK456" s="16"/>
      <c r="AL456" s="16"/>
      <c r="AM456" s="16"/>
      <c r="AN456" s="16">
        <f t="shared" si="865"/>
        <v>8995.4000000000015</v>
      </c>
      <c r="AO456" s="16">
        <f t="shared" si="866"/>
        <v>8995.4000000000015</v>
      </c>
      <c r="AP456" s="16">
        <f t="shared" si="867"/>
        <v>8995.4000000000015</v>
      </c>
      <c r="AQ456" s="16"/>
      <c r="AR456" s="16"/>
      <c r="AS456" s="16"/>
      <c r="AT456" s="16">
        <f t="shared" si="868"/>
        <v>8995.4000000000015</v>
      </c>
      <c r="AU456" s="16">
        <f t="shared" si="869"/>
        <v>8995.4000000000015</v>
      </c>
      <c r="AV456" s="16">
        <f t="shared" si="870"/>
        <v>8995.4000000000015</v>
      </c>
      <c r="AW456" s="16"/>
      <c r="AX456" s="16"/>
      <c r="AY456" s="16"/>
      <c r="AZ456" s="16">
        <f t="shared" si="871"/>
        <v>8995.4000000000015</v>
      </c>
      <c r="BA456" s="16">
        <f t="shared" si="872"/>
        <v>8995.4000000000015</v>
      </c>
      <c r="BB456" s="16">
        <f t="shared" si="873"/>
        <v>8995.4000000000015</v>
      </c>
      <c r="BC456" s="16"/>
      <c r="BD456" s="30"/>
      <c r="BE456" s="30"/>
      <c r="BF456" s="1"/>
      <c r="BG456" s="1"/>
      <c r="BH456" s="1"/>
      <c r="BI456" s="1"/>
      <c r="BJ456" s="1"/>
    </row>
    <row r="457" s="1" customFormat="1">
      <c r="A457" s="13" t="s">
        <v>343</v>
      </c>
      <c r="B457" s="14"/>
      <c r="C457" s="13"/>
      <c r="D457" s="13"/>
      <c r="E457" s="29" t="s">
        <v>344</v>
      </c>
      <c r="F457" s="16">
        <f t="shared" si="874"/>
        <v>402.30000000000001</v>
      </c>
      <c r="G457" s="16">
        <f t="shared" si="875"/>
        <v>402.30000000000001</v>
      </c>
      <c r="H457" s="16">
        <f t="shared" si="876"/>
        <v>402.30000000000001</v>
      </c>
      <c r="I457" s="16">
        <f t="shared" si="877"/>
        <v>0</v>
      </c>
      <c r="J457" s="16">
        <f t="shared" si="878"/>
        <v>0</v>
      </c>
      <c r="K457" s="16">
        <f t="shared" si="879"/>
        <v>0</v>
      </c>
      <c r="L457" s="16">
        <f t="shared" si="798"/>
        <v>402.30000000000001</v>
      </c>
      <c r="M457" s="16">
        <f t="shared" si="799"/>
        <v>402.30000000000001</v>
      </c>
      <c r="N457" s="16">
        <f t="shared" si="800"/>
        <v>402.30000000000001</v>
      </c>
      <c r="O457" s="16">
        <f t="shared" si="880"/>
        <v>0</v>
      </c>
      <c r="P457" s="16">
        <f t="shared" si="881"/>
        <v>0</v>
      </c>
      <c r="Q457" s="16">
        <f t="shared" si="882"/>
        <v>0</v>
      </c>
      <c r="R457" s="16">
        <f t="shared" si="853"/>
        <v>402.30000000000001</v>
      </c>
      <c r="S457" s="16">
        <f t="shared" si="854"/>
        <v>402.30000000000001</v>
      </c>
      <c r="T457" s="16">
        <f t="shared" si="855"/>
        <v>402.30000000000001</v>
      </c>
      <c r="U457" s="16">
        <f t="shared" si="883"/>
        <v>0</v>
      </c>
      <c r="V457" s="16">
        <f t="shared" si="884"/>
        <v>0</v>
      </c>
      <c r="W457" s="16">
        <f t="shared" si="885"/>
        <v>0</v>
      </c>
      <c r="X457" s="16">
        <f t="shared" si="856"/>
        <v>402.30000000000001</v>
      </c>
      <c r="Y457" s="16">
        <f t="shared" si="857"/>
        <v>402.30000000000001</v>
      </c>
      <c r="Z457" s="16">
        <f t="shared" si="858"/>
        <v>402.30000000000001</v>
      </c>
      <c r="AA457" s="16">
        <f t="shared" si="886"/>
        <v>0</v>
      </c>
      <c r="AB457" s="16">
        <f t="shared" si="887"/>
        <v>0</v>
      </c>
      <c r="AC457" s="16">
        <f t="shared" si="888"/>
        <v>0</v>
      </c>
      <c r="AD457" s="16">
        <f t="shared" si="859"/>
        <v>402.30000000000001</v>
      </c>
      <c r="AE457" s="16">
        <f t="shared" si="860"/>
        <v>402.30000000000001</v>
      </c>
      <c r="AF457" s="16">
        <f t="shared" si="861"/>
        <v>402.30000000000001</v>
      </c>
      <c r="AG457" s="16">
        <f t="shared" si="889"/>
        <v>0</v>
      </c>
      <c r="AH457" s="16">
        <f t="shared" si="862"/>
        <v>402.30000000000001</v>
      </c>
      <c r="AI457" s="16">
        <f t="shared" si="863"/>
        <v>402.30000000000001</v>
      </c>
      <c r="AJ457" s="16">
        <f t="shared" si="864"/>
        <v>402.30000000000001</v>
      </c>
      <c r="AK457" s="16">
        <f t="shared" si="890"/>
        <v>0</v>
      </c>
      <c r="AL457" s="16">
        <f t="shared" si="891"/>
        <v>0</v>
      </c>
      <c r="AM457" s="16">
        <f t="shared" si="892"/>
        <v>0</v>
      </c>
      <c r="AN457" s="16">
        <f t="shared" si="865"/>
        <v>402.30000000000001</v>
      </c>
      <c r="AO457" s="16">
        <f t="shared" si="866"/>
        <v>402.30000000000001</v>
      </c>
      <c r="AP457" s="16">
        <f t="shared" si="867"/>
        <v>402.30000000000001</v>
      </c>
      <c r="AQ457" s="16">
        <f t="shared" si="893"/>
        <v>0</v>
      </c>
      <c r="AR457" s="16">
        <f t="shared" si="894"/>
        <v>0</v>
      </c>
      <c r="AS457" s="16">
        <f t="shared" si="895"/>
        <v>0</v>
      </c>
      <c r="AT457" s="16">
        <f t="shared" si="868"/>
        <v>402.30000000000001</v>
      </c>
      <c r="AU457" s="16">
        <f t="shared" si="869"/>
        <v>402.30000000000001</v>
      </c>
      <c r="AV457" s="16">
        <f t="shared" si="870"/>
        <v>402.30000000000001</v>
      </c>
      <c r="AW457" s="16">
        <f t="shared" si="896"/>
        <v>0</v>
      </c>
      <c r="AX457" s="16">
        <f t="shared" si="897"/>
        <v>0</v>
      </c>
      <c r="AY457" s="16">
        <f t="shared" si="898"/>
        <v>0</v>
      </c>
      <c r="AZ457" s="16">
        <f t="shared" si="871"/>
        <v>402.30000000000001</v>
      </c>
      <c r="BA457" s="16">
        <f t="shared" si="872"/>
        <v>402.30000000000001</v>
      </c>
      <c r="BB457" s="16">
        <f t="shared" si="873"/>
        <v>402.30000000000001</v>
      </c>
      <c r="BC457" s="16">
        <f t="shared" si="899"/>
        <v>0</v>
      </c>
      <c r="BD457" s="30"/>
      <c r="BE457" s="30"/>
      <c r="BF457" s="1"/>
      <c r="BG457" s="1"/>
      <c r="BH457" s="1"/>
      <c r="BI457" s="1"/>
      <c r="BJ457" s="1"/>
    </row>
    <row r="458" s="1" customFormat="1">
      <c r="A458" s="13" t="s">
        <v>343</v>
      </c>
      <c r="B458" s="14" t="s">
        <v>192</v>
      </c>
      <c r="C458" s="13"/>
      <c r="D458" s="13"/>
      <c r="E458" s="29" t="s">
        <v>193</v>
      </c>
      <c r="F458" s="16">
        <f t="shared" si="874"/>
        <v>402.30000000000001</v>
      </c>
      <c r="G458" s="16">
        <f t="shared" si="875"/>
        <v>402.30000000000001</v>
      </c>
      <c r="H458" s="16">
        <f t="shared" si="876"/>
        <v>402.30000000000001</v>
      </c>
      <c r="I458" s="16">
        <f t="shared" si="877"/>
        <v>0</v>
      </c>
      <c r="J458" s="16">
        <f t="shared" si="878"/>
        <v>0</v>
      </c>
      <c r="K458" s="16">
        <f t="shared" si="879"/>
        <v>0</v>
      </c>
      <c r="L458" s="16">
        <f t="shared" si="798"/>
        <v>402.30000000000001</v>
      </c>
      <c r="M458" s="16">
        <f t="shared" si="799"/>
        <v>402.30000000000001</v>
      </c>
      <c r="N458" s="16">
        <f t="shared" si="800"/>
        <v>402.30000000000001</v>
      </c>
      <c r="O458" s="16">
        <f t="shared" si="880"/>
        <v>0</v>
      </c>
      <c r="P458" s="16">
        <f t="shared" si="881"/>
        <v>0</v>
      </c>
      <c r="Q458" s="16">
        <f t="shared" si="882"/>
        <v>0</v>
      </c>
      <c r="R458" s="16">
        <f t="shared" si="853"/>
        <v>402.30000000000001</v>
      </c>
      <c r="S458" s="16">
        <f t="shared" si="854"/>
        <v>402.30000000000001</v>
      </c>
      <c r="T458" s="16">
        <f t="shared" si="855"/>
        <v>402.30000000000001</v>
      </c>
      <c r="U458" s="16">
        <f t="shared" si="883"/>
        <v>0</v>
      </c>
      <c r="V458" s="16">
        <f t="shared" si="884"/>
        <v>0</v>
      </c>
      <c r="W458" s="16">
        <f t="shared" si="885"/>
        <v>0</v>
      </c>
      <c r="X458" s="16">
        <f t="shared" si="856"/>
        <v>402.30000000000001</v>
      </c>
      <c r="Y458" s="16">
        <f t="shared" si="857"/>
        <v>402.30000000000001</v>
      </c>
      <c r="Z458" s="16">
        <f t="shared" si="858"/>
        <v>402.30000000000001</v>
      </c>
      <c r="AA458" s="16">
        <f t="shared" si="886"/>
        <v>0</v>
      </c>
      <c r="AB458" s="16">
        <f t="shared" si="887"/>
        <v>0</v>
      </c>
      <c r="AC458" s="16">
        <f t="shared" si="888"/>
        <v>0</v>
      </c>
      <c r="AD458" s="16">
        <f t="shared" si="859"/>
        <v>402.30000000000001</v>
      </c>
      <c r="AE458" s="16">
        <f t="shared" si="860"/>
        <v>402.30000000000001</v>
      </c>
      <c r="AF458" s="16">
        <f t="shared" si="861"/>
        <v>402.30000000000001</v>
      </c>
      <c r="AG458" s="16">
        <f t="shared" si="889"/>
        <v>0</v>
      </c>
      <c r="AH458" s="16">
        <f t="shared" si="862"/>
        <v>402.30000000000001</v>
      </c>
      <c r="AI458" s="16">
        <f t="shared" si="863"/>
        <v>402.30000000000001</v>
      </c>
      <c r="AJ458" s="16">
        <f t="shared" si="864"/>
        <v>402.30000000000001</v>
      </c>
      <c r="AK458" s="16">
        <f t="shared" si="890"/>
        <v>0</v>
      </c>
      <c r="AL458" s="16">
        <f t="shared" si="891"/>
        <v>0</v>
      </c>
      <c r="AM458" s="16">
        <f t="shared" si="892"/>
        <v>0</v>
      </c>
      <c r="AN458" s="16">
        <f t="shared" si="865"/>
        <v>402.30000000000001</v>
      </c>
      <c r="AO458" s="16">
        <f t="shared" si="866"/>
        <v>402.30000000000001</v>
      </c>
      <c r="AP458" s="16">
        <f t="shared" si="867"/>
        <v>402.30000000000001</v>
      </c>
      <c r="AQ458" s="16">
        <f t="shared" si="893"/>
        <v>0</v>
      </c>
      <c r="AR458" s="16">
        <f t="shared" si="894"/>
        <v>0</v>
      </c>
      <c r="AS458" s="16">
        <f t="shared" si="895"/>
        <v>0</v>
      </c>
      <c r="AT458" s="16">
        <f t="shared" si="868"/>
        <v>402.30000000000001</v>
      </c>
      <c r="AU458" s="16">
        <f t="shared" si="869"/>
        <v>402.30000000000001</v>
      </c>
      <c r="AV458" s="16">
        <f t="shared" si="870"/>
        <v>402.30000000000001</v>
      </c>
      <c r="AW458" s="16">
        <f t="shared" si="896"/>
        <v>0</v>
      </c>
      <c r="AX458" s="16">
        <f t="shared" si="897"/>
        <v>0</v>
      </c>
      <c r="AY458" s="16">
        <f t="shared" si="898"/>
        <v>0</v>
      </c>
      <c r="AZ458" s="16">
        <f t="shared" si="871"/>
        <v>402.30000000000001</v>
      </c>
      <c r="BA458" s="16">
        <f t="shared" si="872"/>
        <v>402.30000000000001</v>
      </c>
      <c r="BB458" s="16">
        <f t="shared" si="873"/>
        <v>402.30000000000001</v>
      </c>
      <c r="BC458" s="16">
        <f t="shared" si="899"/>
        <v>0</v>
      </c>
      <c r="BD458" s="30"/>
      <c r="BE458" s="30"/>
      <c r="BF458" s="1"/>
      <c r="BG458" s="1"/>
      <c r="BH458" s="1"/>
      <c r="BI458" s="1"/>
      <c r="BJ458" s="1"/>
    </row>
    <row r="459" s="1" customFormat="1">
      <c r="A459" s="13" t="s">
        <v>343</v>
      </c>
      <c r="B459" s="14">
        <v>300</v>
      </c>
      <c r="C459" s="13" t="s">
        <v>107</v>
      </c>
      <c r="D459" s="13" t="s">
        <v>106</v>
      </c>
      <c r="E459" s="29" t="s">
        <v>224</v>
      </c>
      <c r="F459" s="16">
        <v>402.30000000000001</v>
      </c>
      <c r="G459" s="16">
        <v>402.30000000000001</v>
      </c>
      <c r="H459" s="16">
        <v>402.30000000000001</v>
      </c>
      <c r="I459" s="16"/>
      <c r="J459" s="16"/>
      <c r="K459" s="16"/>
      <c r="L459" s="16">
        <f t="shared" si="798"/>
        <v>402.30000000000001</v>
      </c>
      <c r="M459" s="16">
        <f t="shared" si="799"/>
        <v>402.30000000000001</v>
      </c>
      <c r="N459" s="16">
        <f t="shared" si="800"/>
        <v>402.30000000000001</v>
      </c>
      <c r="O459" s="16"/>
      <c r="P459" s="16"/>
      <c r="Q459" s="16"/>
      <c r="R459" s="16">
        <f t="shared" si="853"/>
        <v>402.30000000000001</v>
      </c>
      <c r="S459" s="16">
        <f t="shared" si="854"/>
        <v>402.30000000000001</v>
      </c>
      <c r="T459" s="16">
        <f t="shared" si="855"/>
        <v>402.30000000000001</v>
      </c>
      <c r="U459" s="16"/>
      <c r="V459" s="16"/>
      <c r="W459" s="16"/>
      <c r="X459" s="16">
        <f t="shared" si="856"/>
        <v>402.30000000000001</v>
      </c>
      <c r="Y459" s="16">
        <f t="shared" si="857"/>
        <v>402.30000000000001</v>
      </c>
      <c r="Z459" s="16">
        <f t="shared" si="858"/>
        <v>402.30000000000001</v>
      </c>
      <c r="AA459" s="16"/>
      <c r="AB459" s="16"/>
      <c r="AC459" s="16"/>
      <c r="AD459" s="16">
        <f t="shared" si="859"/>
        <v>402.30000000000001</v>
      </c>
      <c r="AE459" s="16">
        <f t="shared" si="860"/>
        <v>402.30000000000001</v>
      </c>
      <c r="AF459" s="16">
        <f t="shared" si="861"/>
        <v>402.30000000000001</v>
      </c>
      <c r="AG459" s="16"/>
      <c r="AH459" s="16">
        <f t="shared" si="862"/>
        <v>402.30000000000001</v>
      </c>
      <c r="AI459" s="16">
        <f t="shared" si="863"/>
        <v>402.30000000000001</v>
      </c>
      <c r="AJ459" s="16">
        <f t="shared" si="864"/>
        <v>402.30000000000001</v>
      </c>
      <c r="AK459" s="16"/>
      <c r="AL459" s="16"/>
      <c r="AM459" s="16"/>
      <c r="AN459" s="16">
        <f t="shared" si="865"/>
        <v>402.30000000000001</v>
      </c>
      <c r="AO459" s="16">
        <f t="shared" si="866"/>
        <v>402.30000000000001</v>
      </c>
      <c r="AP459" s="16">
        <f t="shared" si="867"/>
        <v>402.30000000000001</v>
      </c>
      <c r="AQ459" s="16"/>
      <c r="AR459" s="16"/>
      <c r="AS459" s="16"/>
      <c r="AT459" s="16">
        <f t="shared" si="868"/>
        <v>402.30000000000001</v>
      </c>
      <c r="AU459" s="16">
        <f t="shared" si="869"/>
        <v>402.30000000000001</v>
      </c>
      <c r="AV459" s="16">
        <f t="shared" si="870"/>
        <v>402.30000000000001</v>
      </c>
      <c r="AW459" s="16"/>
      <c r="AX459" s="16"/>
      <c r="AY459" s="16"/>
      <c r="AZ459" s="16">
        <f t="shared" si="871"/>
        <v>402.30000000000001</v>
      </c>
      <c r="BA459" s="16">
        <f t="shared" si="872"/>
        <v>402.30000000000001</v>
      </c>
      <c r="BB459" s="16">
        <f t="shared" si="873"/>
        <v>402.30000000000001</v>
      </c>
      <c r="BC459" s="16"/>
      <c r="BD459" s="30"/>
      <c r="BE459" s="30"/>
      <c r="BF459" s="1"/>
      <c r="BG459" s="1"/>
      <c r="BH459" s="1"/>
      <c r="BI459" s="1"/>
      <c r="BJ459" s="1"/>
    </row>
    <row r="460" s="1" customFormat="1">
      <c r="A460" s="13" t="s">
        <v>345</v>
      </c>
      <c r="B460" s="14"/>
      <c r="C460" s="13"/>
      <c r="D460" s="13"/>
      <c r="E460" s="29" t="s">
        <v>346</v>
      </c>
      <c r="F460" s="16">
        <f t="shared" si="874"/>
        <v>150000</v>
      </c>
      <c r="G460" s="16">
        <f t="shared" si="875"/>
        <v>150000</v>
      </c>
      <c r="H460" s="16">
        <f t="shared" si="876"/>
        <v>200000</v>
      </c>
      <c r="I460" s="16">
        <f t="shared" si="877"/>
        <v>0</v>
      </c>
      <c r="J460" s="16">
        <f t="shared" si="878"/>
        <v>0</v>
      </c>
      <c r="K460" s="16">
        <f t="shared" si="879"/>
        <v>0</v>
      </c>
      <c r="L460" s="16">
        <f t="shared" si="798"/>
        <v>150000</v>
      </c>
      <c r="M460" s="16">
        <f t="shared" si="799"/>
        <v>150000</v>
      </c>
      <c r="N460" s="16">
        <f t="shared" si="800"/>
        <v>200000</v>
      </c>
      <c r="O460" s="16">
        <f t="shared" si="880"/>
        <v>250</v>
      </c>
      <c r="P460" s="16">
        <f t="shared" si="881"/>
        <v>0</v>
      </c>
      <c r="Q460" s="16">
        <f t="shared" si="882"/>
        <v>0</v>
      </c>
      <c r="R460" s="16">
        <f t="shared" si="853"/>
        <v>150250</v>
      </c>
      <c r="S460" s="16">
        <f t="shared" si="854"/>
        <v>150000</v>
      </c>
      <c r="T460" s="16">
        <f t="shared" si="855"/>
        <v>200000</v>
      </c>
      <c r="U460" s="16">
        <f t="shared" si="883"/>
        <v>0</v>
      </c>
      <c r="V460" s="16">
        <f t="shared" si="884"/>
        <v>0</v>
      </c>
      <c r="W460" s="16">
        <f t="shared" si="885"/>
        <v>0</v>
      </c>
      <c r="X460" s="16">
        <f t="shared" si="856"/>
        <v>150250</v>
      </c>
      <c r="Y460" s="16">
        <f t="shared" si="857"/>
        <v>150000</v>
      </c>
      <c r="Z460" s="16">
        <f t="shared" si="858"/>
        <v>200000</v>
      </c>
      <c r="AA460" s="16">
        <f t="shared" si="886"/>
        <v>0</v>
      </c>
      <c r="AB460" s="16">
        <f t="shared" si="887"/>
        <v>0</v>
      </c>
      <c r="AC460" s="16">
        <f t="shared" si="888"/>
        <v>0</v>
      </c>
      <c r="AD460" s="16">
        <f t="shared" si="859"/>
        <v>150250</v>
      </c>
      <c r="AE460" s="16">
        <f t="shared" si="860"/>
        <v>150000</v>
      </c>
      <c r="AF460" s="16">
        <f t="shared" si="861"/>
        <v>200000</v>
      </c>
      <c r="AG460" s="16">
        <f t="shared" si="889"/>
        <v>0</v>
      </c>
      <c r="AH460" s="16">
        <f t="shared" si="862"/>
        <v>150250</v>
      </c>
      <c r="AI460" s="16">
        <f t="shared" si="863"/>
        <v>150000</v>
      </c>
      <c r="AJ460" s="16">
        <f t="shared" si="864"/>
        <v>200000</v>
      </c>
      <c r="AK460" s="16">
        <f t="shared" si="890"/>
        <v>0</v>
      </c>
      <c r="AL460" s="16">
        <f t="shared" si="891"/>
        <v>0</v>
      </c>
      <c r="AM460" s="16">
        <f t="shared" si="892"/>
        <v>0</v>
      </c>
      <c r="AN460" s="16">
        <f t="shared" si="865"/>
        <v>150250</v>
      </c>
      <c r="AO460" s="16">
        <f t="shared" si="866"/>
        <v>150000</v>
      </c>
      <c r="AP460" s="16">
        <f t="shared" si="867"/>
        <v>200000</v>
      </c>
      <c r="AQ460" s="16">
        <f t="shared" si="893"/>
        <v>0</v>
      </c>
      <c r="AR460" s="16">
        <f t="shared" si="894"/>
        <v>0</v>
      </c>
      <c r="AS460" s="16">
        <f t="shared" si="895"/>
        <v>0</v>
      </c>
      <c r="AT460" s="16">
        <f t="shared" si="868"/>
        <v>150250</v>
      </c>
      <c r="AU460" s="16">
        <f t="shared" si="869"/>
        <v>150000</v>
      </c>
      <c r="AV460" s="16">
        <f t="shared" si="870"/>
        <v>200000</v>
      </c>
      <c r="AW460" s="16">
        <f t="shared" si="896"/>
        <v>0</v>
      </c>
      <c r="AX460" s="16">
        <f t="shared" si="897"/>
        <v>0</v>
      </c>
      <c r="AY460" s="16">
        <f t="shared" si="898"/>
        <v>0</v>
      </c>
      <c r="AZ460" s="16">
        <f t="shared" si="871"/>
        <v>150250</v>
      </c>
      <c r="BA460" s="16">
        <f t="shared" si="872"/>
        <v>150000</v>
      </c>
      <c r="BB460" s="16">
        <f t="shared" si="873"/>
        <v>200000</v>
      </c>
      <c r="BC460" s="16">
        <f t="shared" si="899"/>
        <v>0</v>
      </c>
      <c r="BD460" s="30"/>
      <c r="BE460" s="30"/>
      <c r="BF460" s="1"/>
      <c r="BG460" s="1"/>
      <c r="BH460" s="1"/>
      <c r="BI460" s="1"/>
      <c r="BJ460" s="1"/>
    </row>
    <row r="461" s="1" customFormat="1">
      <c r="A461" s="13" t="s">
        <v>345</v>
      </c>
      <c r="B461" s="14" t="s">
        <v>192</v>
      </c>
      <c r="C461" s="13"/>
      <c r="D461" s="13"/>
      <c r="E461" s="29" t="s">
        <v>193</v>
      </c>
      <c r="F461" s="16">
        <f t="shared" si="874"/>
        <v>150000</v>
      </c>
      <c r="G461" s="16">
        <f t="shared" si="875"/>
        <v>150000</v>
      </c>
      <c r="H461" s="16">
        <f t="shared" si="876"/>
        <v>200000</v>
      </c>
      <c r="I461" s="16">
        <f t="shared" si="877"/>
        <v>0</v>
      </c>
      <c r="J461" s="16">
        <f t="shared" si="878"/>
        <v>0</v>
      </c>
      <c r="K461" s="16">
        <f t="shared" si="879"/>
        <v>0</v>
      </c>
      <c r="L461" s="16">
        <f t="shared" ref="L461:L524" si="900">F461+I461</f>
        <v>150000</v>
      </c>
      <c r="M461" s="16">
        <f t="shared" ref="M461:M524" si="901">G461+J461</f>
        <v>150000</v>
      </c>
      <c r="N461" s="16">
        <f t="shared" ref="N461:N524" si="902">H461+K461</f>
        <v>200000</v>
      </c>
      <c r="O461" s="16">
        <f t="shared" si="880"/>
        <v>250</v>
      </c>
      <c r="P461" s="16">
        <f t="shared" si="881"/>
        <v>0</v>
      </c>
      <c r="Q461" s="16">
        <f t="shared" si="882"/>
        <v>0</v>
      </c>
      <c r="R461" s="16">
        <f t="shared" si="853"/>
        <v>150250</v>
      </c>
      <c r="S461" s="16">
        <f t="shared" si="854"/>
        <v>150000</v>
      </c>
      <c r="T461" s="16">
        <f t="shared" si="855"/>
        <v>200000</v>
      </c>
      <c r="U461" s="16">
        <f t="shared" si="883"/>
        <v>0</v>
      </c>
      <c r="V461" s="16">
        <f t="shared" si="884"/>
        <v>0</v>
      </c>
      <c r="W461" s="16">
        <f t="shared" si="885"/>
        <v>0</v>
      </c>
      <c r="X461" s="16">
        <f t="shared" si="856"/>
        <v>150250</v>
      </c>
      <c r="Y461" s="16">
        <f t="shared" si="857"/>
        <v>150000</v>
      </c>
      <c r="Z461" s="16">
        <f t="shared" si="858"/>
        <v>200000</v>
      </c>
      <c r="AA461" s="16">
        <f t="shared" si="886"/>
        <v>0</v>
      </c>
      <c r="AB461" s="16">
        <f t="shared" si="887"/>
        <v>0</v>
      </c>
      <c r="AC461" s="16">
        <f t="shared" si="888"/>
        <v>0</v>
      </c>
      <c r="AD461" s="16">
        <f t="shared" si="859"/>
        <v>150250</v>
      </c>
      <c r="AE461" s="16">
        <f t="shared" si="860"/>
        <v>150000</v>
      </c>
      <c r="AF461" s="16">
        <f t="shared" si="861"/>
        <v>200000</v>
      </c>
      <c r="AG461" s="16">
        <f t="shared" si="889"/>
        <v>0</v>
      </c>
      <c r="AH461" s="16">
        <f t="shared" si="862"/>
        <v>150250</v>
      </c>
      <c r="AI461" s="16">
        <f t="shared" si="863"/>
        <v>150000</v>
      </c>
      <c r="AJ461" s="16">
        <f t="shared" si="864"/>
        <v>200000</v>
      </c>
      <c r="AK461" s="16">
        <f t="shared" si="890"/>
        <v>0</v>
      </c>
      <c r="AL461" s="16">
        <f t="shared" si="891"/>
        <v>0</v>
      </c>
      <c r="AM461" s="16">
        <f t="shared" si="892"/>
        <v>0</v>
      </c>
      <c r="AN461" s="16">
        <f t="shared" si="865"/>
        <v>150250</v>
      </c>
      <c r="AO461" s="16">
        <f t="shared" si="866"/>
        <v>150000</v>
      </c>
      <c r="AP461" s="16">
        <f t="shared" si="867"/>
        <v>200000</v>
      </c>
      <c r="AQ461" s="16">
        <f t="shared" si="893"/>
        <v>0</v>
      </c>
      <c r="AR461" s="16">
        <f t="shared" si="894"/>
        <v>0</v>
      </c>
      <c r="AS461" s="16">
        <f t="shared" si="895"/>
        <v>0</v>
      </c>
      <c r="AT461" s="16">
        <f t="shared" si="868"/>
        <v>150250</v>
      </c>
      <c r="AU461" s="16">
        <f t="shared" si="869"/>
        <v>150000</v>
      </c>
      <c r="AV461" s="16">
        <f t="shared" si="870"/>
        <v>200000</v>
      </c>
      <c r="AW461" s="16">
        <f t="shared" si="896"/>
        <v>0</v>
      </c>
      <c r="AX461" s="16">
        <f t="shared" si="897"/>
        <v>0</v>
      </c>
      <c r="AY461" s="16">
        <f t="shared" si="898"/>
        <v>0</v>
      </c>
      <c r="AZ461" s="16">
        <f t="shared" si="871"/>
        <v>150250</v>
      </c>
      <c r="BA461" s="16">
        <f t="shared" si="872"/>
        <v>150000</v>
      </c>
      <c r="BB461" s="16">
        <f t="shared" si="873"/>
        <v>200000</v>
      </c>
      <c r="BC461" s="16">
        <f t="shared" si="899"/>
        <v>0</v>
      </c>
      <c r="BD461" s="30"/>
      <c r="BE461" s="30"/>
      <c r="BF461" s="1"/>
      <c r="BG461" s="1"/>
      <c r="BH461" s="1"/>
      <c r="BI461" s="1"/>
      <c r="BJ461" s="1"/>
    </row>
    <row r="462" s="1" customFormat="1">
      <c r="A462" s="13" t="s">
        <v>345</v>
      </c>
      <c r="B462" s="14">
        <v>300</v>
      </c>
      <c r="C462" s="13" t="s">
        <v>107</v>
      </c>
      <c r="D462" s="13" t="s">
        <v>106</v>
      </c>
      <c r="E462" s="29" t="s">
        <v>224</v>
      </c>
      <c r="F462" s="16">
        <v>150000</v>
      </c>
      <c r="G462" s="16">
        <v>150000</v>
      </c>
      <c r="H462" s="16">
        <v>200000</v>
      </c>
      <c r="I462" s="16"/>
      <c r="J462" s="16"/>
      <c r="K462" s="16"/>
      <c r="L462" s="16">
        <f t="shared" si="900"/>
        <v>150000</v>
      </c>
      <c r="M462" s="16">
        <f t="shared" si="901"/>
        <v>150000</v>
      </c>
      <c r="N462" s="16">
        <f t="shared" si="902"/>
        <v>200000</v>
      </c>
      <c r="O462" s="16">
        <v>250</v>
      </c>
      <c r="P462" s="16"/>
      <c r="Q462" s="16"/>
      <c r="R462" s="16">
        <f t="shared" si="853"/>
        <v>150250</v>
      </c>
      <c r="S462" s="16">
        <f t="shared" si="854"/>
        <v>150000</v>
      </c>
      <c r="T462" s="16">
        <f t="shared" si="855"/>
        <v>200000</v>
      </c>
      <c r="U462" s="16"/>
      <c r="V462" s="16"/>
      <c r="W462" s="16"/>
      <c r="X462" s="16">
        <f t="shared" si="856"/>
        <v>150250</v>
      </c>
      <c r="Y462" s="16">
        <f t="shared" si="857"/>
        <v>150000</v>
      </c>
      <c r="Z462" s="16">
        <f t="shared" si="858"/>
        <v>200000</v>
      </c>
      <c r="AA462" s="16"/>
      <c r="AB462" s="16"/>
      <c r="AC462" s="16"/>
      <c r="AD462" s="16">
        <f t="shared" si="859"/>
        <v>150250</v>
      </c>
      <c r="AE462" s="16">
        <f t="shared" si="860"/>
        <v>150000</v>
      </c>
      <c r="AF462" s="16">
        <f t="shared" si="861"/>
        <v>200000</v>
      </c>
      <c r="AG462" s="16"/>
      <c r="AH462" s="16">
        <f t="shared" si="862"/>
        <v>150250</v>
      </c>
      <c r="AI462" s="16">
        <f t="shared" si="863"/>
        <v>150000</v>
      </c>
      <c r="AJ462" s="16">
        <f t="shared" si="864"/>
        <v>200000</v>
      </c>
      <c r="AK462" s="16"/>
      <c r="AL462" s="16"/>
      <c r="AM462" s="16"/>
      <c r="AN462" s="16">
        <f t="shared" si="865"/>
        <v>150250</v>
      </c>
      <c r="AO462" s="16">
        <f t="shared" si="866"/>
        <v>150000</v>
      </c>
      <c r="AP462" s="16">
        <f t="shared" si="867"/>
        <v>200000</v>
      </c>
      <c r="AQ462" s="16"/>
      <c r="AR462" s="16"/>
      <c r="AS462" s="16"/>
      <c r="AT462" s="16">
        <f t="shared" si="868"/>
        <v>150250</v>
      </c>
      <c r="AU462" s="16">
        <f t="shared" si="869"/>
        <v>150000</v>
      </c>
      <c r="AV462" s="16">
        <f t="shared" si="870"/>
        <v>200000</v>
      </c>
      <c r="AW462" s="16"/>
      <c r="AX462" s="16"/>
      <c r="AY462" s="16"/>
      <c r="AZ462" s="16">
        <f t="shared" si="871"/>
        <v>150250</v>
      </c>
      <c r="BA462" s="16">
        <f t="shared" si="872"/>
        <v>150000</v>
      </c>
      <c r="BB462" s="16">
        <f t="shared" si="873"/>
        <v>200000</v>
      </c>
      <c r="BC462" s="16"/>
      <c r="BD462" s="30"/>
      <c r="BE462" s="30"/>
      <c r="BF462" s="1"/>
      <c r="BG462" s="1"/>
      <c r="BH462" s="1"/>
      <c r="BI462" s="1"/>
      <c r="BJ462" s="1"/>
    </row>
    <row r="463" s="1" customFormat="1">
      <c r="A463" s="13" t="s">
        <v>347</v>
      </c>
      <c r="B463" s="14"/>
      <c r="C463" s="13"/>
      <c r="D463" s="13"/>
      <c r="E463" s="29" t="s">
        <v>348</v>
      </c>
      <c r="F463" s="16">
        <f t="shared" si="874"/>
        <v>3448.3000000000002</v>
      </c>
      <c r="G463" s="16">
        <f t="shared" si="875"/>
        <v>3448.3000000000002</v>
      </c>
      <c r="H463" s="16">
        <f t="shared" si="876"/>
        <v>3448.3000000000002</v>
      </c>
      <c r="I463" s="16">
        <f t="shared" si="877"/>
        <v>0</v>
      </c>
      <c r="J463" s="16">
        <f t="shared" si="878"/>
        <v>0</v>
      </c>
      <c r="K463" s="16">
        <f t="shared" si="879"/>
        <v>0</v>
      </c>
      <c r="L463" s="16">
        <f t="shared" si="900"/>
        <v>3448.3000000000002</v>
      </c>
      <c r="M463" s="16">
        <f t="shared" si="901"/>
        <v>3448.3000000000002</v>
      </c>
      <c r="N463" s="16">
        <f t="shared" si="902"/>
        <v>3448.3000000000002</v>
      </c>
      <c r="O463" s="16">
        <f t="shared" si="880"/>
        <v>0</v>
      </c>
      <c r="P463" s="16">
        <f t="shared" si="881"/>
        <v>0</v>
      </c>
      <c r="Q463" s="16">
        <f t="shared" si="882"/>
        <v>0</v>
      </c>
      <c r="R463" s="16">
        <f t="shared" si="853"/>
        <v>3448.3000000000002</v>
      </c>
      <c r="S463" s="16">
        <f t="shared" si="854"/>
        <v>3448.3000000000002</v>
      </c>
      <c r="T463" s="16">
        <f t="shared" si="855"/>
        <v>3448.3000000000002</v>
      </c>
      <c r="U463" s="16">
        <f t="shared" si="883"/>
        <v>0</v>
      </c>
      <c r="V463" s="16">
        <f t="shared" si="884"/>
        <v>0</v>
      </c>
      <c r="W463" s="16">
        <f t="shared" si="885"/>
        <v>0</v>
      </c>
      <c r="X463" s="16">
        <f t="shared" si="856"/>
        <v>3448.3000000000002</v>
      </c>
      <c r="Y463" s="16">
        <f t="shared" si="857"/>
        <v>3448.3000000000002</v>
      </c>
      <c r="Z463" s="16">
        <f t="shared" si="858"/>
        <v>3448.3000000000002</v>
      </c>
      <c r="AA463" s="16">
        <f t="shared" si="886"/>
        <v>0</v>
      </c>
      <c r="AB463" s="16">
        <f t="shared" si="887"/>
        <v>0</v>
      </c>
      <c r="AC463" s="16">
        <f t="shared" si="888"/>
        <v>0</v>
      </c>
      <c r="AD463" s="16">
        <f t="shared" si="859"/>
        <v>3448.3000000000002</v>
      </c>
      <c r="AE463" s="16">
        <f t="shared" si="860"/>
        <v>3448.3000000000002</v>
      </c>
      <c r="AF463" s="16">
        <f t="shared" si="861"/>
        <v>3448.3000000000002</v>
      </c>
      <c r="AG463" s="16">
        <f t="shared" si="889"/>
        <v>0</v>
      </c>
      <c r="AH463" s="16">
        <f t="shared" si="862"/>
        <v>3448.3000000000002</v>
      </c>
      <c r="AI463" s="16">
        <f t="shared" si="863"/>
        <v>3448.3000000000002</v>
      </c>
      <c r="AJ463" s="16">
        <f t="shared" si="864"/>
        <v>3448.3000000000002</v>
      </c>
      <c r="AK463" s="16">
        <f t="shared" si="890"/>
        <v>0</v>
      </c>
      <c r="AL463" s="16">
        <f t="shared" si="891"/>
        <v>0</v>
      </c>
      <c r="AM463" s="16">
        <f t="shared" si="892"/>
        <v>0</v>
      </c>
      <c r="AN463" s="16">
        <f t="shared" si="865"/>
        <v>3448.3000000000002</v>
      </c>
      <c r="AO463" s="16">
        <f t="shared" si="866"/>
        <v>3448.3000000000002</v>
      </c>
      <c r="AP463" s="16">
        <f t="shared" si="867"/>
        <v>3448.3000000000002</v>
      </c>
      <c r="AQ463" s="16">
        <f t="shared" si="893"/>
        <v>0</v>
      </c>
      <c r="AR463" s="16">
        <f t="shared" si="894"/>
        <v>0</v>
      </c>
      <c r="AS463" s="16">
        <f t="shared" si="895"/>
        <v>0</v>
      </c>
      <c r="AT463" s="16">
        <f t="shared" si="868"/>
        <v>3448.3000000000002</v>
      </c>
      <c r="AU463" s="16">
        <f t="shared" si="869"/>
        <v>3448.3000000000002</v>
      </c>
      <c r="AV463" s="16">
        <f t="shared" si="870"/>
        <v>3448.3000000000002</v>
      </c>
      <c r="AW463" s="16">
        <f t="shared" si="896"/>
        <v>0</v>
      </c>
      <c r="AX463" s="16">
        <f t="shared" si="897"/>
        <v>0</v>
      </c>
      <c r="AY463" s="16">
        <f t="shared" si="898"/>
        <v>0</v>
      </c>
      <c r="AZ463" s="16">
        <f t="shared" si="871"/>
        <v>3448.3000000000002</v>
      </c>
      <c r="BA463" s="16">
        <f t="shared" si="872"/>
        <v>3448.3000000000002</v>
      </c>
      <c r="BB463" s="16">
        <f t="shared" si="873"/>
        <v>3448.3000000000002</v>
      </c>
      <c r="BC463" s="16">
        <f t="shared" si="899"/>
        <v>0</v>
      </c>
      <c r="BD463" s="30"/>
      <c r="BE463" s="30"/>
      <c r="BF463" s="1"/>
      <c r="BG463" s="1"/>
      <c r="BH463" s="1"/>
      <c r="BI463" s="1"/>
      <c r="BJ463" s="1"/>
    </row>
    <row r="464" s="1" customFormat="1">
      <c r="A464" s="13" t="s">
        <v>347</v>
      </c>
      <c r="B464" s="14" t="s">
        <v>192</v>
      </c>
      <c r="C464" s="13"/>
      <c r="D464" s="13"/>
      <c r="E464" s="29" t="s">
        <v>193</v>
      </c>
      <c r="F464" s="16">
        <f t="shared" si="874"/>
        <v>3448.3000000000002</v>
      </c>
      <c r="G464" s="16">
        <f t="shared" si="875"/>
        <v>3448.3000000000002</v>
      </c>
      <c r="H464" s="16">
        <f t="shared" si="876"/>
        <v>3448.3000000000002</v>
      </c>
      <c r="I464" s="16">
        <f t="shared" si="877"/>
        <v>0</v>
      </c>
      <c r="J464" s="16">
        <f t="shared" si="878"/>
        <v>0</v>
      </c>
      <c r="K464" s="16">
        <f t="shared" si="879"/>
        <v>0</v>
      </c>
      <c r="L464" s="16">
        <f t="shared" si="900"/>
        <v>3448.3000000000002</v>
      </c>
      <c r="M464" s="16">
        <f t="shared" si="901"/>
        <v>3448.3000000000002</v>
      </c>
      <c r="N464" s="16">
        <f t="shared" si="902"/>
        <v>3448.3000000000002</v>
      </c>
      <c r="O464" s="16">
        <f t="shared" si="880"/>
        <v>0</v>
      </c>
      <c r="P464" s="16">
        <f t="shared" si="881"/>
        <v>0</v>
      </c>
      <c r="Q464" s="16">
        <f t="shared" si="882"/>
        <v>0</v>
      </c>
      <c r="R464" s="16">
        <f t="shared" si="853"/>
        <v>3448.3000000000002</v>
      </c>
      <c r="S464" s="16">
        <f t="shared" si="854"/>
        <v>3448.3000000000002</v>
      </c>
      <c r="T464" s="16">
        <f t="shared" si="855"/>
        <v>3448.3000000000002</v>
      </c>
      <c r="U464" s="16">
        <f t="shared" si="883"/>
        <v>0</v>
      </c>
      <c r="V464" s="16">
        <f t="shared" si="884"/>
        <v>0</v>
      </c>
      <c r="W464" s="16">
        <f t="shared" si="885"/>
        <v>0</v>
      </c>
      <c r="X464" s="16">
        <f t="shared" si="856"/>
        <v>3448.3000000000002</v>
      </c>
      <c r="Y464" s="16">
        <f t="shared" si="857"/>
        <v>3448.3000000000002</v>
      </c>
      <c r="Z464" s="16">
        <f t="shared" si="858"/>
        <v>3448.3000000000002</v>
      </c>
      <c r="AA464" s="16">
        <f t="shared" si="886"/>
        <v>0</v>
      </c>
      <c r="AB464" s="16">
        <f t="shared" si="887"/>
        <v>0</v>
      </c>
      <c r="AC464" s="16">
        <f t="shared" si="888"/>
        <v>0</v>
      </c>
      <c r="AD464" s="16">
        <f t="shared" si="859"/>
        <v>3448.3000000000002</v>
      </c>
      <c r="AE464" s="16">
        <f t="shared" si="860"/>
        <v>3448.3000000000002</v>
      </c>
      <c r="AF464" s="16">
        <f t="shared" si="861"/>
        <v>3448.3000000000002</v>
      </c>
      <c r="AG464" s="16">
        <f t="shared" si="889"/>
        <v>0</v>
      </c>
      <c r="AH464" s="16">
        <f t="shared" si="862"/>
        <v>3448.3000000000002</v>
      </c>
      <c r="AI464" s="16">
        <f t="shared" si="863"/>
        <v>3448.3000000000002</v>
      </c>
      <c r="AJ464" s="16">
        <f t="shared" si="864"/>
        <v>3448.3000000000002</v>
      </c>
      <c r="AK464" s="16">
        <f t="shared" si="890"/>
        <v>0</v>
      </c>
      <c r="AL464" s="16">
        <f t="shared" si="891"/>
        <v>0</v>
      </c>
      <c r="AM464" s="16">
        <f t="shared" si="892"/>
        <v>0</v>
      </c>
      <c r="AN464" s="16">
        <f t="shared" si="865"/>
        <v>3448.3000000000002</v>
      </c>
      <c r="AO464" s="16">
        <f t="shared" si="866"/>
        <v>3448.3000000000002</v>
      </c>
      <c r="AP464" s="16">
        <f t="shared" si="867"/>
        <v>3448.3000000000002</v>
      </c>
      <c r="AQ464" s="16">
        <f t="shared" si="893"/>
        <v>0</v>
      </c>
      <c r="AR464" s="16">
        <f t="shared" si="894"/>
        <v>0</v>
      </c>
      <c r="AS464" s="16">
        <f t="shared" si="895"/>
        <v>0</v>
      </c>
      <c r="AT464" s="16">
        <f t="shared" si="868"/>
        <v>3448.3000000000002</v>
      </c>
      <c r="AU464" s="16">
        <f t="shared" si="869"/>
        <v>3448.3000000000002</v>
      </c>
      <c r="AV464" s="16">
        <f t="shared" si="870"/>
        <v>3448.3000000000002</v>
      </c>
      <c r="AW464" s="16">
        <f t="shared" si="896"/>
        <v>0</v>
      </c>
      <c r="AX464" s="16">
        <f t="shared" si="897"/>
        <v>0</v>
      </c>
      <c r="AY464" s="16">
        <f t="shared" si="898"/>
        <v>0</v>
      </c>
      <c r="AZ464" s="16">
        <f t="shared" si="871"/>
        <v>3448.3000000000002</v>
      </c>
      <c r="BA464" s="16">
        <f t="shared" si="872"/>
        <v>3448.3000000000002</v>
      </c>
      <c r="BB464" s="16">
        <f t="shared" si="873"/>
        <v>3448.3000000000002</v>
      </c>
      <c r="BC464" s="16">
        <f t="shared" si="899"/>
        <v>0</v>
      </c>
      <c r="BD464" s="30"/>
      <c r="BE464" s="30"/>
      <c r="BF464" s="1"/>
      <c r="BG464" s="1"/>
      <c r="BH464" s="1"/>
      <c r="BI464" s="1"/>
      <c r="BJ464" s="1"/>
    </row>
    <row r="465" s="1" customFormat="1">
      <c r="A465" s="13" t="s">
        <v>347</v>
      </c>
      <c r="B465" s="14">
        <v>300</v>
      </c>
      <c r="C465" s="13" t="s">
        <v>107</v>
      </c>
      <c r="D465" s="13" t="s">
        <v>106</v>
      </c>
      <c r="E465" s="29" t="s">
        <v>224</v>
      </c>
      <c r="F465" s="16">
        <v>3448.3000000000002</v>
      </c>
      <c r="G465" s="16">
        <v>3448.3000000000002</v>
      </c>
      <c r="H465" s="16">
        <v>3448.3000000000002</v>
      </c>
      <c r="I465" s="16"/>
      <c r="J465" s="16"/>
      <c r="K465" s="16"/>
      <c r="L465" s="16">
        <f t="shared" si="900"/>
        <v>3448.3000000000002</v>
      </c>
      <c r="M465" s="16">
        <f t="shared" si="901"/>
        <v>3448.3000000000002</v>
      </c>
      <c r="N465" s="16">
        <f t="shared" si="902"/>
        <v>3448.3000000000002</v>
      </c>
      <c r="O465" s="16"/>
      <c r="P465" s="16"/>
      <c r="Q465" s="16"/>
      <c r="R465" s="16">
        <f t="shared" si="853"/>
        <v>3448.3000000000002</v>
      </c>
      <c r="S465" s="16">
        <f t="shared" si="854"/>
        <v>3448.3000000000002</v>
      </c>
      <c r="T465" s="16">
        <f t="shared" si="855"/>
        <v>3448.3000000000002</v>
      </c>
      <c r="U465" s="16"/>
      <c r="V465" s="16"/>
      <c r="W465" s="16"/>
      <c r="X465" s="16">
        <f t="shared" si="856"/>
        <v>3448.3000000000002</v>
      </c>
      <c r="Y465" s="16">
        <f t="shared" si="857"/>
        <v>3448.3000000000002</v>
      </c>
      <c r="Z465" s="16">
        <f t="shared" si="858"/>
        <v>3448.3000000000002</v>
      </c>
      <c r="AA465" s="16"/>
      <c r="AB465" s="16"/>
      <c r="AC465" s="16"/>
      <c r="AD465" s="16">
        <f t="shared" si="859"/>
        <v>3448.3000000000002</v>
      </c>
      <c r="AE465" s="16">
        <f t="shared" si="860"/>
        <v>3448.3000000000002</v>
      </c>
      <c r="AF465" s="16">
        <f t="shared" si="861"/>
        <v>3448.3000000000002</v>
      </c>
      <c r="AG465" s="16"/>
      <c r="AH465" s="16">
        <f t="shared" si="862"/>
        <v>3448.3000000000002</v>
      </c>
      <c r="AI465" s="16">
        <f t="shared" si="863"/>
        <v>3448.3000000000002</v>
      </c>
      <c r="AJ465" s="16">
        <f t="shared" si="864"/>
        <v>3448.3000000000002</v>
      </c>
      <c r="AK465" s="16"/>
      <c r="AL465" s="16"/>
      <c r="AM465" s="16"/>
      <c r="AN465" s="16">
        <f t="shared" si="865"/>
        <v>3448.3000000000002</v>
      </c>
      <c r="AO465" s="16">
        <f t="shared" si="866"/>
        <v>3448.3000000000002</v>
      </c>
      <c r="AP465" s="16">
        <f t="shared" si="867"/>
        <v>3448.3000000000002</v>
      </c>
      <c r="AQ465" s="16"/>
      <c r="AR465" s="16"/>
      <c r="AS465" s="16"/>
      <c r="AT465" s="16">
        <f t="shared" si="868"/>
        <v>3448.3000000000002</v>
      </c>
      <c r="AU465" s="16">
        <f t="shared" si="869"/>
        <v>3448.3000000000002</v>
      </c>
      <c r="AV465" s="16">
        <f t="shared" si="870"/>
        <v>3448.3000000000002</v>
      </c>
      <c r="AW465" s="16"/>
      <c r="AX465" s="16"/>
      <c r="AY465" s="16"/>
      <c r="AZ465" s="16">
        <f t="shared" si="871"/>
        <v>3448.3000000000002</v>
      </c>
      <c r="BA465" s="16">
        <f t="shared" si="872"/>
        <v>3448.3000000000002</v>
      </c>
      <c r="BB465" s="16">
        <f t="shared" si="873"/>
        <v>3448.3000000000002</v>
      </c>
      <c r="BC465" s="16"/>
      <c r="BD465" s="30"/>
      <c r="BE465" s="30"/>
      <c r="BF465" s="1"/>
      <c r="BG465" s="1"/>
      <c r="BH465" s="1"/>
      <c r="BI465" s="1"/>
      <c r="BJ465" s="1"/>
    </row>
    <row r="466" s="1" customFormat="1">
      <c r="A466" s="13" t="s">
        <v>349</v>
      </c>
      <c r="B466" s="14"/>
      <c r="C466" s="13"/>
      <c r="D466" s="13"/>
      <c r="E466" s="29" t="s">
        <v>350</v>
      </c>
      <c r="F466" s="16">
        <f>F467+F472+F480</f>
        <v>68563.199999999997</v>
      </c>
      <c r="G466" s="16">
        <f>G467+G472+G480</f>
        <v>31064</v>
      </c>
      <c r="H466" s="16">
        <f>H467+H472+H480</f>
        <v>31064</v>
      </c>
      <c r="I466" s="16">
        <f>I467+I472+I480</f>
        <v>0</v>
      </c>
      <c r="J466" s="16">
        <f>J467+J472+J480</f>
        <v>0</v>
      </c>
      <c r="K466" s="16">
        <f>K467+K472+K480</f>
        <v>0</v>
      </c>
      <c r="L466" s="16">
        <f t="shared" si="900"/>
        <v>68563.199999999997</v>
      </c>
      <c r="M466" s="16">
        <f t="shared" si="901"/>
        <v>31064</v>
      </c>
      <c r="N466" s="16">
        <f t="shared" si="902"/>
        <v>31064</v>
      </c>
      <c r="O466" s="16">
        <f>O467+O472+O480</f>
        <v>925</v>
      </c>
      <c r="P466" s="16">
        <f>P467+P472+P480</f>
        <v>0</v>
      </c>
      <c r="Q466" s="16">
        <f>Q467+Q472+Q480</f>
        <v>0</v>
      </c>
      <c r="R466" s="16">
        <f t="shared" si="853"/>
        <v>69488.199999999997</v>
      </c>
      <c r="S466" s="16">
        <f t="shared" si="854"/>
        <v>31064</v>
      </c>
      <c r="T466" s="16">
        <f t="shared" si="855"/>
        <v>31064</v>
      </c>
      <c r="U466" s="16">
        <f>U467+U472+U480</f>
        <v>0</v>
      </c>
      <c r="V466" s="16">
        <f>V467+V472+V480</f>
        <v>0</v>
      </c>
      <c r="W466" s="16">
        <f>W467+W472+W480</f>
        <v>0</v>
      </c>
      <c r="X466" s="16">
        <f t="shared" si="856"/>
        <v>69488.199999999997</v>
      </c>
      <c r="Y466" s="16">
        <f t="shared" si="857"/>
        <v>31064</v>
      </c>
      <c r="Z466" s="16">
        <f t="shared" si="858"/>
        <v>31064</v>
      </c>
      <c r="AA466" s="16">
        <f>AA467+AA472+AA480</f>
        <v>0</v>
      </c>
      <c r="AB466" s="16">
        <f>AB467+AB472+AB480</f>
        <v>0</v>
      </c>
      <c r="AC466" s="16">
        <f>AC467+AC472+AC480</f>
        <v>0</v>
      </c>
      <c r="AD466" s="16">
        <f t="shared" si="859"/>
        <v>69488.199999999997</v>
      </c>
      <c r="AE466" s="16">
        <f t="shared" si="860"/>
        <v>31064</v>
      </c>
      <c r="AF466" s="16">
        <f t="shared" si="861"/>
        <v>31064</v>
      </c>
      <c r="AG466" s="16">
        <f>AG467+AG472+AG480</f>
        <v>0</v>
      </c>
      <c r="AH466" s="16">
        <f t="shared" si="862"/>
        <v>69488.199999999997</v>
      </c>
      <c r="AI466" s="16">
        <f t="shared" si="863"/>
        <v>31064</v>
      </c>
      <c r="AJ466" s="16">
        <f t="shared" si="864"/>
        <v>31064</v>
      </c>
      <c r="AK466" s="16">
        <f>AK467+AK472+AK480</f>
        <v>0</v>
      </c>
      <c r="AL466" s="16">
        <f>AL467+AL472+AL480</f>
        <v>0</v>
      </c>
      <c r="AM466" s="16">
        <f>AM467+AM472+AM480</f>
        <v>0</v>
      </c>
      <c r="AN466" s="16">
        <f t="shared" si="865"/>
        <v>69488.199999999997</v>
      </c>
      <c r="AO466" s="16">
        <f t="shared" si="866"/>
        <v>31064</v>
      </c>
      <c r="AP466" s="16">
        <f t="shared" si="867"/>
        <v>31064</v>
      </c>
      <c r="AQ466" s="16">
        <f>AQ467+AQ472+AQ480</f>
        <v>0</v>
      </c>
      <c r="AR466" s="16">
        <f>AR467+AR472+AR480</f>
        <v>0</v>
      </c>
      <c r="AS466" s="16">
        <f>AS467+AS472+AS480</f>
        <v>0</v>
      </c>
      <c r="AT466" s="16">
        <f t="shared" si="868"/>
        <v>69488.199999999997</v>
      </c>
      <c r="AU466" s="16">
        <f t="shared" si="869"/>
        <v>31064</v>
      </c>
      <c r="AV466" s="16">
        <f t="shared" si="870"/>
        <v>31064</v>
      </c>
      <c r="AW466" s="16">
        <f>AW467+AW472+AW480</f>
        <v>0</v>
      </c>
      <c r="AX466" s="16">
        <f>AX467+AX472+AX480</f>
        <v>0</v>
      </c>
      <c r="AY466" s="16">
        <f>AY467+AY472+AY480</f>
        <v>0</v>
      </c>
      <c r="AZ466" s="16">
        <f t="shared" si="871"/>
        <v>69488.199999999997</v>
      </c>
      <c r="BA466" s="16">
        <f t="shared" si="872"/>
        <v>31064</v>
      </c>
      <c r="BB466" s="16">
        <f t="shared" si="873"/>
        <v>31064</v>
      </c>
      <c r="BC466" s="16">
        <f>BC467+BC472+BC480</f>
        <v>0</v>
      </c>
      <c r="BD466" s="30"/>
      <c r="BE466" s="30"/>
      <c r="BF466" s="1"/>
      <c r="BG466" s="1"/>
      <c r="BH466" s="1"/>
      <c r="BI466" s="1"/>
      <c r="BJ466" s="1"/>
    </row>
    <row r="467" s="1" customFormat="1">
      <c r="A467" s="13" t="s">
        <v>351</v>
      </c>
      <c r="B467" s="14"/>
      <c r="C467" s="13"/>
      <c r="D467" s="13"/>
      <c r="E467" s="29" t="s">
        <v>352</v>
      </c>
      <c r="F467" s="16">
        <f>F468+F470</f>
        <v>41766.900000000001</v>
      </c>
      <c r="G467" s="16">
        <f>G468+G470</f>
        <v>5766.8999999999996</v>
      </c>
      <c r="H467" s="16">
        <f>H468+H470</f>
        <v>5766.8999999999996</v>
      </c>
      <c r="I467" s="16">
        <f>I468+I470</f>
        <v>0</v>
      </c>
      <c r="J467" s="16">
        <f>J468+J470</f>
        <v>0</v>
      </c>
      <c r="K467" s="16">
        <f>K468+K470</f>
        <v>0</v>
      </c>
      <c r="L467" s="16">
        <f t="shared" si="900"/>
        <v>41766.900000000001</v>
      </c>
      <c r="M467" s="16">
        <f t="shared" si="901"/>
        <v>5766.8999999999996</v>
      </c>
      <c r="N467" s="16">
        <f t="shared" si="902"/>
        <v>5766.8999999999996</v>
      </c>
      <c r="O467" s="16">
        <f>O468+O470</f>
        <v>925</v>
      </c>
      <c r="P467" s="16">
        <f>P468+P470</f>
        <v>0</v>
      </c>
      <c r="Q467" s="16">
        <f>Q468+Q470</f>
        <v>0</v>
      </c>
      <c r="R467" s="16">
        <f t="shared" si="853"/>
        <v>42691.900000000001</v>
      </c>
      <c r="S467" s="16">
        <f t="shared" si="854"/>
        <v>5766.8999999999996</v>
      </c>
      <c r="T467" s="16">
        <f t="shared" si="855"/>
        <v>5766.8999999999996</v>
      </c>
      <c r="U467" s="16">
        <f>U468+U470</f>
        <v>0</v>
      </c>
      <c r="V467" s="16">
        <f>V468+V470</f>
        <v>0</v>
      </c>
      <c r="W467" s="16">
        <f>W468+W470</f>
        <v>0</v>
      </c>
      <c r="X467" s="16">
        <f t="shared" si="856"/>
        <v>42691.900000000001</v>
      </c>
      <c r="Y467" s="16">
        <f t="shared" si="857"/>
        <v>5766.8999999999996</v>
      </c>
      <c r="Z467" s="16">
        <f t="shared" si="858"/>
        <v>5766.8999999999996</v>
      </c>
      <c r="AA467" s="16">
        <f>AA468+AA470</f>
        <v>0</v>
      </c>
      <c r="AB467" s="16">
        <f>AB468+AB470</f>
        <v>0</v>
      </c>
      <c r="AC467" s="16">
        <f>AC468+AC470</f>
        <v>0</v>
      </c>
      <c r="AD467" s="16">
        <f t="shared" si="859"/>
        <v>42691.900000000001</v>
      </c>
      <c r="AE467" s="16">
        <f t="shared" si="860"/>
        <v>5766.8999999999996</v>
      </c>
      <c r="AF467" s="16">
        <f t="shared" si="861"/>
        <v>5766.8999999999996</v>
      </c>
      <c r="AG467" s="16">
        <f>AG468+AG470</f>
        <v>0</v>
      </c>
      <c r="AH467" s="16">
        <f t="shared" si="862"/>
        <v>42691.900000000001</v>
      </c>
      <c r="AI467" s="16">
        <f t="shared" si="863"/>
        <v>5766.8999999999996</v>
      </c>
      <c r="AJ467" s="16">
        <f t="shared" si="864"/>
        <v>5766.8999999999996</v>
      </c>
      <c r="AK467" s="16">
        <f>AK468+AK470</f>
        <v>0</v>
      </c>
      <c r="AL467" s="16">
        <f>AL468+AL470</f>
        <v>0</v>
      </c>
      <c r="AM467" s="16">
        <f>AM468+AM470</f>
        <v>0</v>
      </c>
      <c r="AN467" s="16">
        <f t="shared" si="865"/>
        <v>42691.900000000001</v>
      </c>
      <c r="AO467" s="16">
        <f t="shared" si="866"/>
        <v>5766.8999999999996</v>
      </c>
      <c r="AP467" s="16">
        <f t="shared" si="867"/>
        <v>5766.8999999999996</v>
      </c>
      <c r="AQ467" s="16">
        <f>AQ468+AQ470</f>
        <v>0</v>
      </c>
      <c r="AR467" s="16">
        <f>AR468+AR470</f>
        <v>0</v>
      </c>
      <c r="AS467" s="16">
        <f>AS468+AS470</f>
        <v>0</v>
      </c>
      <c r="AT467" s="16">
        <f t="shared" si="868"/>
        <v>42691.900000000001</v>
      </c>
      <c r="AU467" s="16">
        <f t="shared" si="869"/>
        <v>5766.8999999999996</v>
      </c>
      <c r="AV467" s="16">
        <f t="shared" si="870"/>
        <v>5766.8999999999996</v>
      </c>
      <c r="AW467" s="16">
        <f>AW468+AW470</f>
        <v>0</v>
      </c>
      <c r="AX467" s="16">
        <f>AX468+AX470</f>
        <v>0</v>
      </c>
      <c r="AY467" s="16">
        <f>AY468+AY470</f>
        <v>0</v>
      </c>
      <c r="AZ467" s="16">
        <f t="shared" si="871"/>
        <v>42691.900000000001</v>
      </c>
      <c r="BA467" s="16">
        <f t="shared" si="872"/>
        <v>5766.8999999999996</v>
      </c>
      <c r="BB467" s="16">
        <f t="shared" si="873"/>
        <v>5766.8999999999996</v>
      </c>
      <c r="BC467" s="16">
        <f>BC468+BC470</f>
        <v>0</v>
      </c>
      <c r="BD467" s="30"/>
      <c r="BE467" s="30"/>
      <c r="BF467" s="1"/>
      <c r="BG467" s="1"/>
      <c r="BH467" s="1"/>
      <c r="BI467" s="1"/>
      <c r="BJ467" s="1"/>
    </row>
    <row r="468" s="1" customFormat="1">
      <c r="A468" s="13" t="s">
        <v>351</v>
      </c>
      <c r="B468" s="14" t="s">
        <v>66</v>
      </c>
      <c r="C468" s="13"/>
      <c r="D468" s="13"/>
      <c r="E468" s="29" t="s">
        <v>67</v>
      </c>
      <c r="F468" s="16">
        <f>F469</f>
        <v>40506.400000000001</v>
      </c>
      <c r="G468" s="16">
        <f>G469</f>
        <v>4506.3999999999996</v>
      </c>
      <c r="H468" s="16">
        <f>H469</f>
        <v>4506.3999999999996</v>
      </c>
      <c r="I468" s="16">
        <f>I469</f>
        <v>0</v>
      </c>
      <c r="J468" s="16">
        <f>J469</f>
        <v>0</v>
      </c>
      <c r="K468" s="16">
        <f>K469</f>
        <v>0</v>
      </c>
      <c r="L468" s="16">
        <f t="shared" si="900"/>
        <v>40506.400000000001</v>
      </c>
      <c r="M468" s="16">
        <f t="shared" si="901"/>
        <v>4506.3999999999996</v>
      </c>
      <c r="N468" s="16">
        <f t="shared" si="902"/>
        <v>4506.3999999999996</v>
      </c>
      <c r="O468" s="16">
        <f>O469</f>
        <v>925</v>
      </c>
      <c r="P468" s="16">
        <f>P469</f>
        <v>0</v>
      </c>
      <c r="Q468" s="16">
        <f>Q469</f>
        <v>0</v>
      </c>
      <c r="R468" s="16">
        <f t="shared" si="853"/>
        <v>41431.400000000001</v>
      </c>
      <c r="S468" s="16">
        <f t="shared" si="854"/>
        <v>4506.3999999999996</v>
      </c>
      <c r="T468" s="16">
        <f t="shared" si="855"/>
        <v>4506.3999999999996</v>
      </c>
      <c r="U468" s="16">
        <f>U469</f>
        <v>0</v>
      </c>
      <c r="V468" s="16">
        <f>V469</f>
        <v>0</v>
      </c>
      <c r="W468" s="16">
        <f>W469</f>
        <v>0</v>
      </c>
      <c r="X468" s="16">
        <f t="shared" si="856"/>
        <v>41431.400000000001</v>
      </c>
      <c r="Y468" s="16">
        <f t="shared" si="857"/>
        <v>4506.3999999999996</v>
      </c>
      <c r="Z468" s="16">
        <f t="shared" si="858"/>
        <v>4506.3999999999996</v>
      </c>
      <c r="AA468" s="16">
        <f>AA469</f>
        <v>0</v>
      </c>
      <c r="AB468" s="16">
        <f>AB469</f>
        <v>0</v>
      </c>
      <c r="AC468" s="16">
        <f>AC469</f>
        <v>0</v>
      </c>
      <c r="AD468" s="16">
        <f t="shared" si="859"/>
        <v>41431.400000000001</v>
      </c>
      <c r="AE468" s="16">
        <f t="shared" si="860"/>
        <v>4506.3999999999996</v>
      </c>
      <c r="AF468" s="16">
        <f t="shared" si="861"/>
        <v>4506.3999999999996</v>
      </c>
      <c r="AG468" s="16">
        <f>AG469</f>
        <v>0</v>
      </c>
      <c r="AH468" s="16">
        <f t="shared" si="862"/>
        <v>41431.400000000001</v>
      </c>
      <c r="AI468" s="16">
        <f t="shared" si="863"/>
        <v>4506.3999999999996</v>
      </c>
      <c r="AJ468" s="16">
        <f t="shared" si="864"/>
        <v>4506.3999999999996</v>
      </c>
      <c r="AK468" s="16">
        <f>AK469</f>
        <v>0</v>
      </c>
      <c r="AL468" s="16">
        <f>AL469</f>
        <v>0</v>
      </c>
      <c r="AM468" s="16">
        <f>AM469</f>
        <v>0</v>
      </c>
      <c r="AN468" s="16">
        <f t="shared" si="865"/>
        <v>41431.400000000001</v>
      </c>
      <c r="AO468" s="16">
        <f t="shared" si="866"/>
        <v>4506.3999999999996</v>
      </c>
      <c r="AP468" s="16">
        <f t="shared" si="867"/>
        <v>4506.3999999999996</v>
      </c>
      <c r="AQ468" s="16">
        <f>AQ469</f>
        <v>0</v>
      </c>
      <c r="AR468" s="16">
        <f>AR469</f>
        <v>0</v>
      </c>
      <c r="AS468" s="16">
        <f>AS469</f>
        <v>0</v>
      </c>
      <c r="AT468" s="16">
        <f t="shared" si="868"/>
        <v>41431.400000000001</v>
      </c>
      <c r="AU468" s="16">
        <f t="shared" si="869"/>
        <v>4506.3999999999996</v>
      </c>
      <c r="AV468" s="16">
        <f t="shared" si="870"/>
        <v>4506.3999999999996</v>
      </c>
      <c r="AW468" s="16">
        <f>AW469</f>
        <v>0</v>
      </c>
      <c r="AX468" s="16">
        <f>AX469</f>
        <v>0</v>
      </c>
      <c r="AY468" s="16">
        <f>AY469</f>
        <v>0</v>
      </c>
      <c r="AZ468" s="16">
        <f t="shared" si="871"/>
        <v>41431.400000000001</v>
      </c>
      <c r="BA468" s="16">
        <f t="shared" si="872"/>
        <v>4506.3999999999996</v>
      </c>
      <c r="BB468" s="16">
        <f t="shared" si="873"/>
        <v>4506.3999999999996</v>
      </c>
      <c r="BC468" s="16">
        <f>BC469</f>
        <v>0</v>
      </c>
      <c r="BD468" s="30"/>
      <c r="BE468" s="30"/>
      <c r="BF468" s="1"/>
      <c r="BG468" s="1"/>
      <c r="BH468" s="1"/>
      <c r="BI468" s="1"/>
      <c r="BJ468" s="1"/>
    </row>
    <row r="469" s="1" customFormat="1">
      <c r="A469" s="13" t="s">
        <v>351</v>
      </c>
      <c r="B469" s="14">
        <v>200</v>
      </c>
      <c r="C469" s="13" t="s">
        <v>107</v>
      </c>
      <c r="D469" s="13" t="s">
        <v>337</v>
      </c>
      <c r="E469" s="29" t="s">
        <v>338</v>
      </c>
      <c r="F469" s="16">
        <v>40506.400000000001</v>
      </c>
      <c r="G469" s="16">
        <v>4506.3999999999996</v>
      </c>
      <c r="H469" s="16">
        <v>4506.3999999999996</v>
      </c>
      <c r="I469" s="16"/>
      <c r="J469" s="16"/>
      <c r="K469" s="16"/>
      <c r="L469" s="16">
        <f t="shared" si="900"/>
        <v>40506.400000000001</v>
      </c>
      <c r="M469" s="16">
        <f t="shared" si="901"/>
        <v>4506.3999999999996</v>
      </c>
      <c r="N469" s="16">
        <f t="shared" si="902"/>
        <v>4506.3999999999996</v>
      </c>
      <c r="O469" s="16">
        <v>925</v>
      </c>
      <c r="P469" s="16"/>
      <c r="Q469" s="16"/>
      <c r="R469" s="16">
        <f t="shared" si="853"/>
        <v>41431.400000000001</v>
      </c>
      <c r="S469" s="16">
        <f t="shared" si="854"/>
        <v>4506.3999999999996</v>
      </c>
      <c r="T469" s="16">
        <f t="shared" si="855"/>
        <v>4506.3999999999996</v>
      </c>
      <c r="U469" s="16"/>
      <c r="V469" s="16"/>
      <c r="W469" s="16"/>
      <c r="X469" s="16">
        <f t="shared" si="856"/>
        <v>41431.400000000001</v>
      </c>
      <c r="Y469" s="16">
        <f t="shared" si="857"/>
        <v>4506.3999999999996</v>
      </c>
      <c r="Z469" s="16">
        <f t="shared" si="858"/>
        <v>4506.3999999999996</v>
      </c>
      <c r="AA469" s="16"/>
      <c r="AB469" s="16"/>
      <c r="AC469" s="16"/>
      <c r="AD469" s="16">
        <f t="shared" si="859"/>
        <v>41431.400000000001</v>
      </c>
      <c r="AE469" s="16">
        <f t="shared" si="860"/>
        <v>4506.3999999999996</v>
      </c>
      <c r="AF469" s="16">
        <f t="shared" si="861"/>
        <v>4506.3999999999996</v>
      </c>
      <c r="AG469" s="16"/>
      <c r="AH469" s="16">
        <f t="shared" si="862"/>
        <v>41431.400000000001</v>
      </c>
      <c r="AI469" s="16">
        <f t="shared" si="863"/>
        <v>4506.3999999999996</v>
      </c>
      <c r="AJ469" s="16">
        <f t="shared" si="864"/>
        <v>4506.3999999999996</v>
      </c>
      <c r="AK469" s="16"/>
      <c r="AL469" s="16"/>
      <c r="AM469" s="16"/>
      <c r="AN469" s="16">
        <f t="shared" si="865"/>
        <v>41431.400000000001</v>
      </c>
      <c r="AO469" s="16">
        <f t="shared" si="866"/>
        <v>4506.3999999999996</v>
      </c>
      <c r="AP469" s="16">
        <f t="shared" si="867"/>
        <v>4506.3999999999996</v>
      </c>
      <c r="AQ469" s="16"/>
      <c r="AR469" s="16"/>
      <c r="AS469" s="16"/>
      <c r="AT469" s="16">
        <f t="shared" si="868"/>
        <v>41431.400000000001</v>
      </c>
      <c r="AU469" s="16">
        <f t="shared" si="869"/>
        <v>4506.3999999999996</v>
      </c>
      <c r="AV469" s="16">
        <f t="shared" si="870"/>
        <v>4506.3999999999996</v>
      </c>
      <c r="AW469" s="16"/>
      <c r="AX469" s="16"/>
      <c r="AY469" s="16"/>
      <c r="AZ469" s="16">
        <f t="shared" si="871"/>
        <v>41431.400000000001</v>
      </c>
      <c r="BA469" s="16">
        <f t="shared" si="872"/>
        <v>4506.3999999999996</v>
      </c>
      <c r="BB469" s="16">
        <f t="shared" si="873"/>
        <v>4506.3999999999996</v>
      </c>
      <c r="BC469" s="16"/>
      <c r="BD469" s="30"/>
      <c r="BE469" s="30"/>
      <c r="BF469" s="1"/>
      <c r="BG469" s="1"/>
      <c r="BH469" s="1"/>
      <c r="BI469" s="1"/>
      <c r="BJ469" s="1"/>
    </row>
    <row r="470" s="1" customFormat="1">
      <c r="A470" s="13" t="s">
        <v>351</v>
      </c>
      <c r="B470" s="14" t="s">
        <v>58</v>
      </c>
      <c r="C470" s="13"/>
      <c r="D470" s="13"/>
      <c r="E470" s="29" t="s">
        <v>59</v>
      </c>
      <c r="F470" s="16">
        <f>F471</f>
        <v>1260.5</v>
      </c>
      <c r="G470" s="16">
        <f>G471</f>
        <v>1260.5</v>
      </c>
      <c r="H470" s="16">
        <f>H471</f>
        <v>1260.5</v>
      </c>
      <c r="I470" s="16">
        <f>I471</f>
        <v>0</v>
      </c>
      <c r="J470" s="16">
        <f>J471</f>
        <v>0</v>
      </c>
      <c r="K470" s="16">
        <f>K471</f>
        <v>0</v>
      </c>
      <c r="L470" s="16">
        <f t="shared" si="900"/>
        <v>1260.5</v>
      </c>
      <c r="M470" s="16">
        <f t="shared" si="901"/>
        <v>1260.5</v>
      </c>
      <c r="N470" s="16">
        <f t="shared" si="902"/>
        <v>1260.5</v>
      </c>
      <c r="O470" s="16">
        <f>O471</f>
        <v>0</v>
      </c>
      <c r="P470" s="16">
        <f>P471</f>
        <v>0</v>
      </c>
      <c r="Q470" s="16">
        <f>Q471</f>
        <v>0</v>
      </c>
      <c r="R470" s="16">
        <f t="shared" si="853"/>
        <v>1260.5</v>
      </c>
      <c r="S470" s="16">
        <f t="shared" si="854"/>
        <v>1260.5</v>
      </c>
      <c r="T470" s="16">
        <f t="shared" si="855"/>
        <v>1260.5</v>
      </c>
      <c r="U470" s="16">
        <f>U471</f>
        <v>0</v>
      </c>
      <c r="V470" s="16">
        <f>V471</f>
        <v>0</v>
      </c>
      <c r="W470" s="16">
        <f>W471</f>
        <v>0</v>
      </c>
      <c r="X470" s="16">
        <f t="shared" si="856"/>
        <v>1260.5</v>
      </c>
      <c r="Y470" s="16">
        <f t="shared" si="857"/>
        <v>1260.5</v>
      </c>
      <c r="Z470" s="16">
        <f t="shared" si="858"/>
        <v>1260.5</v>
      </c>
      <c r="AA470" s="16">
        <f>AA471</f>
        <v>0</v>
      </c>
      <c r="AB470" s="16">
        <f>AB471</f>
        <v>0</v>
      </c>
      <c r="AC470" s="16">
        <f>AC471</f>
        <v>0</v>
      </c>
      <c r="AD470" s="16">
        <f t="shared" si="859"/>
        <v>1260.5</v>
      </c>
      <c r="AE470" s="16">
        <f t="shared" si="860"/>
        <v>1260.5</v>
      </c>
      <c r="AF470" s="16">
        <f t="shared" si="861"/>
        <v>1260.5</v>
      </c>
      <c r="AG470" s="16">
        <f>AG471</f>
        <v>0</v>
      </c>
      <c r="AH470" s="16">
        <f t="shared" si="862"/>
        <v>1260.5</v>
      </c>
      <c r="AI470" s="16">
        <f t="shared" si="863"/>
        <v>1260.5</v>
      </c>
      <c r="AJ470" s="16">
        <f t="shared" si="864"/>
        <v>1260.5</v>
      </c>
      <c r="AK470" s="16">
        <f>AK471</f>
        <v>0</v>
      </c>
      <c r="AL470" s="16">
        <f>AL471</f>
        <v>0</v>
      </c>
      <c r="AM470" s="16">
        <f>AM471</f>
        <v>0</v>
      </c>
      <c r="AN470" s="16">
        <f t="shared" si="865"/>
        <v>1260.5</v>
      </c>
      <c r="AO470" s="16">
        <f t="shared" si="866"/>
        <v>1260.5</v>
      </c>
      <c r="AP470" s="16">
        <f t="shared" si="867"/>
        <v>1260.5</v>
      </c>
      <c r="AQ470" s="16">
        <f>AQ471</f>
        <v>0</v>
      </c>
      <c r="AR470" s="16">
        <f>AR471</f>
        <v>0</v>
      </c>
      <c r="AS470" s="16">
        <f>AS471</f>
        <v>0</v>
      </c>
      <c r="AT470" s="16">
        <f t="shared" si="868"/>
        <v>1260.5</v>
      </c>
      <c r="AU470" s="16">
        <f t="shared" si="869"/>
        <v>1260.5</v>
      </c>
      <c r="AV470" s="16">
        <f t="shared" si="870"/>
        <v>1260.5</v>
      </c>
      <c r="AW470" s="16">
        <f>AW471</f>
        <v>0</v>
      </c>
      <c r="AX470" s="16">
        <f>AX471</f>
        <v>0</v>
      </c>
      <c r="AY470" s="16">
        <f>AY471</f>
        <v>0</v>
      </c>
      <c r="AZ470" s="16">
        <f t="shared" si="871"/>
        <v>1260.5</v>
      </c>
      <c r="BA470" s="16">
        <f t="shared" si="872"/>
        <v>1260.5</v>
      </c>
      <c r="BB470" s="16">
        <f t="shared" si="873"/>
        <v>1260.5</v>
      </c>
      <c r="BC470" s="16">
        <f>BC471</f>
        <v>0</v>
      </c>
      <c r="BD470" s="30"/>
      <c r="BE470" s="30"/>
      <c r="BF470" s="1"/>
      <c r="BG470" s="1"/>
      <c r="BH470" s="1"/>
      <c r="BI470" s="1"/>
      <c r="BJ470" s="1"/>
    </row>
    <row r="471" s="1" customFormat="1">
      <c r="A471" s="13" t="s">
        <v>351</v>
      </c>
      <c r="B471" s="14" t="s">
        <v>58</v>
      </c>
      <c r="C471" s="13" t="s">
        <v>70</v>
      </c>
      <c r="D471" s="13" t="s">
        <v>37</v>
      </c>
      <c r="E471" s="29" t="s">
        <v>71</v>
      </c>
      <c r="F471" s="16">
        <v>1260.5</v>
      </c>
      <c r="G471" s="16">
        <v>1260.5</v>
      </c>
      <c r="H471" s="16">
        <v>1260.5</v>
      </c>
      <c r="I471" s="16"/>
      <c r="J471" s="16"/>
      <c r="K471" s="16"/>
      <c r="L471" s="16">
        <f t="shared" si="900"/>
        <v>1260.5</v>
      </c>
      <c r="M471" s="16">
        <f t="shared" si="901"/>
        <v>1260.5</v>
      </c>
      <c r="N471" s="16">
        <f t="shared" si="902"/>
        <v>1260.5</v>
      </c>
      <c r="O471" s="16"/>
      <c r="P471" s="16"/>
      <c r="Q471" s="16"/>
      <c r="R471" s="16">
        <f t="shared" si="853"/>
        <v>1260.5</v>
      </c>
      <c r="S471" s="16">
        <f t="shared" si="854"/>
        <v>1260.5</v>
      </c>
      <c r="T471" s="16">
        <f t="shared" si="855"/>
        <v>1260.5</v>
      </c>
      <c r="U471" s="16"/>
      <c r="V471" s="16"/>
      <c r="W471" s="16"/>
      <c r="X471" s="16">
        <f t="shared" si="856"/>
        <v>1260.5</v>
      </c>
      <c r="Y471" s="16">
        <f t="shared" si="857"/>
        <v>1260.5</v>
      </c>
      <c r="Z471" s="16">
        <f t="shared" si="858"/>
        <v>1260.5</v>
      </c>
      <c r="AA471" s="16"/>
      <c r="AB471" s="16"/>
      <c r="AC471" s="16"/>
      <c r="AD471" s="16">
        <f t="shared" si="859"/>
        <v>1260.5</v>
      </c>
      <c r="AE471" s="16">
        <f t="shared" si="860"/>
        <v>1260.5</v>
      </c>
      <c r="AF471" s="16">
        <f t="shared" si="861"/>
        <v>1260.5</v>
      </c>
      <c r="AG471" s="16"/>
      <c r="AH471" s="16">
        <f t="shared" si="862"/>
        <v>1260.5</v>
      </c>
      <c r="AI471" s="16">
        <f t="shared" si="863"/>
        <v>1260.5</v>
      </c>
      <c r="AJ471" s="16">
        <f t="shared" si="864"/>
        <v>1260.5</v>
      </c>
      <c r="AK471" s="16"/>
      <c r="AL471" s="16"/>
      <c r="AM471" s="16"/>
      <c r="AN471" s="16">
        <f t="shared" si="865"/>
        <v>1260.5</v>
      </c>
      <c r="AO471" s="16">
        <f t="shared" si="866"/>
        <v>1260.5</v>
      </c>
      <c r="AP471" s="16">
        <f t="shared" si="867"/>
        <v>1260.5</v>
      </c>
      <c r="AQ471" s="16"/>
      <c r="AR471" s="16"/>
      <c r="AS471" s="16"/>
      <c r="AT471" s="16">
        <f t="shared" si="868"/>
        <v>1260.5</v>
      </c>
      <c r="AU471" s="16">
        <f t="shared" si="869"/>
        <v>1260.5</v>
      </c>
      <c r="AV471" s="16">
        <f t="shared" si="870"/>
        <v>1260.5</v>
      </c>
      <c r="AW471" s="16"/>
      <c r="AX471" s="16"/>
      <c r="AY471" s="16"/>
      <c r="AZ471" s="16">
        <f t="shared" si="871"/>
        <v>1260.5</v>
      </c>
      <c r="BA471" s="16">
        <f t="shared" si="872"/>
        <v>1260.5</v>
      </c>
      <c r="BB471" s="16">
        <f t="shared" si="873"/>
        <v>1260.5</v>
      </c>
      <c r="BC471" s="16"/>
      <c r="BD471" s="30"/>
      <c r="BE471" s="30"/>
      <c r="BF471" s="1"/>
      <c r="BG471" s="1"/>
      <c r="BH471" s="1"/>
      <c r="BI471" s="1"/>
      <c r="BJ471" s="1"/>
    </row>
    <row r="472" s="1" customFormat="1">
      <c r="A472" s="13" t="s">
        <v>353</v>
      </c>
      <c r="B472" s="14"/>
      <c r="C472" s="13"/>
      <c r="D472" s="13"/>
      <c r="E472" s="29" t="s">
        <v>354</v>
      </c>
      <c r="F472" s="16">
        <f>F473+F476</f>
        <v>4194.3999999999996</v>
      </c>
      <c r="G472" s="16">
        <f>G473+G476</f>
        <v>4194.3999999999996</v>
      </c>
      <c r="H472" s="16">
        <f>H473+H476</f>
        <v>4194.3999999999996</v>
      </c>
      <c r="I472" s="16">
        <f>I473+I476</f>
        <v>0</v>
      </c>
      <c r="J472" s="16">
        <f>J473+J476</f>
        <v>0</v>
      </c>
      <c r="K472" s="16">
        <f>K473+K476</f>
        <v>0</v>
      </c>
      <c r="L472" s="16">
        <f t="shared" si="900"/>
        <v>4194.3999999999996</v>
      </c>
      <c r="M472" s="16">
        <f t="shared" si="901"/>
        <v>4194.3999999999996</v>
      </c>
      <c r="N472" s="16">
        <f t="shared" si="902"/>
        <v>4194.3999999999996</v>
      </c>
      <c r="O472" s="16">
        <f>O473+O476</f>
        <v>0</v>
      </c>
      <c r="P472" s="16">
        <f>P473+P476</f>
        <v>0</v>
      </c>
      <c r="Q472" s="16">
        <f>Q473+Q476</f>
        <v>0</v>
      </c>
      <c r="R472" s="16">
        <f t="shared" si="853"/>
        <v>4194.3999999999996</v>
      </c>
      <c r="S472" s="16">
        <f t="shared" si="854"/>
        <v>4194.3999999999996</v>
      </c>
      <c r="T472" s="16">
        <f t="shared" si="855"/>
        <v>4194.3999999999996</v>
      </c>
      <c r="U472" s="16">
        <f>U473+U476</f>
        <v>0</v>
      </c>
      <c r="V472" s="16">
        <f>V473+V476</f>
        <v>0</v>
      </c>
      <c r="W472" s="16">
        <f>W473+W476</f>
        <v>0</v>
      </c>
      <c r="X472" s="16">
        <f t="shared" si="856"/>
        <v>4194.3999999999996</v>
      </c>
      <c r="Y472" s="16">
        <f t="shared" si="857"/>
        <v>4194.3999999999996</v>
      </c>
      <c r="Z472" s="16">
        <f t="shared" si="858"/>
        <v>4194.3999999999996</v>
      </c>
      <c r="AA472" s="16">
        <f>AA473+AA476</f>
        <v>0</v>
      </c>
      <c r="AB472" s="16">
        <f>AB473+AB476</f>
        <v>0</v>
      </c>
      <c r="AC472" s="16">
        <f>AC473+AC476</f>
        <v>0</v>
      </c>
      <c r="AD472" s="16">
        <f t="shared" si="859"/>
        <v>4194.3999999999996</v>
      </c>
      <c r="AE472" s="16">
        <f t="shared" si="860"/>
        <v>4194.3999999999996</v>
      </c>
      <c r="AF472" s="16">
        <f t="shared" si="861"/>
        <v>4194.3999999999996</v>
      </c>
      <c r="AG472" s="16">
        <f>AG473+AG476</f>
        <v>0</v>
      </c>
      <c r="AH472" s="16">
        <f t="shared" si="862"/>
        <v>4194.3999999999996</v>
      </c>
      <c r="AI472" s="16">
        <f t="shared" si="863"/>
        <v>4194.3999999999996</v>
      </c>
      <c r="AJ472" s="16">
        <f t="shared" si="864"/>
        <v>4194.3999999999996</v>
      </c>
      <c r="AK472" s="16">
        <f>AK473+AK476</f>
        <v>0</v>
      </c>
      <c r="AL472" s="16">
        <f>AL473+AL476</f>
        <v>0</v>
      </c>
      <c r="AM472" s="16">
        <f>AM473+AM476</f>
        <v>0</v>
      </c>
      <c r="AN472" s="16">
        <f t="shared" si="865"/>
        <v>4194.3999999999996</v>
      </c>
      <c r="AO472" s="16">
        <f t="shared" si="866"/>
        <v>4194.3999999999996</v>
      </c>
      <c r="AP472" s="16">
        <f t="shared" si="867"/>
        <v>4194.3999999999996</v>
      </c>
      <c r="AQ472" s="16">
        <f>AQ473+AQ476</f>
        <v>0</v>
      </c>
      <c r="AR472" s="16">
        <f>AR473+AR476</f>
        <v>0</v>
      </c>
      <c r="AS472" s="16">
        <f>AS473+AS476</f>
        <v>0</v>
      </c>
      <c r="AT472" s="16">
        <f t="shared" si="868"/>
        <v>4194.3999999999996</v>
      </c>
      <c r="AU472" s="16">
        <f t="shared" si="869"/>
        <v>4194.3999999999996</v>
      </c>
      <c r="AV472" s="16">
        <f t="shared" si="870"/>
        <v>4194.3999999999996</v>
      </c>
      <c r="AW472" s="16">
        <f>AW473+AW476</f>
        <v>0</v>
      </c>
      <c r="AX472" s="16">
        <f>AX473+AX476</f>
        <v>0</v>
      </c>
      <c r="AY472" s="16">
        <f>AY473+AY476</f>
        <v>0</v>
      </c>
      <c r="AZ472" s="16">
        <f t="shared" si="871"/>
        <v>4194.3999999999996</v>
      </c>
      <c r="BA472" s="16">
        <f t="shared" si="872"/>
        <v>4194.3999999999996</v>
      </c>
      <c r="BB472" s="16">
        <f t="shared" si="873"/>
        <v>4194.3999999999996</v>
      </c>
      <c r="BC472" s="16">
        <f>BC473+BC476</f>
        <v>0</v>
      </c>
      <c r="BD472" s="30"/>
      <c r="BE472" s="30"/>
      <c r="BF472" s="1"/>
      <c r="BG472" s="1"/>
      <c r="BH472" s="1"/>
      <c r="BI472" s="1"/>
      <c r="BJ472" s="1"/>
    </row>
    <row r="473" s="1" customFormat="1">
      <c r="A473" s="13" t="s">
        <v>353</v>
      </c>
      <c r="B473" s="14" t="s">
        <v>66</v>
      </c>
      <c r="C473" s="13"/>
      <c r="D473" s="13"/>
      <c r="E473" s="29" t="s">
        <v>67</v>
      </c>
      <c r="F473" s="16">
        <f>F474+F475</f>
        <v>755</v>
      </c>
      <c r="G473" s="16">
        <f>G474+G475</f>
        <v>755</v>
      </c>
      <c r="H473" s="16">
        <f>H474+H475</f>
        <v>755</v>
      </c>
      <c r="I473" s="16">
        <f>I474+I475</f>
        <v>0</v>
      </c>
      <c r="J473" s="16">
        <f>J474+J475</f>
        <v>0</v>
      </c>
      <c r="K473" s="16">
        <f>K474+K475</f>
        <v>0</v>
      </c>
      <c r="L473" s="16">
        <f t="shared" si="900"/>
        <v>755</v>
      </c>
      <c r="M473" s="16">
        <f t="shared" si="901"/>
        <v>755</v>
      </c>
      <c r="N473" s="16">
        <f t="shared" si="902"/>
        <v>755</v>
      </c>
      <c r="O473" s="16">
        <f>O474+O475</f>
        <v>0</v>
      </c>
      <c r="P473" s="16">
        <f>P474+P475</f>
        <v>0</v>
      </c>
      <c r="Q473" s="16">
        <f>Q474+Q475</f>
        <v>0</v>
      </c>
      <c r="R473" s="16">
        <f t="shared" si="853"/>
        <v>755</v>
      </c>
      <c r="S473" s="16">
        <f t="shared" si="854"/>
        <v>755</v>
      </c>
      <c r="T473" s="16">
        <f t="shared" si="855"/>
        <v>755</v>
      </c>
      <c r="U473" s="16">
        <f>U474+U475</f>
        <v>0</v>
      </c>
      <c r="V473" s="16">
        <f>V474+V475</f>
        <v>0</v>
      </c>
      <c r="W473" s="16">
        <f>W474+W475</f>
        <v>0</v>
      </c>
      <c r="X473" s="16">
        <f t="shared" si="856"/>
        <v>755</v>
      </c>
      <c r="Y473" s="16">
        <f t="shared" si="857"/>
        <v>755</v>
      </c>
      <c r="Z473" s="16">
        <f t="shared" si="858"/>
        <v>755</v>
      </c>
      <c r="AA473" s="16">
        <f>AA474+AA475</f>
        <v>0</v>
      </c>
      <c r="AB473" s="16">
        <f>AB474+AB475</f>
        <v>0</v>
      </c>
      <c r="AC473" s="16">
        <f>AC474+AC475</f>
        <v>0</v>
      </c>
      <c r="AD473" s="16">
        <f t="shared" si="859"/>
        <v>755</v>
      </c>
      <c r="AE473" s="16">
        <f t="shared" si="860"/>
        <v>755</v>
      </c>
      <c r="AF473" s="16">
        <f t="shared" si="861"/>
        <v>755</v>
      </c>
      <c r="AG473" s="16">
        <f>AG474+AG475</f>
        <v>0</v>
      </c>
      <c r="AH473" s="16">
        <f t="shared" si="862"/>
        <v>755</v>
      </c>
      <c r="AI473" s="16">
        <f t="shared" si="863"/>
        <v>755</v>
      </c>
      <c r="AJ473" s="16">
        <f t="shared" si="864"/>
        <v>755</v>
      </c>
      <c r="AK473" s="16">
        <f>AK474+AK475</f>
        <v>0</v>
      </c>
      <c r="AL473" s="16">
        <f>AL474+AL475</f>
        <v>0</v>
      </c>
      <c r="AM473" s="16">
        <f>AM474+AM475</f>
        <v>0</v>
      </c>
      <c r="AN473" s="16">
        <f t="shared" si="865"/>
        <v>755</v>
      </c>
      <c r="AO473" s="16">
        <f t="shared" si="866"/>
        <v>755</v>
      </c>
      <c r="AP473" s="16">
        <f t="shared" si="867"/>
        <v>755</v>
      </c>
      <c r="AQ473" s="16">
        <f>AQ474+AQ475</f>
        <v>0</v>
      </c>
      <c r="AR473" s="16">
        <f>AR474+AR475</f>
        <v>0</v>
      </c>
      <c r="AS473" s="16">
        <f>AS474+AS475</f>
        <v>0</v>
      </c>
      <c r="AT473" s="16">
        <f t="shared" si="868"/>
        <v>755</v>
      </c>
      <c r="AU473" s="16">
        <f t="shared" si="869"/>
        <v>755</v>
      </c>
      <c r="AV473" s="16">
        <f t="shared" si="870"/>
        <v>755</v>
      </c>
      <c r="AW473" s="16">
        <f>AW474+AW475</f>
        <v>0</v>
      </c>
      <c r="AX473" s="16">
        <f>AX474+AX475</f>
        <v>0</v>
      </c>
      <c r="AY473" s="16">
        <f>AY474+AY475</f>
        <v>0</v>
      </c>
      <c r="AZ473" s="16">
        <f t="shared" si="871"/>
        <v>755</v>
      </c>
      <c r="BA473" s="16">
        <f t="shared" si="872"/>
        <v>755</v>
      </c>
      <c r="BB473" s="16">
        <f t="shared" si="873"/>
        <v>755</v>
      </c>
      <c r="BC473" s="16">
        <f>BC474+BC475</f>
        <v>0</v>
      </c>
      <c r="BD473" s="30"/>
      <c r="BE473" s="30"/>
      <c r="BF473" s="1"/>
      <c r="BG473" s="1"/>
      <c r="BH473" s="1"/>
      <c r="BI473" s="1"/>
      <c r="BJ473" s="1"/>
    </row>
    <row r="474" s="1" customFormat="1">
      <c r="A474" s="13" t="s">
        <v>353</v>
      </c>
      <c r="B474" s="14">
        <v>200</v>
      </c>
      <c r="C474" s="13" t="s">
        <v>107</v>
      </c>
      <c r="D474" s="13" t="s">
        <v>337</v>
      </c>
      <c r="E474" s="29" t="s">
        <v>338</v>
      </c>
      <c r="F474" s="16">
        <v>142.5</v>
      </c>
      <c r="G474" s="16">
        <v>142.5</v>
      </c>
      <c r="H474" s="16">
        <v>142.5</v>
      </c>
      <c r="I474" s="16"/>
      <c r="J474" s="16"/>
      <c r="K474" s="16"/>
      <c r="L474" s="16">
        <f t="shared" si="900"/>
        <v>142.5</v>
      </c>
      <c r="M474" s="16">
        <f t="shared" si="901"/>
        <v>142.5</v>
      </c>
      <c r="N474" s="16">
        <f t="shared" si="902"/>
        <v>142.5</v>
      </c>
      <c r="O474" s="16"/>
      <c r="P474" s="16"/>
      <c r="Q474" s="16"/>
      <c r="R474" s="16">
        <f t="shared" si="853"/>
        <v>142.5</v>
      </c>
      <c r="S474" s="16">
        <f t="shared" si="854"/>
        <v>142.5</v>
      </c>
      <c r="T474" s="16">
        <f t="shared" si="855"/>
        <v>142.5</v>
      </c>
      <c r="U474" s="16"/>
      <c r="V474" s="16"/>
      <c r="W474" s="16"/>
      <c r="X474" s="16">
        <f t="shared" si="856"/>
        <v>142.5</v>
      </c>
      <c r="Y474" s="16">
        <f t="shared" si="857"/>
        <v>142.5</v>
      </c>
      <c r="Z474" s="16">
        <f t="shared" si="858"/>
        <v>142.5</v>
      </c>
      <c r="AA474" s="16"/>
      <c r="AB474" s="16"/>
      <c r="AC474" s="16"/>
      <c r="AD474" s="16">
        <f t="shared" si="859"/>
        <v>142.5</v>
      </c>
      <c r="AE474" s="16">
        <f t="shared" si="860"/>
        <v>142.5</v>
      </c>
      <c r="AF474" s="16">
        <f t="shared" si="861"/>
        <v>142.5</v>
      </c>
      <c r="AG474" s="16"/>
      <c r="AH474" s="16">
        <f t="shared" si="862"/>
        <v>142.5</v>
      </c>
      <c r="AI474" s="16">
        <f t="shared" si="863"/>
        <v>142.5</v>
      </c>
      <c r="AJ474" s="16">
        <f t="shared" si="864"/>
        <v>142.5</v>
      </c>
      <c r="AK474" s="16"/>
      <c r="AL474" s="16"/>
      <c r="AM474" s="16"/>
      <c r="AN474" s="16">
        <f t="shared" si="865"/>
        <v>142.5</v>
      </c>
      <c r="AO474" s="16">
        <f t="shared" si="866"/>
        <v>142.5</v>
      </c>
      <c r="AP474" s="16">
        <f t="shared" si="867"/>
        <v>142.5</v>
      </c>
      <c r="AQ474" s="16"/>
      <c r="AR474" s="16"/>
      <c r="AS474" s="16"/>
      <c r="AT474" s="16">
        <f t="shared" si="868"/>
        <v>142.5</v>
      </c>
      <c r="AU474" s="16">
        <f t="shared" si="869"/>
        <v>142.5</v>
      </c>
      <c r="AV474" s="16">
        <f t="shared" si="870"/>
        <v>142.5</v>
      </c>
      <c r="AW474" s="16"/>
      <c r="AX474" s="16"/>
      <c r="AY474" s="16"/>
      <c r="AZ474" s="16">
        <f t="shared" si="871"/>
        <v>142.5</v>
      </c>
      <c r="BA474" s="16">
        <f t="shared" si="872"/>
        <v>142.5</v>
      </c>
      <c r="BB474" s="16">
        <f t="shared" si="873"/>
        <v>142.5</v>
      </c>
      <c r="BC474" s="16"/>
      <c r="BD474" s="30"/>
      <c r="BE474" s="30"/>
      <c r="BF474" s="1"/>
      <c r="BG474" s="1"/>
      <c r="BH474" s="1"/>
      <c r="BI474" s="1"/>
      <c r="BJ474" s="1"/>
    </row>
    <row r="475" s="1" customFormat="1">
      <c r="A475" s="13" t="s">
        <v>353</v>
      </c>
      <c r="B475" s="14">
        <v>200</v>
      </c>
      <c r="C475" s="13" t="s">
        <v>268</v>
      </c>
      <c r="D475" s="13" t="s">
        <v>303</v>
      </c>
      <c r="E475" s="29" t="s">
        <v>304</v>
      </c>
      <c r="F475" s="16">
        <v>612.5</v>
      </c>
      <c r="G475" s="16">
        <v>612.5</v>
      </c>
      <c r="H475" s="16">
        <v>612.5</v>
      </c>
      <c r="I475" s="16"/>
      <c r="J475" s="16"/>
      <c r="K475" s="16"/>
      <c r="L475" s="16">
        <f t="shared" si="900"/>
        <v>612.5</v>
      </c>
      <c r="M475" s="16">
        <f t="shared" si="901"/>
        <v>612.5</v>
      </c>
      <c r="N475" s="16">
        <f t="shared" si="902"/>
        <v>612.5</v>
      </c>
      <c r="O475" s="16"/>
      <c r="P475" s="16"/>
      <c r="Q475" s="16"/>
      <c r="R475" s="16">
        <f t="shared" si="853"/>
        <v>612.5</v>
      </c>
      <c r="S475" s="16">
        <f t="shared" si="854"/>
        <v>612.5</v>
      </c>
      <c r="T475" s="16">
        <f t="shared" si="855"/>
        <v>612.5</v>
      </c>
      <c r="U475" s="16"/>
      <c r="V475" s="16"/>
      <c r="W475" s="16"/>
      <c r="X475" s="16">
        <f t="shared" si="856"/>
        <v>612.5</v>
      </c>
      <c r="Y475" s="16">
        <f t="shared" si="857"/>
        <v>612.5</v>
      </c>
      <c r="Z475" s="16">
        <f t="shared" si="858"/>
        <v>612.5</v>
      </c>
      <c r="AA475" s="16"/>
      <c r="AB475" s="16"/>
      <c r="AC475" s="16"/>
      <c r="AD475" s="16">
        <f t="shared" si="859"/>
        <v>612.5</v>
      </c>
      <c r="AE475" s="16">
        <f t="shared" si="860"/>
        <v>612.5</v>
      </c>
      <c r="AF475" s="16">
        <f t="shared" si="861"/>
        <v>612.5</v>
      </c>
      <c r="AG475" s="16"/>
      <c r="AH475" s="16">
        <f t="shared" si="862"/>
        <v>612.5</v>
      </c>
      <c r="AI475" s="16">
        <f t="shared" si="863"/>
        <v>612.5</v>
      </c>
      <c r="AJ475" s="16">
        <f t="shared" si="864"/>
        <v>612.5</v>
      </c>
      <c r="AK475" s="16"/>
      <c r="AL475" s="16"/>
      <c r="AM475" s="16"/>
      <c r="AN475" s="16">
        <f t="shared" si="865"/>
        <v>612.5</v>
      </c>
      <c r="AO475" s="16">
        <f t="shared" si="866"/>
        <v>612.5</v>
      </c>
      <c r="AP475" s="16">
        <f t="shared" si="867"/>
        <v>612.5</v>
      </c>
      <c r="AQ475" s="16"/>
      <c r="AR475" s="16"/>
      <c r="AS475" s="16"/>
      <c r="AT475" s="16">
        <f t="shared" si="868"/>
        <v>612.5</v>
      </c>
      <c r="AU475" s="16">
        <f t="shared" si="869"/>
        <v>612.5</v>
      </c>
      <c r="AV475" s="16">
        <f t="shared" si="870"/>
        <v>612.5</v>
      </c>
      <c r="AW475" s="16"/>
      <c r="AX475" s="16"/>
      <c r="AY475" s="16"/>
      <c r="AZ475" s="16">
        <f t="shared" si="871"/>
        <v>612.5</v>
      </c>
      <c r="BA475" s="16">
        <f t="shared" si="872"/>
        <v>612.5</v>
      </c>
      <c r="BB475" s="16">
        <f t="shared" si="873"/>
        <v>612.5</v>
      </c>
      <c r="BC475" s="16"/>
      <c r="BD475" s="30"/>
      <c r="BE475" s="30"/>
      <c r="BF475" s="1"/>
      <c r="BG475" s="1"/>
      <c r="BH475" s="1"/>
      <c r="BI475" s="1"/>
      <c r="BJ475" s="1"/>
    </row>
    <row r="476" s="1" customFormat="1">
      <c r="A476" s="13" t="s">
        <v>353</v>
      </c>
      <c r="B476" s="14" t="s">
        <v>58</v>
      </c>
      <c r="C476" s="13"/>
      <c r="D476" s="13"/>
      <c r="E476" s="29" t="s">
        <v>59</v>
      </c>
      <c r="F476" s="16">
        <f>F477+F478+F479</f>
        <v>3439.4000000000001</v>
      </c>
      <c r="G476" s="16">
        <f>G477+G478+G479</f>
        <v>3439.4000000000001</v>
      </c>
      <c r="H476" s="16">
        <f>H477+H478+H479</f>
        <v>3439.4000000000001</v>
      </c>
      <c r="I476" s="16">
        <f>I477+I478+I479</f>
        <v>0</v>
      </c>
      <c r="J476" s="16">
        <f>J477+J478+J479</f>
        <v>0</v>
      </c>
      <c r="K476" s="16">
        <f>K477+K478+K479</f>
        <v>0</v>
      </c>
      <c r="L476" s="16">
        <f t="shared" si="900"/>
        <v>3439.4000000000001</v>
      </c>
      <c r="M476" s="16">
        <f t="shared" si="901"/>
        <v>3439.4000000000001</v>
      </c>
      <c r="N476" s="16">
        <f t="shared" si="902"/>
        <v>3439.4000000000001</v>
      </c>
      <c r="O476" s="16">
        <f>O477+O478+O479</f>
        <v>0</v>
      </c>
      <c r="P476" s="16">
        <f>P477+P478+P479</f>
        <v>0</v>
      </c>
      <c r="Q476" s="16">
        <f>Q477+Q478+Q479</f>
        <v>0</v>
      </c>
      <c r="R476" s="16">
        <f t="shared" si="853"/>
        <v>3439.4000000000001</v>
      </c>
      <c r="S476" s="16">
        <f t="shared" si="854"/>
        <v>3439.4000000000001</v>
      </c>
      <c r="T476" s="16">
        <f t="shared" si="855"/>
        <v>3439.4000000000001</v>
      </c>
      <c r="U476" s="16">
        <f>U477+U478+U479</f>
        <v>0</v>
      </c>
      <c r="V476" s="16">
        <f>V477+V478+V479</f>
        <v>0</v>
      </c>
      <c r="W476" s="16">
        <f>W477+W478+W479</f>
        <v>0</v>
      </c>
      <c r="X476" s="16">
        <f t="shared" si="856"/>
        <v>3439.4000000000001</v>
      </c>
      <c r="Y476" s="16">
        <f t="shared" si="857"/>
        <v>3439.4000000000001</v>
      </c>
      <c r="Z476" s="16">
        <f t="shared" si="858"/>
        <v>3439.4000000000001</v>
      </c>
      <c r="AA476" s="16">
        <f>AA477+AA478+AA479</f>
        <v>0</v>
      </c>
      <c r="AB476" s="16">
        <f>AB477+AB478+AB479</f>
        <v>0</v>
      </c>
      <c r="AC476" s="16">
        <f>AC477+AC478+AC479</f>
        <v>0</v>
      </c>
      <c r="AD476" s="16">
        <f t="shared" si="859"/>
        <v>3439.4000000000001</v>
      </c>
      <c r="AE476" s="16">
        <f t="shared" si="860"/>
        <v>3439.4000000000001</v>
      </c>
      <c r="AF476" s="16">
        <f t="shared" si="861"/>
        <v>3439.4000000000001</v>
      </c>
      <c r="AG476" s="16">
        <f>AG477+AG478+AG479</f>
        <v>0</v>
      </c>
      <c r="AH476" s="16">
        <f t="shared" si="862"/>
        <v>3439.4000000000001</v>
      </c>
      <c r="AI476" s="16">
        <f t="shared" si="863"/>
        <v>3439.4000000000001</v>
      </c>
      <c r="AJ476" s="16">
        <f t="shared" si="864"/>
        <v>3439.4000000000001</v>
      </c>
      <c r="AK476" s="16">
        <f>AK477+AK478+AK479</f>
        <v>0</v>
      </c>
      <c r="AL476" s="16">
        <f>AL477+AL478+AL479</f>
        <v>0</v>
      </c>
      <c r="AM476" s="16">
        <f>AM477+AM478+AM479</f>
        <v>0</v>
      </c>
      <c r="AN476" s="16">
        <f t="shared" si="865"/>
        <v>3439.4000000000001</v>
      </c>
      <c r="AO476" s="16">
        <f t="shared" si="866"/>
        <v>3439.4000000000001</v>
      </c>
      <c r="AP476" s="16">
        <f t="shared" si="867"/>
        <v>3439.4000000000001</v>
      </c>
      <c r="AQ476" s="16">
        <f>AQ477+AQ478+AQ479</f>
        <v>0</v>
      </c>
      <c r="AR476" s="16">
        <f>AR477+AR478+AR479</f>
        <v>0</v>
      </c>
      <c r="AS476" s="16">
        <f>AS477+AS478+AS479</f>
        <v>0</v>
      </c>
      <c r="AT476" s="16">
        <f t="shared" si="868"/>
        <v>3439.4000000000001</v>
      </c>
      <c r="AU476" s="16">
        <f t="shared" si="869"/>
        <v>3439.4000000000001</v>
      </c>
      <c r="AV476" s="16">
        <f t="shared" si="870"/>
        <v>3439.4000000000001</v>
      </c>
      <c r="AW476" s="16">
        <f>AW477+AW478+AW479</f>
        <v>0</v>
      </c>
      <c r="AX476" s="16">
        <f>AX477+AX478+AX479</f>
        <v>0</v>
      </c>
      <c r="AY476" s="16">
        <f>AY477+AY478+AY479</f>
        <v>0</v>
      </c>
      <c r="AZ476" s="16">
        <f t="shared" si="871"/>
        <v>3439.4000000000001</v>
      </c>
      <c r="BA476" s="16">
        <f t="shared" si="872"/>
        <v>3439.4000000000001</v>
      </c>
      <c r="BB476" s="16">
        <f t="shared" si="873"/>
        <v>3439.4000000000001</v>
      </c>
      <c r="BC476" s="16">
        <f>BC477+BC478+BC479</f>
        <v>0</v>
      </c>
      <c r="BD476" s="30"/>
      <c r="BE476" s="30"/>
      <c r="BF476" s="1"/>
      <c r="BG476" s="1"/>
      <c r="BH476" s="1"/>
      <c r="BI476" s="1"/>
      <c r="BJ476" s="1"/>
    </row>
    <row r="477" s="1" customFormat="1">
      <c r="A477" s="13" t="s">
        <v>353</v>
      </c>
      <c r="B477" s="14" t="s">
        <v>58</v>
      </c>
      <c r="C477" s="13" t="s">
        <v>72</v>
      </c>
      <c r="D477" s="13" t="s">
        <v>72</v>
      </c>
      <c r="E477" s="29" t="s">
        <v>73</v>
      </c>
      <c r="F477" s="16">
        <v>2500</v>
      </c>
      <c r="G477" s="16">
        <v>2500</v>
      </c>
      <c r="H477" s="16">
        <v>2500</v>
      </c>
      <c r="I477" s="16"/>
      <c r="J477" s="16"/>
      <c r="K477" s="16"/>
      <c r="L477" s="16">
        <f t="shared" si="900"/>
        <v>2500</v>
      </c>
      <c r="M477" s="16">
        <f t="shared" si="901"/>
        <v>2500</v>
      </c>
      <c r="N477" s="16">
        <f t="shared" si="902"/>
        <v>2500</v>
      </c>
      <c r="O477" s="16"/>
      <c r="P477" s="16"/>
      <c r="Q477" s="16"/>
      <c r="R477" s="16">
        <f t="shared" si="853"/>
        <v>2500</v>
      </c>
      <c r="S477" s="16">
        <f t="shared" si="854"/>
        <v>2500</v>
      </c>
      <c r="T477" s="16">
        <f t="shared" si="855"/>
        <v>2500</v>
      </c>
      <c r="U477" s="16"/>
      <c r="V477" s="16"/>
      <c r="W477" s="16"/>
      <c r="X477" s="16">
        <f t="shared" si="856"/>
        <v>2500</v>
      </c>
      <c r="Y477" s="16">
        <f t="shared" si="857"/>
        <v>2500</v>
      </c>
      <c r="Z477" s="16">
        <f t="shared" si="858"/>
        <v>2500</v>
      </c>
      <c r="AA477" s="16"/>
      <c r="AB477" s="16"/>
      <c r="AC477" s="16"/>
      <c r="AD477" s="16">
        <f t="shared" si="859"/>
        <v>2500</v>
      </c>
      <c r="AE477" s="16">
        <f t="shared" si="860"/>
        <v>2500</v>
      </c>
      <c r="AF477" s="16">
        <f t="shared" si="861"/>
        <v>2500</v>
      </c>
      <c r="AG477" s="16"/>
      <c r="AH477" s="16">
        <f t="shared" si="862"/>
        <v>2500</v>
      </c>
      <c r="AI477" s="16">
        <f t="shared" si="863"/>
        <v>2500</v>
      </c>
      <c r="AJ477" s="16">
        <f t="shared" si="864"/>
        <v>2500</v>
      </c>
      <c r="AK477" s="16"/>
      <c r="AL477" s="16"/>
      <c r="AM477" s="16"/>
      <c r="AN477" s="16">
        <f t="shared" si="865"/>
        <v>2500</v>
      </c>
      <c r="AO477" s="16">
        <f t="shared" si="866"/>
        <v>2500</v>
      </c>
      <c r="AP477" s="16">
        <f t="shared" si="867"/>
        <v>2500</v>
      </c>
      <c r="AQ477" s="16"/>
      <c r="AR477" s="16"/>
      <c r="AS477" s="16"/>
      <c r="AT477" s="16">
        <f t="shared" si="868"/>
        <v>2500</v>
      </c>
      <c r="AU477" s="16">
        <f t="shared" si="869"/>
        <v>2500</v>
      </c>
      <c r="AV477" s="16">
        <f t="shared" si="870"/>
        <v>2500</v>
      </c>
      <c r="AW477" s="16"/>
      <c r="AX477" s="16"/>
      <c r="AY477" s="16"/>
      <c r="AZ477" s="16">
        <f t="shared" si="871"/>
        <v>2500</v>
      </c>
      <c r="BA477" s="16">
        <f t="shared" si="872"/>
        <v>2500</v>
      </c>
      <c r="BB477" s="16">
        <f t="shared" si="873"/>
        <v>2500</v>
      </c>
      <c r="BC477" s="16"/>
      <c r="BD477" s="30"/>
      <c r="BE477" s="30"/>
      <c r="BF477" s="1"/>
      <c r="BG477" s="1"/>
      <c r="BH477" s="1"/>
      <c r="BI477" s="1"/>
      <c r="BJ477" s="1"/>
    </row>
    <row r="478" s="1" customFormat="1">
      <c r="A478" s="13" t="s">
        <v>353</v>
      </c>
      <c r="B478" s="14" t="s">
        <v>58</v>
      </c>
      <c r="C478" s="13" t="s">
        <v>72</v>
      </c>
      <c r="D478" s="13" t="s">
        <v>74</v>
      </c>
      <c r="E478" s="29" t="s">
        <v>75</v>
      </c>
      <c r="F478" s="16">
        <v>489.39999999999998</v>
      </c>
      <c r="G478" s="16">
        <v>489.39999999999998</v>
      </c>
      <c r="H478" s="16">
        <v>489.39999999999998</v>
      </c>
      <c r="I478" s="16"/>
      <c r="J478" s="16"/>
      <c r="K478" s="16"/>
      <c r="L478" s="16">
        <f t="shared" si="900"/>
        <v>489.39999999999998</v>
      </c>
      <c r="M478" s="16">
        <f t="shared" si="901"/>
        <v>489.39999999999998</v>
      </c>
      <c r="N478" s="16">
        <f t="shared" si="902"/>
        <v>489.39999999999998</v>
      </c>
      <c r="O478" s="16"/>
      <c r="P478" s="16"/>
      <c r="Q478" s="16"/>
      <c r="R478" s="16">
        <f t="shared" si="853"/>
        <v>489.39999999999998</v>
      </c>
      <c r="S478" s="16">
        <f t="shared" si="854"/>
        <v>489.39999999999998</v>
      </c>
      <c r="T478" s="16">
        <f t="shared" si="855"/>
        <v>489.39999999999998</v>
      </c>
      <c r="U478" s="16"/>
      <c r="V478" s="16"/>
      <c r="W478" s="16"/>
      <c r="X478" s="16">
        <f t="shared" si="856"/>
        <v>489.39999999999998</v>
      </c>
      <c r="Y478" s="16">
        <f t="shared" si="857"/>
        <v>489.39999999999998</v>
      </c>
      <c r="Z478" s="16">
        <f t="shared" si="858"/>
        <v>489.39999999999998</v>
      </c>
      <c r="AA478" s="16"/>
      <c r="AB478" s="16"/>
      <c r="AC478" s="16"/>
      <c r="AD478" s="16">
        <f t="shared" si="859"/>
        <v>489.39999999999998</v>
      </c>
      <c r="AE478" s="16">
        <f t="shared" si="860"/>
        <v>489.39999999999998</v>
      </c>
      <c r="AF478" s="16">
        <f t="shared" si="861"/>
        <v>489.39999999999998</v>
      </c>
      <c r="AG478" s="16"/>
      <c r="AH478" s="16">
        <f t="shared" si="862"/>
        <v>489.39999999999998</v>
      </c>
      <c r="AI478" s="16">
        <f t="shared" si="863"/>
        <v>489.39999999999998</v>
      </c>
      <c r="AJ478" s="16">
        <f t="shared" si="864"/>
        <v>489.39999999999998</v>
      </c>
      <c r="AK478" s="16"/>
      <c r="AL478" s="16"/>
      <c r="AM478" s="16"/>
      <c r="AN478" s="16">
        <f t="shared" si="865"/>
        <v>489.39999999999998</v>
      </c>
      <c r="AO478" s="16">
        <f t="shared" si="866"/>
        <v>489.39999999999998</v>
      </c>
      <c r="AP478" s="16">
        <f t="shared" si="867"/>
        <v>489.39999999999998</v>
      </c>
      <c r="AQ478" s="16"/>
      <c r="AR478" s="16"/>
      <c r="AS478" s="16"/>
      <c r="AT478" s="16">
        <f t="shared" si="868"/>
        <v>489.39999999999998</v>
      </c>
      <c r="AU478" s="16">
        <f t="shared" si="869"/>
        <v>489.39999999999998</v>
      </c>
      <c r="AV478" s="16">
        <f t="shared" si="870"/>
        <v>489.39999999999998</v>
      </c>
      <c r="AW478" s="16"/>
      <c r="AX478" s="16"/>
      <c r="AY478" s="16"/>
      <c r="AZ478" s="16">
        <f t="shared" si="871"/>
        <v>489.39999999999998</v>
      </c>
      <c r="BA478" s="16">
        <f t="shared" si="872"/>
        <v>489.39999999999998</v>
      </c>
      <c r="BB478" s="16">
        <f t="shared" si="873"/>
        <v>489.39999999999998</v>
      </c>
      <c r="BC478" s="16"/>
      <c r="BD478" s="30"/>
      <c r="BE478" s="30"/>
      <c r="BF478" s="1"/>
      <c r="BG478" s="1"/>
      <c r="BH478" s="1"/>
      <c r="BI478" s="1"/>
      <c r="BJ478" s="1"/>
    </row>
    <row r="479" s="1" customFormat="1">
      <c r="A479" s="13" t="s">
        <v>353</v>
      </c>
      <c r="B479" s="14" t="s">
        <v>58</v>
      </c>
      <c r="C479" s="13" t="s">
        <v>107</v>
      </c>
      <c r="D479" s="13" t="s">
        <v>337</v>
      </c>
      <c r="E479" s="29" t="s">
        <v>338</v>
      </c>
      <c r="F479" s="16">
        <v>450</v>
      </c>
      <c r="G479" s="16">
        <v>450</v>
      </c>
      <c r="H479" s="16">
        <v>450</v>
      </c>
      <c r="I479" s="16"/>
      <c r="J479" s="16"/>
      <c r="K479" s="16"/>
      <c r="L479" s="16">
        <f t="shared" si="900"/>
        <v>450</v>
      </c>
      <c r="M479" s="16">
        <f t="shared" si="901"/>
        <v>450</v>
      </c>
      <c r="N479" s="16">
        <f t="shared" si="902"/>
        <v>450</v>
      </c>
      <c r="O479" s="16"/>
      <c r="P479" s="16"/>
      <c r="Q479" s="16"/>
      <c r="R479" s="16">
        <f t="shared" si="853"/>
        <v>450</v>
      </c>
      <c r="S479" s="16">
        <f t="shared" si="854"/>
        <v>450</v>
      </c>
      <c r="T479" s="16">
        <f t="shared" si="855"/>
        <v>450</v>
      </c>
      <c r="U479" s="16"/>
      <c r="V479" s="16"/>
      <c r="W479" s="16"/>
      <c r="X479" s="16">
        <f t="shared" si="856"/>
        <v>450</v>
      </c>
      <c r="Y479" s="16">
        <f t="shared" si="857"/>
        <v>450</v>
      </c>
      <c r="Z479" s="16">
        <f t="shared" si="858"/>
        <v>450</v>
      </c>
      <c r="AA479" s="16"/>
      <c r="AB479" s="16"/>
      <c r="AC479" s="16"/>
      <c r="AD479" s="16">
        <f t="shared" si="859"/>
        <v>450</v>
      </c>
      <c r="AE479" s="16">
        <f t="shared" si="860"/>
        <v>450</v>
      </c>
      <c r="AF479" s="16">
        <f t="shared" si="861"/>
        <v>450</v>
      </c>
      <c r="AG479" s="16"/>
      <c r="AH479" s="16">
        <f t="shared" si="862"/>
        <v>450</v>
      </c>
      <c r="AI479" s="16">
        <f t="shared" si="863"/>
        <v>450</v>
      </c>
      <c r="AJ479" s="16">
        <f t="shared" si="864"/>
        <v>450</v>
      </c>
      <c r="AK479" s="16"/>
      <c r="AL479" s="16"/>
      <c r="AM479" s="16"/>
      <c r="AN479" s="16">
        <f t="shared" si="865"/>
        <v>450</v>
      </c>
      <c r="AO479" s="16">
        <f t="shared" si="866"/>
        <v>450</v>
      </c>
      <c r="AP479" s="16">
        <f t="shared" si="867"/>
        <v>450</v>
      </c>
      <c r="AQ479" s="16"/>
      <c r="AR479" s="16"/>
      <c r="AS479" s="16"/>
      <c r="AT479" s="16">
        <f t="shared" si="868"/>
        <v>450</v>
      </c>
      <c r="AU479" s="16">
        <f t="shared" si="869"/>
        <v>450</v>
      </c>
      <c r="AV479" s="16">
        <f t="shared" si="870"/>
        <v>450</v>
      </c>
      <c r="AW479" s="16"/>
      <c r="AX479" s="16"/>
      <c r="AY479" s="16"/>
      <c r="AZ479" s="16">
        <f t="shared" si="871"/>
        <v>450</v>
      </c>
      <c r="BA479" s="16">
        <f t="shared" si="872"/>
        <v>450</v>
      </c>
      <c r="BB479" s="16">
        <f t="shared" si="873"/>
        <v>450</v>
      </c>
      <c r="BC479" s="16"/>
      <c r="BD479" s="30"/>
      <c r="BE479" s="30"/>
      <c r="BF479" s="1"/>
      <c r="BG479" s="1"/>
      <c r="BH479" s="1"/>
      <c r="BI479" s="1"/>
      <c r="BJ479" s="1"/>
    </row>
    <row r="480" s="1" customFormat="1">
      <c r="A480" s="13" t="s">
        <v>355</v>
      </c>
      <c r="B480" s="14"/>
      <c r="C480" s="13"/>
      <c r="D480" s="13"/>
      <c r="E480" s="29" t="s">
        <v>356</v>
      </c>
      <c r="F480" s="16">
        <f>F481+F483</f>
        <v>22601.899999999998</v>
      </c>
      <c r="G480" s="16">
        <f>G481+G483</f>
        <v>21102.700000000001</v>
      </c>
      <c r="H480" s="16">
        <f>H481+H483</f>
        <v>21102.700000000001</v>
      </c>
      <c r="I480" s="16">
        <f>I481+I483</f>
        <v>0</v>
      </c>
      <c r="J480" s="16">
        <f>J481+J483</f>
        <v>0</v>
      </c>
      <c r="K480" s="16">
        <f>K481+K483</f>
        <v>0</v>
      </c>
      <c r="L480" s="16">
        <f t="shared" si="900"/>
        <v>22601.899999999998</v>
      </c>
      <c r="M480" s="16">
        <f t="shared" si="901"/>
        <v>21102.700000000001</v>
      </c>
      <c r="N480" s="16">
        <f t="shared" si="902"/>
        <v>21102.700000000001</v>
      </c>
      <c r="O480" s="16">
        <f>O481+O483</f>
        <v>0</v>
      </c>
      <c r="P480" s="16">
        <f>P481+P483</f>
        <v>0</v>
      </c>
      <c r="Q480" s="16">
        <f>Q481+Q483</f>
        <v>0</v>
      </c>
      <c r="R480" s="16">
        <f t="shared" si="853"/>
        <v>22601.899999999998</v>
      </c>
      <c r="S480" s="16">
        <f t="shared" si="854"/>
        <v>21102.700000000001</v>
      </c>
      <c r="T480" s="16">
        <f t="shared" si="855"/>
        <v>21102.700000000001</v>
      </c>
      <c r="U480" s="16">
        <f>U481+U483</f>
        <v>0</v>
      </c>
      <c r="V480" s="16">
        <f>V481+V483</f>
        <v>0</v>
      </c>
      <c r="W480" s="16">
        <f>W481+W483</f>
        <v>0</v>
      </c>
      <c r="X480" s="16">
        <f t="shared" si="856"/>
        <v>22601.899999999998</v>
      </c>
      <c r="Y480" s="16">
        <f t="shared" si="857"/>
        <v>21102.700000000001</v>
      </c>
      <c r="Z480" s="16">
        <f t="shared" si="858"/>
        <v>21102.700000000001</v>
      </c>
      <c r="AA480" s="16">
        <f>AA481+AA483</f>
        <v>0</v>
      </c>
      <c r="AB480" s="16">
        <f>AB481+AB483</f>
        <v>0</v>
      </c>
      <c r="AC480" s="16">
        <f>AC481+AC483</f>
        <v>0</v>
      </c>
      <c r="AD480" s="16">
        <f t="shared" si="859"/>
        <v>22601.899999999998</v>
      </c>
      <c r="AE480" s="16">
        <f t="shared" si="860"/>
        <v>21102.700000000001</v>
      </c>
      <c r="AF480" s="16">
        <f t="shared" si="861"/>
        <v>21102.700000000001</v>
      </c>
      <c r="AG480" s="16">
        <f>AG481+AG483</f>
        <v>0</v>
      </c>
      <c r="AH480" s="16">
        <f t="shared" si="862"/>
        <v>22601.899999999998</v>
      </c>
      <c r="AI480" s="16">
        <f t="shared" si="863"/>
        <v>21102.700000000001</v>
      </c>
      <c r="AJ480" s="16">
        <f t="shared" si="864"/>
        <v>21102.700000000001</v>
      </c>
      <c r="AK480" s="16">
        <f>AK481+AK483</f>
        <v>0</v>
      </c>
      <c r="AL480" s="16">
        <f>AL481+AL483</f>
        <v>0</v>
      </c>
      <c r="AM480" s="16">
        <f>AM481+AM483</f>
        <v>0</v>
      </c>
      <c r="AN480" s="16">
        <f t="shared" si="865"/>
        <v>22601.899999999998</v>
      </c>
      <c r="AO480" s="16">
        <f t="shared" si="866"/>
        <v>21102.700000000001</v>
      </c>
      <c r="AP480" s="16">
        <f t="shared" si="867"/>
        <v>21102.700000000001</v>
      </c>
      <c r="AQ480" s="16">
        <f>AQ481+AQ483</f>
        <v>0</v>
      </c>
      <c r="AR480" s="16">
        <f>AR481+AR483</f>
        <v>0</v>
      </c>
      <c r="AS480" s="16">
        <f>AS481+AS483</f>
        <v>0</v>
      </c>
      <c r="AT480" s="16">
        <f t="shared" si="868"/>
        <v>22601.899999999998</v>
      </c>
      <c r="AU480" s="16">
        <f t="shared" si="869"/>
        <v>21102.700000000001</v>
      </c>
      <c r="AV480" s="16">
        <f t="shared" si="870"/>
        <v>21102.700000000001</v>
      </c>
      <c r="AW480" s="16">
        <f>AW481+AW483</f>
        <v>0</v>
      </c>
      <c r="AX480" s="16">
        <f>AX481+AX483</f>
        <v>0</v>
      </c>
      <c r="AY480" s="16">
        <f>AY481+AY483</f>
        <v>0</v>
      </c>
      <c r="AZ480" s="16">
        <f t="shared" si="871"/>
        <v>22601.899999999998</v>
      </c>
      <c r="BA480" s="16">
        <f t="shared" si="872"/>
        <v>21102.700000000001</v>
      </c>
      <c r="BB480" s="16">
        <f t="shared" si="873"/>
        <v>21102.700000000001</v>
      </c>
      <c r="BC480" s="16">
        <f>BC481+BC483</f>
        <v>0</v>
      </c>
      <c r="BD480" s="30"/>
      <c r="BE480" s="30"/>
      <c r="BF480" s="1"/>
      <c r="BG480" s="1"/>
      <c r="BH480" s="1"/>
      <c r="BI480" s="1"/>
      <c r="BJ480" s="1"/>
    </row>
    <row r="481" s="1" customFormat="1">
      <c r="A481" s="13" t="s">
        <v>355</v>
      </c>
      <c r="B481" s="14" t="s">
        <v>66</v>
      </c>
      <c r="C481" s="13"/>
      <c r="D481" s="13"/>
      <c r="E481" s="29" t="s">
        <v>67</v>
      </c>
      <c r="F481" s="16">
        <f>F482</f>
        <v>1500</v>
      </c>
      <c r="G481" s="16">
        <f>G482</f>
        <v>0</v>
      </c>
      <c r="H481" s="16">
        <f>H482</f>
        <v>0</v>
      </c>
      <c r="I481" s="16">
        <f>I482</f>
        <v>0</v>
      </c>
      <c r="J481" s="16">
        <f>J482</f>
        <v>0</v>
      </c>
      <c r="K481" s="16">
        <f>K482</f>
        <v>0</v>
      </c>
      <c r="L481" s="16">
        <f t="shared" si="900"/>
        <v>1500</v>
      </c>
      <c r="M481" s="16">
        <f t="shared" si="901"/>
        <v>0</v>
      </c>
      <c r="N481" s="16">
        <f t="shared" si="902"/>
        <v>0</v>
      </c>
      <c r="O481" s="16">
        <f>O482</f>
        <v>0</v>
      </c>
      <c r="P481" s="16">
        <f>P482</f>
        <v>0</v>
      </c>
      <c r="Q481" s="16">
        <f>Q482</f>
        <v>0</v>
      </c>
      <c r="R481" s="16">
        <f t="shared" si="853"/>
        <v>1500</v>
      </c>
      <c r="S481" s="16">
        <f t="shared" si="854"/>
        <v>0</v>
      </c>
      <c r="T481" s="16">
        <f t="shared" si="855"/>
        <v>0</v>
      </c>
      <c r="U481" s="16">
        <f>U482</f>
        <v>0</v>
      </c>
      <c r="V481" s="16">
        <f>V482</f>
        <v>0</v>
      </c>
      <c r="W481" s="16">
        <f>W482</f>
        <v>0</v>
      </c>
      <c r="X481" s="16">
        <f t="shared" si="856"/>
        <v>1500</v>
      </c>
      <c r="Y481" s="16">
        <f t="shared" si="857"/>
        <v>0</v>
      </c>
      <c r="Z481" s="16">
        <f t="shared" si="858"/>
        <v>0</v>
      </c>
      <c r="AA481" s="16">
        <f>AA482</f>
        <v>0</v>
      </c>
      <c r="AB481" s="16">
        <f>AB482</f>
        <v>0</v>
      </c>
      <c r="AC481" s="16">
        <f>AC482</f>
        <v>0</v>
      </c>
      <c r="AD481" s="16">
        <f t="shared" si="859"/>
        <v>1500</v>
      </c>
      <c r="AE481" s="16">
        <f t="shared" si="860"/>
        <v>0</v>
      </c>
      <c r="AF481" s="16">
        <f t="shared" si="861"/>
        <v>0</v>
      </c>
      <c r="AG481" s="16">
        <f>AG482</f>
        <v>0</v>
      </c>
      <c r="AH481" s="16">
        <f t="shared" si="862"/>
        <v>1500</v>
      </c>
      <c r="AI481" s="16">
        <f t="shared" si="863"/>
        <v>0</v>
      </c>
      <c r="AJ481" s="16">
        <f t="shared" si="864"/>
        <v>0</v>
      </c>
      <c r="AK481" s="16">
        <f>AK482</f>
        <v>0</v>
      </c>
      <c r="AL481" s="16">
        <f>AL482</f>
        <v>0</v>
      </c>
      <c r="AM481" s="16">
        <f>AM482</f>
        <v>0</v>
      </c>
      <c r="AN481" s="16">
        <f t="shared" si="865"/>
        <v>1500</v>
      </c>
      <c r="AO481" s="16">
        <f t="shared" si="866"/>
        <v>0</v>
      </c>
      <c r="AP481" s="16">
        <f t="shared" si="867"/>
        <v>0</v>
      </c>
      <c r="AQ481" s="16">
        <f>AQ482</f>
        <v>0</v>
      </c>
      <c r="AR481" s="16">
        <f>AR482</f>
        <v>0</v>
      </c>
      <c r="AS481" s="16">
        <f>AS482</f>
        <v>0</v>
      </c>
      <c r="AT481" s="16">
        <f t="shared" si="868"/>
        <v>1500</v>
      </c>
      <c r="AU481" s="16">
        <f t="shared" si="869"/>
        <v>0</v>
      </c>
      <c r="AV481" s="16">
        <f t="shared" si="870"/>
        <v>0</v>
      </c>
      <c r="AW481" s="16">
        <f>AW482</f>
        <v>0</v>
      </c>
      <c r="AX481" s="16">
        <f>AX482</f>
        <v>0</v>
      </c>
      <c r="AY481" s="16">
        <f>AY482</f>
        <v>0</v>
      </c>
      <c r="AZ481" s="16">
        <f t="shared" si="871"/>
        <v>1500</v>
      </c>
      <c r="BA481" s="16">
        <f t="shared" si="872"/>
        <v>0</v>
      </c>
      <c r="BB481" s="16">
        <f t="shared" si="873"/>
        <v>0</v>
      </c>
      <c r="BC481" s="16">
        <f>BC482</f>
        <v>0</v>
      </c>
      <c r="BD481" s="30"/>
      <c r="BE481" s="30"/>
      <c r="BF481" s="1"/>
      <c r="BG481" s="1"/>
      <c r="BH481" s="1"/>
      <c r="BI481" s="1"/>
      <c r="BJ481" s="1"/>
    </row>
    <row r="482" s="1" customFormat="1">
      <c r="A482" s="13" t="s">
        <v>355</v>
      </c>
      <c r="B482" s="14">
        <v>200</v>
      </c>
      <c r="C482" s="13" t="s">
        <v>107</v>
      </c>
      <c r="D482" s="13" t="s">
        <v>337</v>
      </c>
      <c r="E482" s="29" t="s">
        <v>338</v>
      </c>
      <c r="F482" s="16">
        <v>1500</v>
      </c>
      <c r="G482" s="16">
        <v>0</v>
      </c>
      <c r="H482" s="16">
        <v>0</v>
      </c>
      <c r="I482" s="16"/>
      <c r="J482" s="16"/>
      <c r="K482" s="16"/>
      <c r="L482" s="16">
        <f t="shared" si="900"/>
        <v>1500</v>
      </c>
      <c r="M482" s="16">
        <f t="shared" si="901"/>
        <v>0</v>
      </c>
      <c r="N482" s="16">
        <f t="shared" si="902"/>
        <v>0</v>
      </c>
      <c r="O482" s="16"/>
      <c r="P482" s="16"/>
      <c r="Q482" s="16"/>
      <c r="R482" s="16">
        <f t="shared" si="853"/>
        <v>1500</v>
      </c>
      <c r="S482" s="16">
        <f t="shared" si="854"/>
        <v>0</v>
      </c>
      <c r="T482" s="16">
        <f t="shared" si="855"/>
        <v>0</v>
      </c>
      <c r="U482" s="16"/>
      <c r="V482" s="16"/>
      <c r="W482" s="16"/>
      <c r="X482" s="16">
        <f t="shared" si="856"/>
        <v>1500</v>
      </c>
      <c r="Y482" s="16">
        <f t="shared" si="857"/>
        <v>0</v>
      </c>
      <c r="Z482" s="16">
        <f t="shared" si="858"/>
        <v>0</v>
      </c>
      <c r="AA482" s="16"/>
      <c r="AB482" s="16"/>
      <c r="AC482" s="16"/>
      <c r="AD482" s="16">
        <f t="shared" si="859"/>
        <v>1500</v>
      </c>
      <c r="AE482" s="16">
        <f t="shared" si="860"/>
        <v>0</v>
      </c>
      <c r="AF482" s="16">
        <f t="shared" si="861"/>
        <v>0</v>
      </c>
      <c r="AG482" s="16"/>
      <c r="AH482" s="16">
        <f t="shared" si="862"/>
        <v>1500</v>
      </c>
      <c r="AI482" s="16">
        <f t="shared" si="863"/>
        <v>0</v>
      </c>
      <c r="AJ482" s="16">
        <f t="shared" si="864"/>
        <v>0</v>
      </c>
      <c r="AK482" s="16"/>
      <c r="AL482" s="16"/>
      <c r="AM482" s="16"/>
      <c r="AN482" s="16">
        <f t="shared" si="865"/>
        <v>1500</v>
      </c>
      <c r="AO482" s="16">
        <f t="shared" si="866"/>
        <v>0</v>
      </c>
      <c r="AP482" s="16">
        <f t="shared" si="867"/>
        <v>0</v>
      </c>
      <c r="AQ482" s="16"/>
      <c r="AR482" s="16"/>
      <c r="AS482" s="16"/>
      <c r="AT482" s="16">
        <f t="shared" si="868"/>
        <v>1500</v>
      </c>
      <c r="AU482" s="16">
        <f t="shared" si="869"/>
        <v>0</v>
      </c>
      <c r="AV482" s="16">
        <f t="shared" si="870"/>
        <v>0</v>
      </c>
      <c r="AW482" s="16"/>
      <c r="AX482" s="16"/>
      <c r="AY482" s="16"/>
      <c r="AZ482" s="16">
        <f t="shared" si="871"/>
        <v>1500</v>
      </c>
      <c r="BA482" s="16">
        <f t="shared" si="872"/>
        <v>0</v>
      </c>
      <c r="BB482" s="16">
        <f t="shared" si="873"/>
        <v>0</v>
      </c>
      <c r="BC482" s="16"/>
      <c r="BD482" s="30"/>
      <c r="BE482" s="30"/>
      <c r="BF482" s="1"/>
      <c r="BG482" s="1"/>
      <c r="BH482" s="1"/>
      <c r="BI482" s="1"/>
      <c r="BJ482" s="1"/>
    </row>
    <row r="483" s="1" customFormat="1">
      <c r="A483" s="13" t="s">
        <v>355</v>
      </c>
      <c r="B483" s="14" t="s">
        <v>58</v>
      </c>
      <c r="C483" s="13"/>
      <c r="D483" s="13"/>
      <c r="E483" s="29" t="s">
        <v>59</v>
      </c>
      <c r="F483" s="16">
        <f>F484+F485+F486</f>
        <v>21101.899999999998</v>
      </c>
      <c r="G483" s="16">
        <f>G484+G485+G486</f>
        <v>21102.700000000001</v>
      </c>
      <c r="H483" s="16">
        <f>H484+H485+H486</f>
        <v>21102.700000000001</v>
      </c>
      <c r="I483" s="16">
        <f>I484+I485+I486</f>
        <v>0</v>
      </c>
      <c r="J483" s="16">
        <f>J484+J485+J486</f>
        <v>0</v>
      </c>
      <c r="K483" s="16">
        <f>K484+K485+K486</f>
        <v>0</v>
      </c>
      <c r="L483" s="16">
        <f t="shared" si="900"/>
        <v>21101.899999999998</v>
      </c>
      <c r="M483" s="16">
        <f t="shared" si="901"/>
        <v>21102.700000000001</v>
      </c>
      <c r="N483" s="16">
        <f t="shared" si="902"/>
        <v>21102.700000000001</v>
      </c>
      <c r="O483" s="16">
        <f>O484+O485+O486</f>
        <v>0</v>
      </c>
      <c r="P483" s="16">
        <f>P484+P485+P486</f>
        <v>0</v>
      </c>
      <c r="Q483" s="16">
        <f>Q484+Q485+Q486</f>
        <v>0</v>
      </c>
      <c r="R483" s="16">
        <f t="shared" si="853"/>
        <v>21101.899999999998</v>
      </c>
      <c r="S483" s="16">
        <f t="shared" si="854"/>
        <v>21102.700000000001</v>
      </c>
      <c r="T483" s="16">
        <f t="shared" si="855"/>
        <v>21102.700000000001</v>
      </c>
      <c r="U483" s="16">
        <f>U484+U485+U486</f>
        <v>0</v>
      </c>
      <c r="V483" s="16">
        <f>V484+V485+V486</f>
        <v>0</v>
      </c>
      <c r="W483" s="16">
        <f>W484+W485+W486</f>
        <v>0</v>
      </c>
      <c r="X483" s="16">
        <f t="shared" si="856"/>
        <v>21101.899999999998</v>
      </c>
      <c r="Y483" s="16">
        <f t="shared" si="857"/>
        <v>21102.700000000001</v>
      </c>
      <c r="Z483" s="16">
        <f t="shared" si="858"/>
        <v>21102.700000000001</v>
      </c>
      <c r="AA483" s="16">
        <f>AA484+AA485+AA486</f>
        <v>0</v>
      </c>
      <c r="AB483" s="16">
        <f>AB484+AB485+AB486</f>
        <v>0</v>
      </c>
      <c r="AC483" s="16">
        <f>AC484+AC485+AC486</f>
        <v>0</v>
      </c>
      <c r="AD483" s="16">
        <f t="shared" si="859"/>
        <v>21101.899999999998</v>
      </c>
      <c r="AE483" s="16">
        <f t="shared" si="860"/>
        <v>21102.700000000001</v>
      </c>
      <c r="AF483" s="16">
        <f t="shared" si="861"/>
        <v>21102.700000000001</v>
      </c>
      <c r="AG483" s="16">
        <f>AG484+AG485+AG486</f>
        <v>0</v>
      </c>
      <c r="AH483" s="16">
        <f t="shared" si="862"/>
        <v>21101.899999999998</v>
      </c>
      <c r="AI483" s="16">
        <f t="shared" si="863"/>
        <v>21102.700000000001</v>
      </c>
      <c r="AJ483" s="16">
        <f t="shared" si="864"/>
        <v>21102.700000000001</v>
      </c>
      <c r="AK483" s="16">
        <f>AK484+AK485+AK486</f>
        <v>0</v>
      </c>
      <c r="AL483" s="16">
        <f>AL484+AL485+AL486</f>
        <v>0</v>
      </c>
      <c r="AM483" s="16">
        <f>AM484+AM485+AM486</f>
        <v>0</v>
      </c>
      <c r="AN483" s="16">
        <f t="shared" si="865"/>
        <v>21101.899999999998</v>
      </c>
      <c r="AO483" s="16">
        <f t="shared" si="866"/>
        <v>21102.700000000001</v>
      </c>
      <c r="AP483" s="16">
        <f t="shared" si="867"/>
        <v>21102.700000000001</v>
      </c>
      <c r="AQ483" s="16">
        <f>AQ484+AQ485+AQ486</f>
        <v>0</v>
      </c>
      <c r="AR483" s="16">
        <f>AR484+AR485+AR486</f>
        <v>0</v>
      </c>
      <c r="AS483" s="16">
        <f>AS484+AS485+AS486</f>
        <v>0</v>
      </c>
      <c r="AT483" s="16">
        <f t="shared" si="868"/>
        <v>21101.899999999998</v>
      </c>
      <c r="AU483" s="16">
        <f t="shared" si="869"/>
        <v>21102.700000000001</v>
      </c>
      <c r="AV483" s="16">
        <f t="shared" si="870"/>
        <v>21102.700000000001</v>
      </c>
      <c r="AW483" s="16">
        <f>AW484+AW485+AW486</f>
        <v>0</v>
      </c>
      <c r="AX483" s="16">
        <f>AX484+AX485+AX486</f>
        <v>0</v>
      </c>
      <c r="AY483" s="16">
        <f>AY484+AY485+AY486</f>
        <v>0</v>
      </c>
      <c r="AZ483" s="16">
        <f t="shared" si="871"/>
        <v>21101.899999999998</v>
      </c>
      <c r="BA483" s="16">
        <f t="shared" si="872"/>
        <v>21102.700000000001</v>
      </c>
      <c r="BB483" s="16">
        <f t="shared" si="873"/>
        <v>21102.700000000001</v>
      </c>
      <c r="BC483" s="16">
        <f>BC484+BC485+BC486</f>
        <v>0</v>
      </c>
      <c r="BD483" s="30"/>
      <c r="BE483" s="30"/>
      <c r="BF483" s="1"/>
      <c r="BG483" s="1"/>
      <c r="BH483" s="1"/>
      <c r="BI483" s="1"/>
      <c r="BJ483" s="1"/>
    </row>
    <row r="484" s="1" customFormat="1">
      <c r="A484" s="13" t="s">
        <v>355</v>
      </c>
      <c r="B484" s="14" t="s">
        <v>58</v>
      </c>
      <c r="C484" s="13" t="s">
        <v>72</v>
      </c>
      <c r="D484" s="13" t="s">
        <v>303</v>
      </c>
      <c r="E484" s="29" t="s">
        <v>357</v>
      </c>
      <c r="F484" s="16">
        <v>15359.799999999999</v>
      </c>
      <c r="G484" s="16">
        <v>20575</v>
      </c>
      <c r="H484" s="16">
        <v>19554.5</v>
      </c>
      <c r="I484" s="16"/>
      <c r="J484" s="16"/>
      <c r="K484" s="16"/>
      <c r="L484" s="16">
        <f t="shared" si="900"/>
        <v>15359.799999999999</v>
      </c>
      <c r="M484" s="16">
        <f t="shared" si="901"/>
        <v>20575</v>
      </c>
      <c r="N484" s="16">
        <f t="shared" si="902"/>
        <v>19554.5</v>
      </c>
      <c r="O484" s="16"/>
      <c r="P484" s="16"/>
      <c r="Q484" s="16"/>
      <c r="R484" s="16">
        <f t="shared" si="853"/>
        <v>15359.799999999999</v>
      </c>
      <c r="S484" s="16">
        <f t="shared" si="854"/>
        <v>20575</v>
      </c>
      <c r="T484" s="16">
        <f t="shared" si="855"/>
        <v>19554.5</v>
      </c>
      <c r="U484" s="16"/>
      <c r="V484" s="16"/>
      <c r="W484" s="16"/>
      <c r="X484" s="16">
        <f t="shared" si="856"/>
        <v>15359.799999999999</v>
      </c>
      <c r="Y484" s="16">
        <f t="shared" si="857"/>
        <v>20575</v>
      </c>
      <c r="Z484" s="16">
        <f t="shared" si="858"/>
        <v>19554.5</v>
      </c>
      <c r="AA484" s="16"/>
      <c r="AB484" s="16"/>
      <c r="AC484" s="16"/>
      <c r="AD484" s="16">
        <f t="shared" si="859"/>
        <v>15359.799999999999</v>
      </c>
      <c r="AE484" s="16">
        <f t="shared" si="860"/>
        <v>20575</v>
      </c>
      <c r="AF484" s="16">
        <f t="shared" si="861"/>
        <v>19554.5</v>
      </c>
      <c r="AG484" s="16"/>
      <c r="AH484" s="16">
        <f t="shared" si="862"/>
        <v>15359.799999999999</v>
      </c>
      <c r="AI484" s="16">
        <f t="shared" si="863"/>
        <v>20575</v>
      </c>
      <c r="AJ484" s="16">
        <f t="shared" si="864"/>
        <v>19554.5</v>
      </c>
      <c r="AK484" s="16"/>
      <c r="AL484" s="16"/>
      <c r="AM484" s="16"/>
      <c r="AN484" s="16">
        <f t="shared" si="865"/>
        <v>15359.799999999999</v>
      </c>
      <c r="AO484" s="16">
        <f t="shared" si="866"/>
        <v>20575</v>
      </c>
      <c r="AP484" s="16">
        <f t="shared" si="867"/>
        <v>19554.5</v>
      </c>
      <c r="AQ484" s="16"/>
      <c r="AR484" s="16"/>
      <c r="AS484" s="16"/>
      <c r="AT484" s="16">
        <f t="shared" si="868"/>
        <v>15359.799999999999</v>
      </c>
      <c r="AU484" s="16">
        <f t="shared" si="869"/>
        <v>20575</v>
      </c>
      <c r="AV484" s="16">
        <f t="shared" si="870"/>
        <v>19554.5</v>
      </c>
      <c r="AW484" s="16"/>
      <c r="AX484" s="16"/>
      <c r="AY484" s="16"/>
      <c r="AZ484" s="16">
        <f t="shared" si="871"/>
        <v>15359.799999999999</v>
      </c>
      <c r="BA484" s="16">
        <f t="shared" si="872"/>
        <v>20575</v>
      </c>
      <c r="BB484" s="16">
        <f t="shared" si="873"/>
        <v>19554.5</v>
      </c>
      <c r="BC484" s="16"/>
      <c r="BD484" s="30"/>
      <c r="BE484" s="30"/>
      <c r="BF484" s="1"/>
      <c r="BG484" s="1"/>
      <c r="BH484" s="1"/>
      <c r="BI484" s="1"/>
      <c r="BJ484" s="1"/>
    </row>
    <row r="485" s="1" customFormat="1">
      <c r="A485" s="13" t="s">
        <v>355</v>
      </c>
      <c r="B485" s="14" t="s">
        <v>58</v>
      </c>
      <c r="C485" s="13" t="s">
        <v>72</v>
      </c>
      <c r="D485" s="13" t="s">
        <v>106</v>
      </c>
      <c r="E485" s="29" t="s">
        <v>213</v>
      </c>
      <c r="F485" s="16">
        <v>3438.0999999999999</v>
      </c>
      <c r="G485" s="16">
        <v>0</v>
      </c>
      <c r="H485" s="16">
        <v>0</v>
      </c>
      <c r="I485" s="16"/>
      <c r="J485" s="16"/>
      <c r="K485" s="16"/>
      <c r="L485" s="16">
        <f t="shared" si="900"/>
        <v>3438.0999999999999</v>
      </c>
      <c r="M485" s="16">
        <f t="shared" si="901"/>
        <v>0</v>
      </c>
      <c r="N485" s="16">
        <f t="shared" si="902"/>
        <v>0</v>
      </c>
      <c r="O485" s="16"/>
      <c r="P485" s="16"/>
      <c r="Q485" s="16"/>
      <c r="R485" s="16">
        <f t="shared" si="853"/>
        <v>3438.0999999999999</v>
      </c>
      <c r="S485" s="16">
        <f t="shared" si="854"/>
        <v>0</v>
      </c>
      <c r="T485" s="16">
        <f t="shared" si="855"/>
        <v>0</v>
      </c>
      <c r="U485" s="16"/>
      <c r="V485" s="16"/>
      <c r="W485" s="16"/>
      <c r="X485" s="16">
        <f t="shared" si="856"/>
        <v>3438.0999999999999</v>
      </c>
      <c r="Y485" s="16">
        <f t="shared" si="857"/>
        <v>0</v>
      </c>
      <c r="Z485" s="16">
        <f t="shared" si="858"/>
        <v>0</v>
      </c>
      <c r="AA485" s="16"/>
      <c r="AB485" s="16"/>
      <c r="AC485" s="16"/>
      <c r="AD485" s="16">
        <f t="shared" si="859"/>
        <v>3438.0999999999999</v>
      </c>
      <c r="AE485" s="16">
        <f t="shared" si="860"/>
        <v>0</v>
      </c>
      <c r="AF485" s="16">
        <f t="shared" si="861"/>
        <v>0</v>
      </c>
      <c r="AG485" s="16"/>
      <c r="AH485" s="16">
        <f t="shared" si="862"/>
        <v>3438.0999999999999</v>
      </c>
      <c r="AI485" s="16">
        <f t="shared" si="863"/>
        <v>0</v>
      </c>
      <c r="AJ485" s="16">
        <f t="shared" si="864"/>
        <v>0</v>
      </c>
      <c r="AK485" s="16"/>
      <c r="AL485" s="16"/>
      <c r="AM485" s="16"/>
      <c r="AN485" s="16">
        <f t="shared" si="865"/>
        <v>3438.0999999999999</v>
      </c>
      <c r="AO485" s="16">
        <f t="shared" si="866"/>
        <v>0</v>
      </c>
      <c r="AP485" s="16">
        <f t="shared" si="867"/>
        <v>0</v>
      </c>
      <c r="AQ485" s="16"/>
      <c r="AR485" s="16"/>
      <c r="AS485" s="16"/>
      <c r="AT485" s="16">
        <f t="shared" si="868"/>
        <v>3438.0999999999999</v>
      </c>
      <c r="AU485" s="16">
        <f t="shared" si="869"/>
        <v>0</v>
      </c>
      <c r="AV485" s="16">
        <f t="shared" si="870"/>
        <v>0</v>
      </c>
      <c r="AW485" s="16"/>
      <c r="AX485" s="16"/>
      <c r="AY485" s="16"/>
      <c r="AZ485" s="16">
        <f t="shared" si="871"/>
        <v>3438.0999999999999</v>
      </c>
      <c r="BA485" s="16">
        <f t="shared" si="872"/>
        <v>0</v>
      </c>
      <c r="BB485" s="16">
        <f t="shared" si="873"/>
        <v>0</v>
      </c>
      <c r="BC485" s="16"/>
      <c r="BD485" s="30"/>
      <c r="BE485" s="30"/>
      <c r="BF485" s="1"/>
      <c r="BG485" s="1"/>
      <c r="BH485" s="1"/>
      <c r="BI485" s="1"/>
      <c r="BJ485" s="1"/>
    </row>
    <row r="486" s="1" customFormat="1">
      <c r="A486" s="13" t="s">
        <v>355</v>
      </c>
      <c r="B486" s="14" t="s">
        <v>58</v>
      </c>
      <c r="C486" s="13" t="s">
        <v>70</v>
      </c>
      <c r="D486" s="13" t="s">
        <v>37</v>
      </c>
      <c r="E486" s="29" t="s">
        <v>71</v>
      </c>
      <c r="F486" s="16">
        <v>2304</v>
      </c>
      <c r="G486" s="16">
        <v>527.70000000000005</v>
      </c>
      <c r="H486" s="16">
        <v>1548.2</v>
      </c>
      <c r="I486" s="16"/>
      <c r="J486" s="16"/>
      <c r="K486" s="16"/>
      <c r="L486" s="16">
        <f t="shared" si="900"/>
        <v>2304</v>
      </c>
      <c r="M486" s="16">
        <f t="shared" si="901"/>
        <v>527.70000000000005</v>
      </c>
      <c r="N486" s="16">
        <f t="shared" si="902"/>
        <v>1548.2</v>
      </c>
      <c r="O486" s="16"/>
      <c r="P486" s="16"/>
      <c r="Q486" s="16"/>
      <c r="R486" s="16">
        <f t="shared" si="853"/>
        <v>2304</v>
      </c>
      <c r="S486" s="16">
        <f t="shared" si="854"/>
        <v>527.70000000000005</v>
      </c>
      <c r="T486" s="16">
        <f t="shared" si="855"/>
        <v>1548.2</v>
      </c>
      <c r="U486" s="16"/>
      <c r="V486" s="16"/>
      <c r="W486" s="16"/>
      <c r="X486" s="16">
        <f t="shared" si="856"/>
        <v>2304</v>
      </c>
      <c r="Y486" s="16">
        <f t="shared" si="857"/>
        <v>527.70000000000005</v>
      </c>
      <c r="Z486" s="16">
        <f t="shared" si="858"/>
        <v>1548.2</v>
      </c>
      <c r="AA486" s="16"/>
      <c r="AB486" s="16"/>
      <c r="AC486" s="16"/>
      <c r="AD486" s="16">
        <f t="shared" si="859"/>
        <v>2304</v>
      </c>
      <c r="AE486" s="16">
        <f t="shared" si="860"/>
        <v>527.70000000000005</v>
      </c>
      <c r="AF486" s="16">
        <f t="shared" si="861"/>
        <v>1548.2</v>
      </c>
      <c r="AG486" s="16"/>
      <c r="AH486" s="16">
        <f t="shared" si="862"/>
        <v>2304</v>
      </c>
      <c r="AI486" s="16">
        <f t="shared" si="863"/>
        <v>527.70000000000005</v>
      </c>
      <c r="AJ486" s="16">
        <f t="shared" si="864"/>
        <v>1548.2</v>
      </c>
      <c r="AK486" s="16"/>
      <c r="AL486" s="16"/>
      <c r="AM486" s="16"/>
      <c r="AN486" s="16">
        <f t="shared" si="865"/>
        <v>2304</v>
      </c>
      <c r="AO486" s="16">
        <f t="shared" si="866"/>
        <v>527.70000000000005</v>
      </c>
      <c r="AP486" s="16">
        <f t="shared" si="867"/>
        <v>1548.2</v>
      </c>
      <c r="AQ486" s="16"/>
      <c r="AR486" s="16"/>
      <c r="AS486" s="16"/>
      <c r="AT486" s="16">
        <f t="shared" si="868"/>
        <v>2304</v>
      </c>
      <c r="AU486" s="16">
        <f t="shared" si="869"/>
        <v>527.70000000000005</v>
      </c>
      <c r="AV486" s="16">
        <f t="shared" si="870"/>
        <v>1548.2</v>
      </c>
      <c r="AW486" s="16"/>
      <c r="AX486" s="16"/>
      <c r="AY486" s="16"/>
      <c r="AZ486" s="16">
        <f t="shared" si="871"/>
        <v>2304</v>
      </c>
      <c r="BA486" s="16">
        <f t="shared" si="872"/>
        <v>527.70000000000005</v>
      </c>
      <c r="BB486" s="16">
        <f t="shared" si="873"/>
        <v>1548.2</v>
      </c>
      <c r="BC486" s="16"/>
      <c r="BD486" s="30"/>
      <c r="BE486" s="30"/>
      <c r="BF486" s="1"/>
      <c r="BG486" s="1"/>
      <c r="BH486" s="1"/>
      <c r="BI486" s="1"/>
      <c r="BJ486" s="1"/>
    </row>
    <row r="487" s="1" customFormat="1">
      <c r="A487" s="13" t="s">
        <v>358</v>
      </c>
      <c r="B487" s="14"/>
      <c r="C487" s="13"/>
      <c r="D487" s="13"/>
      <c r="E487" s="29" t="s">
        <v>359</v>
      </c>
      <c r="F487" s="16">
        <f>F488+F491+F494+F497+F500+F511+F516</f>
        <v>373717.79999999999</v>
      </c>
      <c r="G487" s="16">
        <f>G488+G491+G494+G497+G500+G511+G516</f>
        <v>374448.40000000002</v>
      </c>
      <c r="H487" s="16">
        <f>H488+H491+H494+H497+H500+H511+H516</f>
        <v>374448.40000000002</v>
      </c>
      <c r="I487" s="16">
        <f>I488+I491+I494+I497+I500+I511+I516</f>
        <v>0</v>
      </c>
      <c r="J487" s="16">
        <f>J488+J491+J494+J497+J500+J511+J516</f>
        <v>0</v>
      </c>
      <c r="K487" s="16">
        <f>K488+K491+K494+K497+K500+K511+K516</f>
        <v>0</v>
      </c>
      <c r="L487" s="16">
        <f t="shared" si="900"/>
        <v>373717.79999999999</v>
      </c>
      <c r="M487" s="16">
        <f t="shared" si="901"/>
        <v>374448.40000000002</v>
      </c>
      <c r="N487" s="16">
        <f t="shared" si="902"/>
        <v>374448.40000000002</v>
      </c>
      <c r="O487" s="16">
        <f>O488+O491+O494+O497+O500+O511+O516</f>
        <v>971.19999999999993</v>
      </c>
      <c r="P487" s="16">
        <f>P488+P491+P494+P497+P500+P511+P516</f>
        <v>0</v>
      </c>
      <c r="Q487" s="16">
        <f>Q488+Q491+Q494+Q497+Q500+Q511+Q516</f>
        <v>0</v>
      </c>
      <c r="R487" s="16">
        <f t="shared" si="853"/>
        <v>374689</v>
      </c>
      <c r="S487" s="16">
        <f t="shared" si="854"/>
        <v>374448.40000000002</v>
      </c>
      <c r="T487" s="16">
        <f t="shared" si="855"/>
        <v>374448.40000000002</v>
      </c>
      <c r="U487" s="16">
        <f>U488+U491+U494+U497+U500+U511+U516</f>
        <v>0</v>
      </c>
      <c r="V487" s="16">
        <f>V488+V491+V494+V497+V500+V511+V516</f>
        <v>0</v>
      </c>
      <c r="W487" s="16">
        <f>W488+W491+W494+W497+W500+W511+W516</f>
        <v>0</v>
      </c>
      <c r="X487" s="16">
        <f t="shared" si="856"/>
        <v>374689</v>
      </c>
      <c r="Y487" s="16">
        <f t="shared" si="857"/>
        <v>374448.40000000002</v>
      </c>
      <c r="Z487" s="16">
        <f t="shared" si="858"/>
        <v>374448.40000000002</v>
      </c>
      <c r="AA487" s="16">
        <f>AA488+AA491+AA494+AA497+AA500+AA511+AA516</f>
        <v>-4.5474735088646412e-13</v>
      </c>
      <c r="AB487" s="16">
        <f>AB488+AB491+AB494+AB497+AB500+AB511+AB516</f>
        <v>0</v>
      </c>
      <c r="AC487" s="16">
        <f>AC488+AC491+AC494+AC497+AC500+AC511+AC516</f>
        <v>0</v>
      </c>
      <c r="AD487" s="16">
        <f t="shared" si="859"/>
        <v>374689</v>
      </c>
      <c r="AE487" s="16">
        <f t="shared" si="860"/>
        <v>374448.40000000002</v>
      </c>
      <c r="AF487" s="16">
        <f t="shared" si="861"/>
        <v>374448.40000000002</v>
      </c>
      <c r="AG487" s="16">
        <f>AG488+AG491+AG494+AG497+AG500+AG511+AG516</f>
        <v>0</v>
      </c>
      <c r="AH487" s="16">
        <f t="shared" si="862"/>
        <v>374689</v>
      </c>
      <c r="AI487" s="16">
        <f t="shared" si="863"/>
        <v>374448.40000000002</v>
      </c>
      <c r="AJ487" s="16">
        <f t="shared" si="864"/>
        <v>374448.40000000002</v>
      </c>
      <c r="AK487" s="16">
        <f>AK488+AK491+AK494+AK497+AK500+AK511+AK516</f>
        <v>0</v>
      </c>
      <c r="AL487" s="16">
        <f>AL488+AL491+AL494+AL497+AL500+AL511+AL516</f>
        <v>0</v>
      </c>
      <c r="AM487" s="16">
        <f>AM488+AM491+AM494+AM497+AM500+AM511+AM516</f>
        <v>0</v>
      </c>
      <c r="AN487" s="16">
        <f t="shared" si="865"/>
        <v>374689</v>
      </c>
      <c r="AO487" s="16">
        <f t="shared" si="866"/>
        <v>374448.40000000002</v>
      </c>
      <c r="AP487" s="16">
        <f t="shared" si="867"/>
        <v>374448.40000000002</v>
      </c>
      <c r="AQ487" s="16">
        <f>AQ488+AQ491+AQ494+AQ497+AQ500+AQ511+AQ516</f>
        <v>0</v>
      </c>
      <c r="AR487" s="16">
        <f>AR488+AR491+AR494+AR497+AR500+AR511+AR516</f>
        <v>0</v>
      </c>
      <c r="AS487" s="16">
        <f>AS488+AS491+AS494+AS497+AS500+AS511+AS516</f>
        <v>0</v>
      </c>
      <c r="AT487" s="16">
        <f t="shared" si="868"/>
        <v>374689</v>
      </c>
      <c r="AU487" s="16">
        <f t="shared" si="869"/>
        <v>374448.40000000002</v>
      </c>
      <c r="AV487" s="16">
        <f t="shared" si="870"/>
        <v>374448.40000000002</v>
      </c>
      <c r="AW487" s="16">
        <f>AW488+AW491+AW494+AW497+AW500+AW511+AW516</f>
        <v>-2.4839999999999236</v>
      </c>
      <c r="AX487" s="16">
        <f>AX488+AX491+AX494+AX497+AX500+AX511+AX516</f>
        <v>0</v>
      </c>
      <c r="AY487" s="16">
        <f>AY488+AY491+AY494+AY497+AY500+AY511+AY516</f>
        <v>0</v>
      </c>
      <c r="AZ487" s="16">
        <f t="shared" si="871"/>
        <v>374686.516</v>
      </c>
      <c r="BA487" s="16">
        <f t="shared" si="872"/>
        <v>374448.40000000002</v>
      </c>
      <c r="BB487" s="16">
        <f t="shared" si="873"/>
        <v>374448.40000000002</v>
      </c>
      <c r="BC487" s="16">
        <f>BC488+BC491+BC494+BC497+BC500+BC511+BC516</f>
        <v>0</v>
      </c>
      <c r="BD487" s="30"/>
      <c r="BE487" s="30"/>
      <c r="BF487" s="1"/>
      <c r="BG487" s="1"/>
      <c r="BH487" s="1"/>
      <c r="BI487" s="1"/>
      <c r="BJ487" s="1"/>
    </row>
    <row r="488" s="1" customFormat="1">
      <c r="A488" s="13" t="s">
        <v>360</v>
      </c>
      <c r="B488" s="14"/>
      <c r="C488" s="13"/>
      <c r="D488" s="13"/>
      <c r="E488" s="29" t="s">
        <v>147</v>
      </c>
      <c r="F488" s="16">
        <f t="shared" ref="F488:F498" si="903">F489</f>
        <v>57155</v>
      </c>
      <c r="G488" s="16">
        <f t="shared" ref="G488:G498" si="904">G489</f>
        <v>58154</v>
      </c>
      <c r="H488" s="16">
        <f t="shared" ref="H488:H498" si="905">H489</f>
        <v>58154</v>
      </c>
      <c r="I488" s="16">
        <f t="shared" ref="I488:I498" si="906">I489</f>
        <v>0</v>
      </c>
      <c r="J488" s="16">
        <f t="shared" ref="J488:J498" si="907">J489</f>
        <v>0</v>
      </c>
      <c r="K488" s="16">
        <f t="shared" ref="K488:K498" si="908">K489</f>
        <v>0</v>
      </c>
      <c r="L488" s="16">
        <f t="shared" si="900"/>
        <v>57155</v>
      </c>
      <c r="M488" s="16">
        <f t="shared" si="901"/>
        <v>58154</v>
      </c>
      <c r="N488" s="16">
        <f t="shared" si="902"/>
        <v>58154</v>
      </c>
      <c r="O488" s="16">
        <f t="shared" ref="O488:O498" si="909">O489</f>
        <v>0</v>
      </c>
      <c r="P488" s="16">
        <f t="shared" ref="P488:P498" si="910">P489</f>
        <v>0</v>
      </c>
      <c r="Q488" s="16">
        <f t="shared" ref="Q488:Q498" si="911">Q489</f>
        <v>0</v>
      </c>
      <c r="R488" s="16">
        <f t="shared" ref="R488:R551" si="912">L488+O488</f>
        <v>57155</v>
      </c>
      <c r="S488" s="16">
        <f t="shared" ref="S488:S551" si="913">M488+P488</f>
        <v>58154</v>
      </c>
      <c r="T488" s="16">
        <f t="shared" ref="T488:T551" si="914">N488+Q488</f>
        <v>58154</v>
      </c>
      <c r="U488" s="16">
        <f t="shared" ref="U488:U498" si="915">U489</f>
        <v>0</v>
      </c>
      <c r="V488" s="16">
        <f t="shared" ref="V488:V498" si="916">V489</f>
        <v>0</v>
      </c>
      <c r="W488" s="16">
        <f t="shared" ref="W488:W498" si="917">W489</f>
        <v>0</v>
      </c>
      <c r="X488" s="16">
        <f t="shared" ref="X488:X551" si="918">R488+U488</f>
        <v>57155</v>
      </c>
      <c r="Y488" s="16">
        <f t="shared" ref="Y488:Y551" si="919">S488+V488</f>
        <v>58154</v>
      </c>
      <c r="Z488" s="16">
        <f t="shared" ref="Z488:Z551" si="920">T488+W488</f>
        <v>58154</v>
      </c>
      <c r="AA488" s="16">
        <f t="shared" ref="AA488:AA498" si="921">AA489</f>
        <v>2293.5999999999999</v>
      </c>
      <c r="AB488" s="16">
        <f t="shared" ref="AB488:AB498" si="922">AB489</f>
        <v>0</v>
      </c>
      <c r="AC488" s="16">
        <f t="shared" ref="AC488:AC498" si="923">AC489</f>
        <v>0</v>
      </c>
      <c r="AD488" s="16">
        <f t="shared" ref="AD488:AD551" si="924">X488+AA488</f>
        <v>59448.599999999999</v>
      </c>
      <c r="AE488" s="16">
        <f t="shared" ref="AE488:AE551" si="925">Y488+AB488</f>
        <v>58154</v>
      </c>
      <c r="AF488" s="16">
        <f t="shared" ref="AF488:AF551" si="926">Z488+AC488</f>
        <v>58154</v>
      </c>
      <c r="AG488" s="16">
        <f t="shared" ref="AG488:AG498" si="927">AG489</f>
        <v>0</v>
      </c>
      <c r="AH488" s="16">
        <f t="shared" ref="AH488:AH551" si="928">AD488+AG488</f>
        <v>59448.599999999999</v>
      </c>
      <c r="AI488" s="16">
        <f t="shared" ref="AI488:AI551" si="929">AE488</f>
        <v>58154</v>
      </c>
      <c r="AJ488" s="16">
        <f t="shared" ref="AJ488:AJ551" si="930">AF488</f>
        <v>58154</v>
      </c>
      <c r="AK488" s="16">
        <f t="shared" ref="AK488:AK498" si="931">AK489</f>
        <v>0</v>
      </c>
      <c r="AL488" s="16">
        <f t="shared" ref="AL488:AL498" si="932">AL489</f>
        <v>0</v>
      </c>
      <c r="AM488" s="16">
        <f t="shared" ref="AM488:AM498" si="933">AM489</f>
        <v>0</v>
      </c>
      <c r="AN488" s="16">
        <f t="shared" ref="AN488:AN551" si="934">AH488+AK488</f>
        <v>59448.599999999999</v>
      </c>
      <c r="AO488" s="16">
        <f t="shared" ref="AO488:AO551" si="935">AI488+AL488</f>
        <v>58154</v>
      </c>
      <c r="AP488" s="16">
        <f t="shared" ref="AP488:AP551" si="936">AJ488+AM488</f>
        <v>58154</v>
      </c>
      <c r="AQ488" s="16">
        <f t="shared" ref="AQ488:AQ498" si="937">AQ489</f>
        <v>0</v>
      </c>
      <c r="AR488" s="16">
        <f t="shared" ref="AR488:AR498" si="938">AR489</f>
        <v>0</v>
      </c>
      <c r="AS488" s="16">
        <f t="shared" ref="AS488:AS498" si="939">AS489</f>
        <v>0</v>
      </c>
      <c r="AT488" s="16">
        <f t="shared" ref="AT488:AT551" si="940">AN488+AQ488</f>
        <v>59448.599999999999</v>
      </c>
      <c r="AU488" s="16">
        <f t="shared" ref="AU488:AU551" si="941">AO488+AR488</f>
        <v>58154</v>
      </c>
      <c r="AV488" s="16">
        <f t="shared" ref="AV488:AV551" si="942">AP488+AS488</f>
        <v>58154</v>
      </c>
      <c r="AW488" s="16">
        <f t="shared" ref="AW488:AW498" si="943">AW489</f>
        <v>1309.816</v>
      </c>
      <c r="AX488" s="16">
        <f t="shared" ref="AX488:AX498" si="944">AX489</f>
        <v>0</v>
      </c>
      <c r="AY488" s="16">
        <f t="shared" ref="AY488:AY498" si="945">AY489</f>
        <v>0</v>
      </c>
      <c r="AZ488" s="16">
        <f t="shared" ref="AZ488:AZ551" si="946">AT488+AW488</f>
        <v>60758.415999999997</v>
      </c>
      <c r="BA488" s="16">
        <f t="shared" ref="BA488:BA551" si="947">AU488+AX488</f>
        <v>58154</v>
      </c>
      <c r="BB488" s="16">
        <f t="shared" ref="BB488:BB551" si="948">AV488+AY488</f>
        <v>58154</v>
      </c>
      <c r="BC488" s="16">
        <f t="shared" ref="BC488:BC498" si="949">BC489</f>
        <v>0</v>
      </c>
      <c r="BD488" s="30"/>
      <c r="BE488" s="30"/>
      <c r="BF488" s="1"/>
      <c r="BG488" s="1"/>
      <c r="BH488" s="1"/>
      <c r="BI488" s="1"/>
      <c r="BJ488" s="1"/>
    </row>
    <row r="489" s="1" customFormat="1">
      <c r="A489" s="13" t="s">
        <v>360</v>
      </c>
      <c r="B489" s="14" t="s">
        <v>58</v>
      </c>
      <c r="C489" s="13"/>
      <c r="D489" s="13"/>
      <c r="E489" s="29" t="s">
        <v>59</v>
      </c>
      <c r="F489" s="16">
        <f t="shared" si="903"/>
        <v>57155</v>
      </c>
      <c r="G489" s="16">
        <f t="shared" si="904"/>
        <v>58154</v>
      </c>
      <c r="H489" s="16">
        <f t="shared" si="905"/>
        <v>58154</v>
      </c>
      <c r="I489" s="16">
        <f t="shared" si="906"/>
        <v>0</v>
      </c>
      <c r="J489" s="16">
        <f t="shared" si="907"/>
        <v>0</v>
      </c>
      <c r="K489" s="16">
        <f t="shared" si="908"/>
        <v>0</v>
      </c>
      <c r="L489" s="16">
        <f t="shared" si="900"/>
        <v>57155</v>
      </c>
      <c r="M489" s="16">
        <f t="shared" si="901"/>
        <v>58154</v>
      </c>
      <c r="N489" s="16">
        <f t="shared" si="902"/>
        <v>58154</v>
      </c>
      <c r="O489" s="16">
        <f t="shared" si="909"/>
        <v>0</v>
      </c>
      <c r="P489" s="16">
        <f t="shared" si="910"/>
        <v>0</v>
      </c>
      <c r="Q489" s="16">
        <f t="shared" si="911"/>
        <v>0</v>
      </c>
      <c r="R489" s="16">
        <f t="shared" si="912"/>
        <v>57155</v>
      </c>
      <c r="S489" s="16">
        <f t="shared" si="913"/>
        <v>58154</v>
      </c>
      <c r="T489" s="16">
        <f t="shared" si="914"/>
        <v>58154</v>
      </c>
      <c r="U489" s="16">
        <f t="shared" si="915"/>
        <v>0</v>
      </c>
      <c r="V489" s="16">
        <f t="shared" si="916"/>
        <v>0</v>
      </c>
      <c r="W489" s="16">
        <f t="shared" si="917"/>
        <v>0</v>
      </c>
      <c r="X489" s="16">
        <f t="shared" si="918"/>
        <v>57155</v>
      </c>
      <c r="Y489" s="16">
        <f t="shared" si="919"/>
        <v>58154</v>
      </c>
      <c r="Z489" s="16">
        <f t="shared" si="920"/>
        <v>58154</v>
      </c>
      <c r="AA489" s="16">
        <f t="shared" si="921"/>
        <v>2293.5999999999999</v>
      </c>
      <c r="AB489" s="16">
        <f t="shared" si="922"/>
        <v>0</v>
      </c>
      <c r="AC489" s="16">
        <f t="shared" si="923"/>
        <v>0</v>
      </c>
      <c r="AD489" s="16">
        <f t="shared" si="924"/>
        <v>59448.599999999999</v>
      </c>
      <c r="AE489" s="16">
        <f t="shared" si="925"/>
        <v>58154</v>
      </c>
      <c r="AF489" s="16">
        <f t="shared" si="926"/>
        <v>58154</v>
      </c>
      <c r="AG489" s="16">
        <f t="shared" si="927"/>
        <v>0</v>
      </c>
      <c r="AH489" s="16">
        <f t="shared" si="928"/>
        <v>59448.599999999999</v>
      </c>
      <c r="AI489" s="16">
        <f t="shared" si="929"/>
        <v>58154</v>
      </c>
      <c r="AJ489" s="16">
        <f t="shared" si="930"/>
        <v>58154</v>
      </c>
      <c r="AK489" s="16">
        <f t="shared" si="931"/>
        <v>0</v>
      </c>
      <c r="AL489" s="16">
        <f t="shared" si="932"/>
        <v>0</v>
      </c>
      <c r="AM489" s="16">
        <f t="shared" si="933"/>
        <v>0</v>
      </c>
      <c r="AN489" s="16">
        <f t="shared" si="934"/>
        <v>59448.599999999999</v>
      </c>
      <c r="AO489" s="16">
        <f t="shared" si="935"/>
        <v>58154</v>
      </c>
      <c r="AP489" s="16">
        <f t="shared" si="936"/>
        <v>58154</v>
      </c>
      <c r="AQ489" s="16">
        <f t="shared" si="937"/>
        <v>0</v>
      </c>
      <c r="AR489" s="16">
        <f t="shared" si="938"/>
        <v>0</v>
      </c>
      <c r="AS489" s="16">
        <f t="shared" si="939"/>
        <v>0</v>
      </c>
      <c r="AT489" s="16">
        <f t="shared" si="940"/>
        <v>59448.599999999999</v>
      </c>
      <c r="AU489" s="16">
        <f t="shared" si="941"/>
        <v>58154</v>
      </c>
      <c r="AV489" s="16">
        <f t="shared" si="942"/>
        <v>58154</v>
      </c>
      <c r="AW489" s="16">
        <f t="shared" si="943"/>
        <v>1309.816</v>
      </c>
      <c r="AX489" s="16">
        <f t="shared" si="944"/>
        <v>0</v>
      </c>
      <c r="AY489" s="16">
        <f t="shared" si="945"/>
        <v>0</v>
      </c>
      <c r="AZ489" s="16">
        <f t="shared" si="946"/>
        <v>60758.415999999997</v>
      </c>
      <c r="BA489" s="16">
        <f t="shared" si="947"/>
        <v>58154</v>
      </c>
      <c r="BB489" s="16">
        <f t="shared" si="948"/>
        <v>58154</v>
      </c>
      <c r="BC489" s="16">
        <f t="shared" si="949"/>
        <v>0</v>
      </c>
      <c r="BD489" s="30"/>
      <c r="BE489" s="30"/>
      <c r="BF489" s="1"/>
      <c r="BG489" s="1"/>
      <c r="BH489" s="1"/>
      <c r="BI489" s="1"/>
      <c r="BJ489" s="1"/>
    </row>
    <row r="490" s="1" customFormat="1">
      <c r="A490" s="13" t="s">
        <v>360</v>
      </c>
      <c r="B490" s="14" t="s">
        <v>58</v>
      </c>
      <c r="C490" s="13" t="s">
        <v>72</v>
      </c>
      <c r="D490" s="13" t="s">
        <v>74</v>
      </c>
      <c r="E490" s="29" t="s">
        <v>75</v>
      </c>
      <c r="F490" s="16">
        <v>57155</v>
      </c>
      <c r="G490" s="16">
        <v>58154</v>
      </c>
      <c r="H490" s="16">
        <v>58154</v>
      </c>
      <c r="I490" s="16"/>
      <c r="J490" s="16"/>
      <c r="K490" s="16"/>
      <c r="L490" s="16">
        <f t="shared" si="900"/>
        <v>57155</v>
      </c>
      <c r="M490" s="16">
        <f t="shared" si="901"/>
        <v>58154</v>
      </c>
      <c r="N490" s="16">
        <f t="shared" si="902"/>
        <v>58154</v>
      </c>
      <c r="O490" s="16"/>
      <c r="P490" s="16"/>
      <c r="Q490" s="16"/>
      <c r="R490" s="16">
        <f t="shared" si="912"/>
        <v>57155</v>
      </c>
      <c r="S490" s="16">
        <f t="shared" si="913"/>
        <v>58154</v>
      </c>
      <c r="T490" s="16">
        <f t="shared" si="914"/>
        <v>58154</v>
      </c>
      <c r="U490" s="16"/>
      <c r="V490" s="16"/>
      <c r="W490" s="16"/>
      <c r="X490" s="16">
        <f t="shared" si="918"/>
        <v>57155</v>
      </c>
      <c r="Y490" s="16">
        <f t="shared" si="919"/>
        <v>58154</v>
      </c>
      <c r="Z490" s="16">
        <f t="shared" si="920"/>
        <v>58154</v>
      </c>
      <c r="AA490" s="16">
        <v>2293.5999999999999</v>
      </c>
      <c r="AB490" s="16"/>
      <c r="AC490" s="16"/>
      <c r="AD490" s="16">
        <f t="shared" si="924"/>
        <v>59448.599999999999</v>
      </c>
      <c r="AE490" s="16">
        <f t="shared" si="925"/>
        <v>58154</v>
      </c>
      <c r="AF490" s="16">
        <f t="shared" si="926"/>
        <v>58154</v>
      </c>
      <c r="AG490" s="16"/>
      <c r="AH490" s="16">
        <f t="shared" si="928"/>
        <v>59448.599999999999</v>
      </c>
      <c r="AI490" s="16">
        <f t="shared" si="929"/>
        <v>58154</v>
      </c>
      <c r="AJ490" s="16">
        <f t="shared" si="930"/>
        <v>58154</v>
      </c>
      <c r="AK490" s="16"/>
      <c r="AL490" s="16"/>
      <c r="AM490" s="16"/>
      <c r="AN490" s="16">
        <f t="shared" si="934"/>
        <v>59448.599999999999</v>
      </c>
      <c r="AO490" s="16">
        <f t="shared" si="935"/>
        <v>58154</v>
      </c>
      <c r="AP490" s="16">
        <f t="shared" si="936"/>
        <v>58154</v>
      </c>
      <c r="AQ490" s="16"/>
      <c r="AR490" s="16"/>
      <c r="AS490" s="16"/>
      <c r="AT490" s="16">
        <f t="shared" si="940"/>
        <v>59448.599999999999</v>
      </c>
      <c r="AU490" s="16">
        <f t="shared" si="941"/>
        <v>58154</v>
      </c>
      <c r="AV490" s="16">
        <f t="shared" si="942"/>
        <v>58154</v>
      </c>
      <c r="AW490" s="16">
        <v>1309.816</v>
      </c>
      <c r="AX490" s="16"/>
      <c r="AY490" s="16"/>
      <c r="AZ490" s="16">
        <f t="shared" si="946"/>
        <v>60758.415999999997</v>
      </c>
      <c r="BA490" s="16">
        <f t="shared" si="947"/>
        <v>58154</v>
      </c>
      <c r="BB490" s="16">
        <f t="shared" si="948"/>
        <v>58154</v>
      </c>
      <c r="BC490" s="16"/>
      <c r="BD490" s="30"/>
      <c r="BE490" s="30"/>
      <c r="BF490" s="1"/>
      <c r="BG490" s="1"/>
      <c r="BH490" s="1"/>
      <c r="BI490" s="1"/>
      <c r="BJ490" s="1"/>
    </row>
    <row r="491" s="1" customFormat="1" hidden="1">
      <c r="A491" s="13" t="s">
        <v>361</v>
      </c>
      <c r="B491" s="14"/>
      <c r="C491" s="13"/>
      <c r="D491" s="13"/>
      <c r="E491" s="29" t="s">
        <v>202</v>
      </c>
      <c r="F491" s="16">
        <f t="shared" si="903"/>
        <v>292.39999999999998</v>
      </c>
      <c r="G491" s="16">
        <f t="shared" si="904"/>
        <v>0</v>
      </c>
      <c r="H491" s="16">
        <f t="shared" si="905"/>
        <v>0</v>
      </c>
      <c r="I491" s="16">
        <f t="shared" si="906"/>
        <v>0</v>
      </c>
      <c r="J491" s="16">
        <f t="shared" si="907"/>
        <v>0</v>
      </c>
      <c r="K491" s="16">
        <f t="shared" si="908"/>
        <v>0</v>
      </c>
      <c r="L491" s="16">
        <f t="shared" si="900"/>
        <v>292.39999999999998</v>
      </c>
      <c r="M491" s="16">
        <f t="shared" si="901"/>
        <v>0</v>
      </c>
      <c r="N491" s="16">
        <f t="shared" si="902"/>
        <v>0</v>
      </c>
      <c r="O491" s="16">
        <f t="shared" si="909"/>
        <v>971.19999999999993</v>
      </c>
      <c r="P491" s="16">
        <f t="shared" si="910"/>
        <v>0</v>
      </c>
      <c r="Q491" s="16">
        <f t="shared" si="911"/>
        <v>0</v>
      </c>
      <c r="R491" s="16">
        <f t="shared" si="912"/>
        <v>1263.5999999999999</v>
      </c>
      <c r="S491" s="16">
        <f t="shared" si="913"/>
        <v>0</v>
      </c>
      <c r="T491" s="16">
        <f t="shared" si="914"/>
        <v>0</v>
      </c>
      <c r="U491" s="16">
        <f t="shared" si="915"/>
        <v>0</v>
      </c>
      <c r="V491" s="16">
        <f t="shared" si="916"/>
        <v>0</v>
      </c>
      <c r="W491" s="16">
        <f t="shared" si="917"/>
        <v>0</v>
      </c>
      <c r="X491" s="16">
        <f t="shared" si="918"/>
        <v>1263.5999999999999</v>
      </c>
      <c r="Y491" s="16">
        <f t="shared" si="919"/>
        <v>0</v>
      </c>
      <c r="Z491" s="16">
        <f t="shared" si="920"/>
        <v>0</v>
      </c>
      <c r="AA491" s="16">
        <f t="shared" si="921"/>
        <v>48.700000000000003</v>
      </c>
      <c r="AB491" s="16">
        <f t="shared" si="922"/>
        <v>0</v>
      </c>
      <c r="AC491" s="16">
        <f t="shared" si="923"/>
        <v>0</v>
      </c>
      <c r="AD491" s="16">
        <f t="shared" si="924"/>
        <v>1312.3</v>
      </c>
      <c r="AE491" s="16">
        <f t="shared" si="925"/>
        <v>0</v>
      </c>
      <c r="AF491" s="16">
        <f t="shared" si="926"/>
        <v>0</v>
      </c>
      <c r="AG491" s="16">
        <f t="shared" si="927"/>
        <v>0</v>
      </c>
      <c r="AH491" s="16">
        <f t="shared" si="928"/>
        <v>1312.3</v>
      </c>
      <c r="AI491" s="16">
        <f t="shared" si="929"/>
        <v>0</v>
      </c>
      <c r="AJ491" s="16">
        <f t="shared" si="930"/>
        <v>0</v>
      </c>
      <c r="AK491" s="16">
        <f t="shared" si="931"/>
        <v>0</v>
      </c>
      <c r="AL491" s="16">
        <f t="shared" si="932"/>
        <v>0</v>
      </c>
      <c r="AM491" s="16">
        <f t="shared" si="933"/>
        <v>0</v>
      </c>
      <c r="AN491" s="16">
        <f t="shared" si="934"/>
        <v>1312.3</v>
      </c>
      <c r="AO491" s="16">
        <f t="shared" si="935"/>
        <v>0</v>
      </c>
      <c r="AP491" s="16">
        <f t="shared" si="936"/>
        <v>0</v>
      </c>
      <c r="AQ491" s="16">
        <f t="shared" si="937"/>
        <v>0</v>
      </c>
      <c r="AR491" s="16">
        <f t="shared" si="938"/>
        <v>0</v>
      </c>
      <c r="AS491" s="16">
        <f t="shared" si="939"/>
        <v>0</v>
      </c>
      <c r="AT491" s="16">
        <f t="shared" si="940"/>
        <v>1312.3</v>
      </c>
      <c r="AU491" s="16">
        <f t="shared" si="941"/>
        <v>0</v>
      </c>
      <c r="AV491" s="16">
        <f t="shared" si="942"/>
        <v>0</v>
      </c>
      <c r="AW491" s="16">
        <f t="shared" si="943"/>
        <v>-1312.3</v>
      </c>
      <c r="AX491" s="16">
        <f t="shared" si="944"/>
        <v>0</v>
      </c>
      <c r="AY491" s="16">
        <f t="shared" si="945"/>
        <v>0</v>
      </c>
      <c r="AZ491" s="16">
        <f t="shared" si="946"/>
        <v>0</v>
      </c>
      <c r="BA491" s="16">
        <f t="shared" si="947"/>
        <v>0</v>
      </c>
      <c r="BB491" s="16">
        <f t="shared" si="948"/>
        <v>0</v>
      </c>
      <c r="BC491" s="16">
        <f t="shared" si="949"/>
        <v>0</v>
      </c>
      <c r="BD491" s="30">
        <v>0</v>
      </c>
      <c r="BE491" s="30"/>
      <c r="BF491" s="1"/>
      <c r="BG491" s="1"/>
      <c r="BH491" s="1"/>
      <c r="BI491" s="1"/>
      <c r="BJ491" s="1"/>
    </row>
    <row r="492" s="1" customFormat="1" hidden="1">
      <c r="A492" s="13" t="s">
        <v>361</v>
      </c>
      <c r="B492" s="14" t="s">
        <v>58</v>
      </c>
      <c r="C492" s="13"/>
      <c r="D492" s="13"/>
      <c r="E492" s="29" t="s">
        <v>59</v>
      </c>
      <c r="F492" s="16">
        <f t="shared" si="903"/>
        <v>292.39999999999998</v>
      </c>
      <c r="G492" s="16">
        <f t="shared" si="904"/>
        <v>0</v>
      </c>
      <c r="H492" s="16">
        <f t="shared" si="905"/>
        <v>0</v>
      </c>
      <c r="I492" s="16">
        <f t="shared" si="906"/>
        <v>0</v>
      </c>
      <c r="J492" s="16">
        <f t="shared" si="907"/>
        <v>0</v>
      </c>
      <c r="K492" s="16">
        <f t="shared" si="908"/>
        <v>0</v>
      </c>
      <c r="L492" s="16">
        <f t="shared" si="900"/>
        <v>292.39999999999998</v>
      </c>
      <c r="M492" s="16">
        <f t="shared" si="901"/>
        <v>0</v>
      </c>
      <c r="N492" s="16">
        <f t="shared" si="902"/>
        <v>0</v>
      </c>
      <c r="O492" s="16">
        <f t="shared" si="909"/>
        <v>971.19999999999993</v>
      </c>
      <c r="P492" s="16">
        <f t="shared" si="910"/>
        <v>0</v>
      </c>
      <c r="Q492" s="16">
        <f t="shared" si="911"/>
        <v>0</v>
      </c>
      <c r="R492" s="16">
        <f t="shared" si="912"/>
        <v>1263.5999999999999</v>
      </c>
      <c r="S492" s="16">
        <f t="shared" si="913"/>
        <v>0</v>
      </c>
      <c r="T492" s="16">
        <f t="shared" si="914"/>
        <v>0</v>
      </c>
      <c r="U492" s="16">
        <f t="shared" si="915"/>
        <v>0</v>
      </c>
      <c r="V492" s="16">
        <f t="shared" si="916"/>
        <v>0</v>
      </c>
      <c r="W492" s="16">
        <f t="shared" si="917"/>
        <v>0</v>
      </c>
      <c r="X492" s="16">
        <f t="shared" si="918"/>
        <v>1263.5999999999999</v>
      </c>
      <c r="Y492" s="16">
        <f t="shared" si="919"/>
        <v>0</v>
      </c>
      <c r="Z492" s="16">
        <f t="shared" si="920"/>
        <v>0</v>
      </c>
      <c r="AA492" s="16">
        <f t="shared" si="921"/>
        <v>48.700000000000003</v>
      </c>
      <c r="AB492" s="16">
        <f t="shared" si="922"/>
        <v>0</v>
      </c>
      <c r="AC492" s="16">
        <f t="shared" si="923"/>
        <v>0</v>
      </c>
      <c r="AD492" s="16">
        <f t="shared" si="924"/>
        <v>1312.3</v>
      </c>
      <c r="AE492" s="16">
        <f t="shared" si="925"/>
        <v>0</v>
      </c>
      <c r="AF492" s="16">
        <f t="shared" si="926"/>
        <v>0</v>
      </c>
      <c r="AG492" s="16">
        <f t="shared" si="927"/>
        <v>0</v>
      </c>
      <c r="AH492" s="16">
        <f t="shared" si="928"/>
        <v>1312.3</v>
      </c>
      <c r="AI492" s="16">
        <f t="shared" si="929"/>
        <v>0</v>
      </c>
      <c r="AJ492" s="16">
        <f t="shared" si="930"/>
        <v>0</v>
      </c>
      <c r="AK492" s="16">
        <f t="shared" si="931"/>
        <v>0</v>
      </c>
      <c r="AL492" s="16">
        <f t="shared" si="932"/>
        <v>0</v>
      </c>
      <c r="AM492" s="16">
        <f t="shared" si="933"/>
        <v>0</v>
      </c>
      <c r="AN492" s="16">
        <f t="shared" si="934"/>
        <v>1312.3</v>
      </c>
      <c r="AO492" s="16">
        <f t="shared" si="935"/>
        <v>0</v>
      </c>
      <c r="AP492" s="16">
        <f t="shared" si="936"/>
        <v>0</v>
      </c>
      <c r="AQ492" s="16">
        <f t="shared" si="937"/>
        <v>0</v>
      </c>
      <c r="AR492" s="16">
        <f t="shared" si="938"/>
        <v>0</v>
      </c>
      <c r="AS492" s="16">
        <f t="shared" si="939"/>
        <v>0</v>
      </c>
      <c r="AT492" s="16">
        <f t="shared" si="940"/>
        <v>1312.3</v>
      </c>
      <c r="AU492" s="16">
        <f t="shared" si="941"/>
        <v>0</v>
      </c>
      <c r="AV492" s="16">
        <f t="shared" si="942"/>
        <v>0</v>
      </c>
      <c r="AW492" s="16">
        <f t="shared" si="943"/>
        <v>-1312.3</v>
      </c>
      <c r="AX492" s="16">
        <f t="shared" si="944"/>
        <v>0</v>
      </c>
      <c r="AY492" s="16">
        <f t="shared" si="945"/>
        <v>0</v>
      </c>
      <c r="AZ492" s="16">
        <f t="shared" si="946"/>
        <v>0</v>
      </c>
      <c r="BA492" s="16">
        <f t="shared" si="947"/>
        <v>0</v>
      </c>
      <c r="BB492" s="16">
        <f t="shared" si="948"/>
        <v>0</v>
      </c>
      <c r="BC492" s="16">
        <f t="shared" si="949"/>
        <v>0</v>
      </c>
      <c r="BD492" s="30">
        <v>0</v>
      </c>
      <c r="BE492" s="30"/>
      <c r="BF492" s="1"/>
      <c r="BG492" s="1"/>
      <c r="BH492" s="1"/>
      <c r="BI492" s="1"/>
      <c r="BJ492" s="1"/>
    </row>
    <row r="493" s="1" customFormat="1" hidden="1">
      <c r="A493" s="13" t="s">
        <v>361</v>
      </c>
      <c r="B493" s="14" t="s">
        <v>58</v>
      </c>
      <c r="C493" s="13" t="s">
        <v>72</v>
      </c>
      <c r="D493" s="13" t="s">
        <v>74</v>
      </c>
      <c r="E493" s="29" t="s">
        <v>75</v>
      </c>
      <c r="F493" s="16">
        <v>292.39999999999998</v>
      </c>
      <c r="G493" s="16">
        <v>0</v>
      </c>
      <c r="H493" s="16">
        <v>0</v>
      </c>
      <c r="I493" s="16"/>
      <c r="J493" s="16"/>
      <c r="K493" s="16"/>
      <c r="L493" s="16">
        <f t="shared" si="900"/>
        <v>292.39999999999998</v>
      </c>
      <c r="M493" s="16">
        <f t="shared" si="901"/>
        <v>0</v>
      </c>
      <c r="N493" s="16">
        <f t="shared" si="902"/>
        <v>0</v>
      </c>
      <c r="O493" s="16">
        <f>21.9+894+55.3</f>
        <v>971.19999999999993</v>
      </c>
      <c r="P493" s="16"/>
      <c r="Q493" s="16"/>
      <c r="R493" s="16">
        <f t="shared" si="912"/>
        <v>1263.5999999999999</v>
      </c>
      <c r="S493" s="16">
        <f t="shared" si="913"/>
        <v>0</v>
      </c>
      <c r="T493" s="16">
        <f t="shared" si="914"/>
        <v>0</v>
      </c>
      <c r="U493" s="16"/>
      <c r="V493" s="16"/>
      <c r="W493" s="16"/>
      <c r="X493" s="16">
        <f t="shared" si="918"/>
        <v>1263.5999999999999</v>
      </c>
      <c r="Y493" s="16">
        <f t="shared" si="919"/>
        <v>0</v>
      </c>
      <c r="Z493" s="16">
        <f t="shared" si="920"/>
        <v>0</v>
      </c>
      <c r="AA493" s="16">
        <v>48.700000000000003</v>
      </c>
      <c r="AB493" s="16"/>
      <c r="AC493" s="16"/>
      <c r="AD493" s="16">
        <f t="shared" si="924"/>
        <v>1312.3</v>
      </c>
      <c r="AE493" s="16">
        <f t="shared" si="925"/>
        <v>0</v>
      </c>
      <c r="AF493" s="16">
        <f t="shared" si="926"/>
        <v>0</v>
      </c>
      <c r="AG493" s="16"/>
      <c r="AH493" s="16">
        <f t="shared" si="928"/>
        <v>1312.3</v>
      </c>
      <c r="AI493" s="16">
        <f t="shared" si="929"/>
        <v>0</v>
      </c>
      <c r="AJ493" s="16">
        <f t="shared" si="930"/>
        <v>0</v>
      </c>
      <c r="AK493" s="16"/>
      <c r="AL493" s="16"/>
      <c r="AM493" s="16"/>
      <c r="AN493" s="16">
        <f t="shared" si="934"/>
        <v>1312.3</v>
      </c>
      <c r="AO493" s="16">
        <f t="shared" si="935"/>
        <v>0</v>
      </c>
      <c r="AP493" s="16">
        <f t="shared" si="936"/>
        <v>0</v>
      </c>
      <c r="AQ493" s="16"/>
      <c r="AR493" s="16"/>
      <c r="AS493" s="16"/>
      <c r="AT493" s="16">
        <f t="shared" si="940"/>
        <v>1312.3</v>
      </c>
      <c r="AU493" s="16">
        <f t="shared" si="941"/>
        <v>0</v>
      </c>
      <c r="AV493" s="16">
        <f t="shared" si="942"/>
        <v>0</v>
      </c>
      <c r="AW493" s="16">
        <f>-28.5-1160.516-120.8-2.484</f>
        <v>-1312.3</v>
      </c>
      <c r="AX493" s="16"/>
      <c r="AY493" s="16"/>
      <c r="AZ493" s="16">
        <f t="shared" si="946"/>
        <v>0</v>
      </c>
      <c r="BA493" s="16">
        <f t="shared" si="947"/>
        <v>0</v>
      </c>
      <c r="BB493" s="16">
        <f t="shared" si="948"/>
        <v>0</v>
      </c>
      <c r="BC493" s="16"/>
      <c r="BD493" s="30">
        <v>0</v>
      </c>
      <c r="BE493" s="30"/>
      <c r="BF493" s="1"/>
      <c r="BG493" s="1"/>
      <c r="BH493" s="1"/>
      <c r="BI493" s="1"/>
      <c r="BJ493" s="1"/>
    </row>
    <row r="494" s="1" customFormat="1">
      <c r="A494" s="13" t="s">
        <v>362</v>
      </c>
      <c r="B494" s="14"/>
      <c r="C494" s="13"/>
      <c r="D494" s="13"/>
      <c r="E494" s="29" t="s">
        <v>363</v>
      </c>
      <c r="F494" s="16">
        <f t="shared" si="903"/>
        <v>3500</v>
      </c>
      <c r="G494" s="16">
        <f t="shared" si="904"/>
        <v>3500</v>
      </c>
      <c r="H494" s="16">
        <f t="shared" si="905"/>
        <v>3500</v>
      </c>
      <c r="I494" s="16">
        <f t="shared" si="906"/>
        <v>0</v>
      </c>
      <c r="J494" s="16">
        <f t="shared" si="907"/>
        <v>0</v>
      </c>
      <c r="K494" s="16">
        <f t="shared" si="908"/>
        <v>0</v>
      </c>
      <c r="L494" s="16">
        <f t="shared" si="900"/>
        <v>3500</v>
      </c>
      <c r="M494" s="16">
        <f t="shared" si="901"/>
        <v>3500</v>
      </c>
      <c r="N494" s="16">
        <f t="shared" si="902"/>
        <v>3500</v>
      </c>
      <c r="O494" s="16">
        <f t="shared" si="909"/>
        <v>0</v>
      </c>
      <c r="P494" s="16">
        <f t="shared" si="910"/>
        <v>0</v>
      </c>
      <c r="Q494" s="16">
        <f t="shared" si="911"/>
        <v>0</v>
      </c>
      <c r="R494" s="16">
        <f t="shared" si="912"/>
        <v>3500</v>
      </c>
      <c r="S494" s="16">
        <f t="shared" si="913"/>
        <v>3500</v>
      </c>
      <c r="T494" s="16">
        <f t="shared" si="914"/>
        <v>3500</v>
      </c>
      <c r="U494" s="16">
        <f t="shared" si="915"/>
        <v>0</v>
      </c>
      <c r="V494" s="16">
        <f t="shared" si="916"/>
        <v>0</v>
      </c>
      <c r="W494" s="16">
        <f t="shared" si="917"/>
        <v>0</v>
      </c>
      <c r="X494" s="16">
        <f t="shared" si="918"/>
        <v>3500</v>
      </c>
      <c r="Y494" s="16">
        <f t="shared" si="919"/>
        <v>3500</v>
      </c>
      <c r="Z494" s="16">
        <f t="shared" si="920"/>
        <v>3500</v>
      </c>
      <c r="AA494" s="16">
        <f t="shared" si="921"/>
        <v>0</v>
      </c>
      <c r="AB494" s="16">
        <f t="shared" si="922"/>
        <v>0</v>
      </c>
      <c r="AC494" s="16">
        <f t="shared" si="923"/>
        <v>0</v>
      </c>
      <c r="AD494" s="16">
        <f t="shared" si="924"/>
        <v>3500</v>
      </c>
      <c r="AE494" s="16">
        <f t="shared" si="925"/>
        <v>3500</v>
      </c>
      <c r="AF494" s="16">
        <f t="shared" si="926"/>
        <v>3500</v>
      </c>
      <c r="AG494" s="16">
        <f t="shared" si="927"/>
        <v>0</v>
      </c>
      <c r="AH494" s="16">
        <f t="shared" si="928"/>
        <v>3500</v>
      </c>
      <c r="AI494" s="16">
        <f t="shared" si="929"/>
        <v>3500</v>
      </c>
      <c r="AJ494" s="16">
        <f t="shared" si="930"/>
        <v>3500</v>
      </c>
      <c r="AK494" s="16">
        <f t="shared" si="931"/>
        <v>0</v>
      </c>
      <c r="AL494" s="16">
        <f t="shared" si="932"/>
        <v>0</v>
      </c>
      <c r="AM494" s="16">
        <f t="shared" si="933"/>
        <v>0</v>
      </c>
      <c r="AN494" s="16">
        <f t="shared" si="934"/>
        <v>3500</v>
      </c>
      <c r="AO494" s="16">
        <f t="shared" si="935"/>
        <v>3500</v>
      </c>
      <c r="AP494" s="16">
        <f t="shared" si="936"/>
        <v>3500</v>
      </c>
      <c r="AQ494" s="16">
        <f t="shared" si="937"/>
        <v>0</v>
      </c>
      <c r="AR494" s="16">
        <f t="shared" si="938"/>
        <v>0</v>
      </c>
      <c r="AS494" s="16">
        <f t="shared" si="939"/>
        <v>0</v>
      </c>
      <c r="AT494" s="16">
        <f t="shared" si="940"/>
        <v>3500</v>
      </c>
      <c r="AU494" s="16">
        <f t="shared" si="941"/>
        <v>3500</v>
      </c>
      <c r="AV494" s="16">
        <f t="shared" si="942"/>
        <v>3500</v>
      </c>
      <c r="AW494" s="16">
        <f t="shared" si="943"/>
        <v>0</v>
      </c>
      <c r="AX494" s="16">
        <f t="shared" si="944"/>
        <v>0</v>
      </c>
      <c r="AY494" s="16">
        <f t="shared" si="945"/>
        <v>0</v>
      </c>
      <c r="AZ494" s="16">
        <f t="shared" si="946"/>
        <v>3500</v>
      </c>
      <c r="BA494" s="16">
        <f t="shared" si="947"/>
        <v>3500</v>
      </c>
      <c r="BB494" s="16">
        <f t="shared" si="948"/>
        <v>3500</v>
      </c>
      <c r="BC494" s="16">
        <f t="shared" si="949"/>
        <v>0</v>
      </c>
      <c r="BD494" s="30"/>
      <c r="BE494" s="30"/>
      <c r="BF494" s="1"/>
      <c r="BG494" s="1"/>
      <c r="BH494" s="1"/>
      <c r="BI494" s="1"/>
      <c r="BJ494" s="1"/>
    </row>
    <row r="495" s="1" customFormat="1">
      <c r="A495" s="13" t="s">
        <v>362</v>
      </c>
      <c r="B495" s="14" t="s">
        <v>66</v>
      </c>
      <c r="C495" s="13"/>
      <c r="D495" s="13"/>
      <c r="E495" s="29" t="s">
        <v>67</v>
      </c>
      <c r="F495" s="16">
        <f t="shared" si="903"/>
        <v>3500</v>
      </c>
      <c r="G495" s="16">
        <f t="shared" si="904"/>
        <v>3500</v>
      </c>
      <c r="H495" s="16">
        <f t="shared" si="905"/>
        <v>3500</v>
      </c>
      <c r="I495" s="16">
        <f t="shared" si="906"/>
        <v>0</v>
      </c>
      <c r="J495" s="16">
        <f t="shared" si="907"/>
        <v>0</v>
      </c>
      <c r="K495" s="16">
        <f t="shared" si="908"/>
        <v>0</v>
      </c>
      <c r="L495" s="16">
        <f t="shared" si="900"/>
        <v>3500</v>
      </c>
      <c r="M495" s="16">
        <f t="shared" si="901"/>
        <v>3500</v>
      </c>
      <c r="N495" s="16">
        <f t="shared" si="902"/>
        <v>3500</v>
      </c>
      <c r="O495" s="16">
        <f t="shared" si="909"/>
        <v>0</v>
      </c>
      <c r="P495" s="16">
        <f t="shared" si="910"/>
        <v>0</v>
      </c>
      <c r="Q495" s="16">
        <f t="shared" si="911"/>
        <v>0</v>
      </c>
      <c r="R495" s="16">
        <f t="shared" si="912"/>
        <v>3500</v>
      </c>
      <c r="S495" s="16">
        <f t="shared" si="913"/>
        <v>3500</v>
      </c>
      <c r="T495" s="16">
        <f t="shared" si="914"/>
        <v>3500</v>
      </c>
      <c r="U495" s="16">
        <f t="shared" si="915"/>
        <v>0</v>
      </c>
      <c r="V495" s="16">
        <f t="shared" si="916"/>
        <v>0</v>
      </c>
      <c r="W495" s="16">
        <f t="shared" si="917"/>
        <v>0</v>
      </c>
      <c r="X495" s="16">
        <f t="shared" si="918"/>
        <v>3500</v>
      </c>
      <c r="Y495" s="16">
        <f t="shared" si="919"/>
        <v>3500</v>
      </c>
      <c r="Z495" s="16">
        <f t="shared" si="920"/>
        <v>3500</v>
      </c>
      <c r="AA495" s="16">
        <f t="shared" si="921"/>
        <v>0</v>
      </c>
      <c r="AB495" s="16">
        <f t="shared" si="922"/>
        <v>0</v>
      </c>
      <c r="AC495" s="16">
        <f t="shared" si="923"/>
        <v>0</v>
      </c>
      <c r="AD495" s="16">
        <f t="shared" si="924"/>
        <v>3500</v>
      </c>
      <c r="AE495" s="16">
        <f t="shared" si="925"/>
        <v>3500</v>
      </c>
      <c r="AF495" s="16">
        <f t="shared" si="926"/>
        <v>3500</v>
      </c>
      <c r="AG495" s="16">
        <f t="shared" si="927"/>
        <v>0</v>
      </c>
      <c r="AH495" s="16">
        <f t="shared" si="928"/>
        <v>3500</v>
      </c>
      <c r="AI495" s="16">
        <f t="shared" si="929"/>
        <v>3500</v>
      </c>
      <c r="AJ495" s="16">
        <f t="shared" si="930"/>
        <v>3500</v>
      </c>
      <c r="AK495" s="16">
        <f t="shared" si="931"/>
        <v>0</v>
      </c>
      <c r="AL495" s="16">
        <f t="shared" si="932"/>
        <v>0</v>
      </c>
      <c r="AM495" s="16">
        <f t="shared" si="933"/>
        <v>0</v>
      </c>
      <c r="AN495" s="16">
        <f t="shared" si="934"/>
        <v>3500</v>
      </c>
      <c r="AO495" s="16">
        <f t="shared" si="935"/>
        <v>3500</v>
      </c>
      <c r="AP495" s="16">
        <f t="shared" si="936"/>
        <v>3500</v>
      </c>
      <c r="AQ495" s="16">
        <f t="shared" si="937"/>
        <v>0</v>
      </c>
      <c r="AR495" s="16">
        <f t="shared" si="938"/>
        <v>0</v>
      </c>
      <c r="AS495" s="16">
        <f t="shared" si="939"/>
        <v>0</v>
      </c>
      <c r="AT495" s="16">
        <f t="shared" si="940"/>
        <v>3500</v>
      </c>
      <c r="AU495" s="16">
        <f t="shared" si="941"/>
        <v>3500</v>
      </c>
      <c r="AV495" s="16">
        <f t="shared" si="942"/>
        <v>3500</v>
      </c>
      <c r="AW495" s="16">
        <f t="shared" si="943"/>
        <v>0</v>
      </c>
      <c r="AX495" s="16">
        <f t="shared" si="944"/>
        <v>0</v>
      </c>
      <c r="AY495" s="16">
        <f t="shared" si="945"/>
        <v>0</v>
      </c>
      <c r="AZ495" s="16">
        <f t="shared" si="946"/>
        <v>3500</v>
      </c>
      <c r="BA495" s="16">
        <f t="shared" si="947"/>
        <v>3500</v>
      </c>
      <c r="BB495" s="16">
        <f t="shared" si="948"/>
        <v>3500</v>
      </c>
      <c r="BC495" s="16">
        <f t="shared" si="949"/>
        <v>0</v>
      </c>
      <c r="BD495" s="30"/>
      <c r="BE495" s="30"/>
      <c r="BF495" s="1"/>
      <c r="BG495" s="1"/>
      <c r="BH495" s="1"/>
      <c r="BI495" s="1"/>
      <c r="BJ495" s="1"/>
    </row>
    <row r="496" s="1" customFormat="1">
      <c r="A496" s="13" t="s">
        <v>362</v>
      </c>
      <c r="B496" s="14">
        <v>200</v>
      </c>
      <c r="C496" s="13" t="s">
        <v>72</v>
      </c>
      <c r="D496" s="13" t="s">
        <v>72</v>
      </c>
      <c r="E496" s="29" t="s">
        <v>73</v>
      </c>
      <c r="F496" s="16">
        <v>3500</v>
      </c>
      <c r="G496" s="16">
        <v>3500</v>
      </c>
      <c r="H496" s="16">
        <v>3500</v>
      </c>
      <c r="I496" s="16"/>
      <c r="J496" s="16"/>
      <c r="K496" s="16"/>
      <c r="L496" s="16">
        <f t="shared" si="900"/>
        <v>3500</v>
      </c>
      <c r="M496" s="16">
        <f t="shared" si="901"/>
        <v>3500</v>
      </c>
      <c r="N496" s="16">
        <f t="shared" si="902"/>
        <v>3500</v>
      </c>
      <c r="O496" s="16"/>
      <c r="P496" s="16"/>
      <c r="Q496" s="16"/>
      <c r="R496" s="16">
        <f t="shared" si="912"/>
        <v>3500</v>
      </c>
      <c r="S496" s="16">
        <f t="shared" si="913"/>
        <v>3500</v>
      </c>
      <c r="T496" s="16">
        <f t="shared" si="914"/>
        <v>3500</v>
      </c>
      <c r="U496" s="16"/>
      <c r="V496" s="16"/>
      <c r="W496" s="16"/>
      <c r="X496" s="16">
        <f t="shared" si="918"/>
        <v>3500</v>
      </c>
      <c r="Y496" s="16">
        <f t="shared" si="919"/>
        <v>3500</v>
      </c>
      <c r="Z496" s="16">
        <f t="shared" si="920"/>
        <v>3500</v>
      </c>
      <c r="AA496" s="16"/>
      <c r="AB496" s="16"/>
      <c r="AC496" s="16"/>
      <c r="AD496" s="16">
        <f t="shared" si="924"/>
        <v>3500</v>
      </c>
      <c r="AE496" s="16">
        <f t="shared" si="925"/>
        <v>3500</v>
      </c>
      <c r="AF496" s="16">
        <f t="shared" si="926"/>
        <v>3500</v>
      </c>
      <c r="AG496" s="16"/>
      <c r="AH496" s="16">
        <f t="shared" si="928"/>
        <v>3500</v>
      </c>
      <c r="AI496" s="16">
        <f t="shared" si="929"/>
        <v>3500</v>
      </c>
      <c r="AJ496" s="16">
        <f t="shared" si="930"/>
        <v>3500</v>
      </c>
      <c r="AK496" s="16"/>
      <c r="AL496" s="16"/>
      <c r="AM496" s="16"/>
      <c r="AN496" s="16">
        <f t="shared" si="934"/>
        <v>3500</v>
      </c>
      <c r="AO496" s="16">
        <f t="shared" si="935"/>
        <v>3500</v>
      </c>
      <c r="AP496" s="16">
        <f t="shared" si="936"/>
        <v>3500</v>
      </c>
      <c r="AQ496" s="16"/>
      <c r="AR496" s="16"/>
      <c r="AS496" s="16"/>
      <c r="AT496" s="16">
        <f t="shared" si="940"/>
        <v>3500</v>
      </c>
      <c r="AU496" s="16">
        <f t="shared" si="941"/>
        <v>3500</v>
      </c>
      <c r="AV496" s="16">
        <f t="shared" si="942"/>
        <v>3500</v>
      </c>
      <c r="AW496" s="16"/>
      <c r="AX496" s="16"/>
      <c r="AY496" s="16"/>
      <c r="AZ496" s="16">
        <f t="shared" si="946"/>
        <v>3500</v>
      </c>
      <c r="BA496" s="16">
        <f t="shared" si="947"/>
        <v>3500</v>
      </c>
      <c r="BB496" s="16">
        <f t="shared" si="948"/>
        <v>3500</v>
      </c>
      <c r="BC496" s="16"/>
      <c r="BD496" s="30"/>
      <c r="BE496" s="30"/>
      <c r="BF496" s="1"/>
      <c r="BG496" s="1"/>
      <c r="BH496" s="1"/>
      <c r="BI496" s="1"/>
      <c r="BJ496" s="1"/>
    </row>
    <row r="497" s="1" customFormat="1">
      <c r="A497" s="13" t="s">
        <v>364</v>
      </c>
      <c r="B497" s="14"/>
      <c r="C497" s="13"/>
      <c r="D497" s="13"/>
      <c r="E497" s="29" t="s">
        <v>365</v>
      </c>
      <c r="F497" s="16">
        <f t="shared" si="903"/>
        <v>89.900000000000006</v>
      </c>
      <c r="G497" s="16">
        <f t="shared" si="904"/>
        <v>89.900000000000006</v>
      </c>
      <c r="H497" s="16">
        <f t="shared" si="905"/>
        <v>89.900000000000006</v>
      </c>
      <c r="I497" s="16">
        <f t="shared" si="906"/>
        <v>0</v>
      </c>
      <c r="J497" s="16">
        <f t="shared" si="907"/>
        <v>0</v>
      </c>
      <c r="K497" s="16">
        <f t="shared" si="908"/>
        <v>0</v>
      </c>
      <c r="L497" s="16">
        <f t="shared" si="900"/>
        <v>89.900000000000006</v>
      </c>
      <c r="M497" s="16">
        <f t="shared" si="901"/>
        <v>89.900000000000006</v>
      </c>
      <c r="N497" s="16">
        <f t="shared" si="902"/>
        <v>89.900000000000006</v>
      </c>
      <c r="O497" s="16">
        <f t="shared" si="909"/>
        <v>0</v>
      </c>
      <c r="P497" s="16">
        <f t="shared" si="910"/>
        <v>0</v>
      </c>
      <c r="Q497" s="16">
        <f t="shared" si="911"/>
        <v>0</v>
      </c>
      <c r="R497" s="16">
        <f t="shared" si="912"/>
        <v>89.900000000000006</v>
      </c>
      <c r="S497" s="16">
        <f t="shared" si="913"/>
        <v>89.900000000000006</v>
      </c>
      <c r="T497" s="16">
        <f t="shared" si="914"/>
        <v>89.900000000000006</v>
      </c>
      <c r="U497" s="16">
        <f t="shared" si="915"/>
        <v>0</v>
      </c>
      <c r="V497" s="16">
        <f t="shared" si="916"/>
        <v>0</v>
      </c>
      <c r="W497" s="16">
        <f t="shared" si="917"/>
        <v>0</v>
      </c>
      <c r="X497" s="16">
        <f t="shared" si="918"/>
        <v>89.900000000000006</v>
      </c>
      <c r="Y497" s="16">
        <f t="shared" si="919"/>
        <v>89.900000000000006</v>
      </c>
      <c r="Z497" s="16">
        <f t="shared" si="920"/>
        <v>89.900000000000006</v>
      </c>
      <c r="AA497" s="16">
        <f t="shared" si="921"/>
        <v>0</v>
      </c>
      <c r="AB497" s="16">
        <f t="shared" si="922"/>
        <v>0</v>
      </c>
      <c r="AC497" s="16">
        <f t="shared" si="923"/>
        <v>0</v>
      </c>
      <c r="AD497" s="16">
        <f t="shared" si="924"/>
        <v>89.900000000000006</v>
      </c>
      <c r="AE497" s="16">
        <f t="shared" si="925"/>
        <v>89.900000000000006</v>
      </c>
      <c r="AF497" s="16">
        <f t="shared" si="926"/>
        <v>89.900000000000006</v>
      </c>
      <c r="AG497" s="16">
        <f t="shared" si="927"/>
        <v>0</v>
      </c>
      <c r="AH497" s="16">
        <f t="shared" si="928"/>
        <v>89.900000000000006</v>
      </c>
      <c r="AI497" s="16">
        <f t="shared" si="929"/>
        <v>89.900000000000006</v>
      </c>
      <c r="AJ497" s="16">
        <f t="shared" si="930"/>
        <v>89.900000000000006</v>
      </c>
      <c r="AK497" s="16">
        <f t="shared" si="931"/>
        <v>0</v>
      </c>
      <c r="AL497" s="16">
        <f t="shared" si="932"/>
        <v>0</v>
      </c>
      <c r="AM497" s="16">
        <f t="shared" si="933"/>
        <v>0</v>
      </c>
      <c r="AN497" s="16">
        <f t="shared" si="934"/>
        <v>89.900000000000006</v>
      </c>
      <c r="AO497" s="16">
        <f t="shared" si="935"/>
        <v>89.900000000000006</v>
      </c>
      <c r="AP497" s="16">
        <f t="shared" si="936"/>
        <v>89.900000000000006</v>
      </c>
      <c r="AQ497" s="16">
        <f t="shared" si="937"/>
        <v>0</v>
      </c>
      <c r="AR497" s="16">
        <f t="shared" si="938"/>
        <v>0</v>
      </c>
      <c r="AS497" s="16">
        <f t="shared" si="939"/>
        <v>0</v>
      </c>
      <c r="AT497" s="16">
        <f t="shared" si="940"/>
        <v>89.900000000000006</v>
      </c>
      <c r="AU497" s="16">
        <f t="shared" si="941"/>
        <v>89.900000000000006</v>
      </c>
      <c r="AV497" s="16">
        <f t="shared" si="942"/>
        <v>89.900000000000006</v>
      </c>
      <c r="AW497" s="16">
        <f t="shared" si="943"/>
        <v>0</v>
      </c>
      <c r="AX497" s="16">
        <f t="shared" si="944"/>
        <v>0</v>
      </c>
      <c r="AY497" s="16">
        <f t="shared" si="945"/>
        <v>0</v>
      </c>
      <c r="AZ497" s="16">
        <f t="shared" si="946"/>
        <v>89.900000000000006</v>
      </c>
      <c r="BA497" s="16">
        <f t="shared" si="947"/>
        <v>89.900000000000006</v>
      </c>
      <c r="BB497" s="16">
        <f t="shared" si="948"/>
        <v>89.900000000000006</v>
      </c>
      <c r="BC497" s="16">
        <f t="shared" si="949"/>
        <v>0</v>
      </c>
      <c r="BD497" s="30"/>
      <c r="BE497" s="30"/>
      <c r="BF497" s="1"/>
      <c r="BG497" s="1"/>
      <c r="BH497" s="1"/>
      <c r="BI497" s="1"/>
      <c r="BJ497" s="1"/>
    </row>
    <row r="498" s="1" customFormat="1">
      <c r="A498" s="13" t="s">
        <v>364</v>
      </c>
      <c r="B498" s="14" t="s">
        <v>66</v>
      </c>
      <c r="C498" s="13"/>
      <c r="D498" s="13"/>
      <c r="E498" s="29" t="s">
        <v>67</v>
      </c>
      <c r="F498" s="16">
        <f t="shared" si="903"/>
        <v>89.900000000000006</v>
      </c>
      <c r="G498" s="16">
        <f t="shared" si="904"/>
        <v>89.900000000000006</v>
      </c>
      <c r="H498" s="16">
        <f t="shared" si="905"/>
        <v>89.900000000000006</v>
      </c>
      <c r="I498" s="16">
        <f t="shared" si="906"/>
        <v>0</v>
      </c>
      <c r="J498" s="16">
        <f t="shared" si="907"/>
        <v>0</v>
      </c>
      <c r="K498" s="16">
        <f t="shared" si="908"/>
        <v>0</v>
      </c>
      <c r="L498" s="16">
        <f t="shared" si="900"/>
        <v>89.900000000000006</v>
      </c>
      <c r="M498" s="16">
        <f t="shared" si="901"/>
        <v>89.900000000000006</v>
      </c>
      <c r="N498" s="16">
        <f t="shared" si="902"/>
        <v>89.900000000000006</v>
      </c>
      <c r="O498" s="16">
        <f t="shared" si="909"/>
        <v>0</v>
      </c>
      <c r="P498" s="16">
        <f t="shared" si="910"/>
        <v>0</v>
      </c>
      <c r="Q498" s="16">
        <f t="shared" si="911"/>
        <v>0</v>
      </c>
      <c r="R498" s="16">
        <f t="shared" si="912"/>
        <v>89.900000000000006</v>
      </c>
      <c r="S498" s="16">
        <f t="shared" si="913"/>
        <v>89.900000000000006</v>
      </c>
      <c r="T498" s="16">
        <f t="shared" si="914"/>
        <v>89.900000000000006</v>
      </c>
      <c r="U498" s="16">
        <f t="shared" si="915"/>
        <v>0</v>
      </c>
      <c r="V498" s="16">
        <f t="shared" si="916"/>
        <v>0</v>
      </c>
      <c r="W498" s="16">
        <f t="shared" si="917"/>
        <v>0</v>
      </c>
      <c r="X498" s="16">
        <f t="shared" si="918"/>
        <v>89.900000000000006</v>
      </c>
      <c r="Y498" s="16">
        <f t="shared" si="919"/>
        <v>89.900000000000006</v>
      </c>
      <c r="Z498" s="16">
        <f t="shared" si="920"/>
        <v>89.900000000000006</v>
      </c>
      <c r="AA498" s="16">
        <f t="shared" si="921"/>
        <v>0</v>
      </c>
      <c r="AB498" s="16">
        <f t="shared" si="922"/>
        <v>0</v>
      </c>
      <c r="AC498" s="16">
        <f t="shared" si="923"/>
        <v>0</v>
      </c>
      <c r="AD498" s="16">
        <f t="shared" si="924"/>
        <v>89.900000000000006</v>
      </c>
      <c r="AE498" s="16">
        <f t="shared" si="925"/>
        <v>89.900000000000006</v>
      </c>
      <c r="AF498" s="16">
        <f t="shared" si="926"/>
        <v>89.900000000000006</v>
      </c>
      <c r="AG498" s="16">
        <f t="shared" si="927"/>
        <v>0</v>
      </c>
      <c r="AH498" s="16">
        <f t="shared" si="928"/>
        <v>89.900000000000006</v>
      </c>
      <c r="AI498" s="16">
        <f t="shared" si="929"/>
        <v>89.900000000000006</v>
      </c>
      <c r="AJ498" s="16">
        <f t="shared" si="930"/>
        <v>89.900000000000006</v>
      </c>
      <c r="AK498" s="16">
        <f t="shared" si="931"/>
        <v>0</v>
      </c>
      <c r="AL498" s="16">
        <f t="shared" si="932"/>
        <v>0</v>
      </c>
      <c r="AM498" s="16">
        <f t="shared" si="933"/>
        <v>0</v>
      </c>
      <c r="AN498" s="16">
        <f t="shared" si="934"/>
        <v>89.900000000000006</v>
      </c>
      <c r="AO498" s="16">
        <f t="shared" si="935"/>
        <v>89.900000000000006</v>
      </c>
      <c r="AP498" s="16">
        <f t="shared" si="936"/>
        <v>89.900000000000006</v>
      </c>
      <c r="AQ498" s="16">
        <f t="shared" si="937"/>
        <v>0</v>
      </c>
      <c r="AR498" s="16">
        <f t="shared" si="938"/>
        <v>0</v>
      </c>
      <c r="AS498" s="16">
        <f t="shared" si="939"/>
        <v>0</v>
      </c>
      <c r="AT498" s="16">
        <f t="shared" si="940"/>
        <v>89.900000000000006</v>
      </c>
      <c r="AU498" s="16">
        <f t="shared" si="941"/>
        <v>89.900000000000006</v>
      </c>
      <c r="AV498" s="16">
        <f t="shared" si="942"/>
        <v>89.900000000000006</v>
      </c>
      <c r="AW498" s="16">
        <f t="shared" si="943"/>
        <v>0</v>
      </c>
      <c r="AX498" s="16">
        <f t="shared" si="944"/>
        <v>0</v>
      </c>
      <c r="AY498" s="16">
        <f t="shared" si="945"/>
        <v>0</v>
      </c>
      <c r="AZ498" s="16">
        <f t="shared" si="946"/>
        <v>89.900000000000006</v>
      </c>
      <c r="BA498" s="16">
        <f t="shared" si="947"/>
        <v>89.900000000000006</v>
      </c>
      <c r="BB498" s="16">
        <f t="shared" si="948"/>
        <v>89.900000000000006</v>
      </c>
      <c r="BC498" s="16">
        <f t="shared" si="949"/>
        <v>0</v>
      </c>
      <c r="BD498" s="30"/>
      <c r="BE498" s="30"/>
      <c r="BF498" s="1"/>
      <c r="BG498" s="1"/>
      <c r="BH498" s="1"/>
      <c r="BI498" s="1"/>
      <c r="BJ498" s="1"/>
    </row>
    <row r="499" s="1" customFormat="1">
      <c r="A499" s="13" t="s">
        <v>364</v>
      </c>
      <c r="B499" s="14">
        <v>200</v>
      </c>
      <c r="C499" s="13" t="s">
        <v>72</v>
      </c>
      <c r="D499" s="13" t="s">
        <v>74</v>
      </c>
      <c r="E499" s="29" t="s">
        <v>75</v>
      </c>
      <c r="F499" s="16">
        <v>89.900000000000006</v>
      </c>
      <c r="G499" s="16">
        <v>89.900000000000006</v>
      </c>
      <c r="H499" s="16">
        <v>89.900000000000006</v>
      </c>
      <c r="I499" s="16"/>
      <c r="J499" s="16"/>
      <c r="K499" s="16"/>
      <c r="L499" s="16">
        <f t="shared" si="900"/>
        <v>89.900000000000006</v>
      </c>
      <c r="M499" s="16">
        <f t="shared" si="901"/>
        <v>89.900000000000006</v>
      </c>
      <c r="N499" s="16">
        <f t="shared" si="902"/>
        <v>89.900000000000006</v>
      </c>
      <c r="O499" s="16"/>
      <c r="P499" s="16"/>
      <c r="Q499" s="16"/>
      <c r="R499" s="16">
        <f t="shared" si="912"/>
        <v>89.900000000000006</v>
      </c>
      <c r="S499" s="16">
        <f t="shared" si="913"/>
        <v>89.900000000000006</v>
      </c>
      <c r="T499" s="16">
        <f t="shared" si="914"/>
        <v>89.900000000000006</v>
      </c>
      <c r="U499" s="16"/>
      <c r="V499" s="16"/>
      <c r="W499" s="16"/>
      <c r="X499" s="16">
        <f t="shared" si="918"/>
        <v>89.900000000000006</v>
      </c>
      <c r="Y499" s="16">
        <f t="shared" si="919"/>
        <v>89.900000000000006</v>
      </c>
      <c r="Z499" s="16">
        <f t="shared" si="920"/>
        <v>89.900000000000006</v>
      </c>
      <c r="AA499" s="16"/>
      <c r="AB499" s="16"/>
      <c r="AC499" s="16"/>
      <c r="AD499" s="16">
        <f t="shared" si="924"/>
        <v>89.900000000000006</v>
      </c>
      <c r="AE499" s="16">
        <f t="shared" si="925"/>
        <v>89.900000000000006</v>
      </c>
      <c r="AF499" s="16">
        <f t="shared" si="926"/>
        <v>89.900000000000006</v>
      </c>
      <c r="AG499" s="16"/>
      <c r="AH499" s="16">
        <f t="shared" si="928"/>
        <v>89.900000000000006</v>
      </c>
      <c r="AI499" s="16">
        <f t="shared" si="929"/>
        <v>89.900000000000006</v>
      </c>
      <c r="AJ499" s="16">
        <f t="shared" si="930"/>
        <v>89.900000000000006</v>
      </c>
      <c r="AK499" s="16"/>
      <c r="AL499" s="16"/>
      <c r="AM499" s="16"/>
      <c r="AN499" s="16">
        <f t="shared" si="934"/>
        <v>89.900000000000006</v>
      </c>
      <c r="AO499" s="16">
        <f t="shared" si="935"/>
        <v>89.900000000000006</v>
      </c>
      <c r="AP499" s="16">
        <f t="shared" si="936"/>
        <v>89.900000000000006</v>
      </c>
      <c r="AQ499" s="16"/>
      <c r="AR499" s="16"/>
      <c r="AS499" s="16"/>
      <c r="AT499" s="16">
        <f t="shared" si="940"/>
        <v>89.900000000000006</v>
      </c>
      <c r="AU499" s="16">
        <f t="shared" si="941"/>
        <v>89.900000000000006</v>
      </c>
      <c r="AV499" s="16">
        <f t="shared" si="942"/>
        <v>89.900000000000006</v>
      </c>
      <c r="AW499" s="16"/>
      <c r="AX499" s="16"/>
      <c r="AY499" s="16"/>
      <c r="AZ499" s="16">
        <f t="shared" si="946"/>
        <v>89.900000000000006</v>
      </c>
      <c r="BA499" s="16">
        <f t="shared" si="947"/>
        <v>89.900000000000006</v>
      </c>
      <c r="BB499" s="16">
        <f t="shared" si="948"/>
        <v>89.900000000000006</v>
      </c>
      <c r="BC499" s="16"/>
      <c r="BD499" s="30"/>
      <c r="BE499" s="30"/>
      <c r="BF499" s="1"/>
      <c r="BG499" s="1"/>
      <c r="BH499" s="1"/>
      <c r="BI499" s="1"/>
      <c r="BJ499" s="1"/>
    </row>
    <row r="500" s="1" customFormat="1">
      <c r="A500" s="13" t="s">
        <v>366</v>
      </c>
      <c r="B500" s="14"/>
      <c r="C500" s="13"/>
      <c r="D500" s="13"/>
      <c r="E500" s="29" t="s">
        <v>367</v>
      </c>
      <c r="F500" s="16">
        <f>F501+F503+F505+F507+F509</f>
        <v>298916.29999999999</v>
      </c>
      <c r="G500" s="16">
        <f>G501+G503+G505+G507+G509</f>
        <v>298916.29999999999</v>
      </c>
      <c r="H500" s="16">
        <f>H501+H503+H505+H507+H509</f>
        <v>298916.29999999999</v>
      </c>
      <c r="I500" s="16">
        <f>I501+I503+I505+I507+I509</f>
        <v>0</v>
      </c>
      <c r="J500" s="16">
        <f>J501+J503+J505+J507+J509</f>
        <v>0</v>
      </c>
      <c r="K500" s="16">
        <f>K501+K503+K505+K507+K509</f>
        <v>0</v>
      </c>
      <c r="L500" s="16">
        <f t="shared" si="900"/>
        <v>298916.29999999999</v>
      </c>
      <c r="M500" s="16">
        <f t="shared" si="901"/>
        <v>298916.29999999999</v>
      </c>
      <c r="N500" s="16">
        <f t="shared" si="902"/>
        <v>298916.29999999999</v>
      </c>
      <c r="O500" s="16">
        <f>O501+O503+O505+O507+O509</f>
        <v>0</v>
      </c>
      <c r="P500" s="16">
        <f>P501+P503+P505+P507+P509</f>
        <v>0</v>
      </c>
      <c r="Q500" s="16">
        <f>Q501+Q503+Q505+Q507+Q509</f>
        <v>0</v>
      </c>
      <c r="R500" s="16">
        <f t="shared" si="912"/>
        <v>298916.29999999999</v>
      </c>
      <c r="S500" s="16">
        <f t="shared" si="913"/>
        <v>298916.29999999999</v>
      </c>
      <c r="T500" s="16">
        <f t="shared" si="914"/>
        <v>298916.29999999999</v>
      </c>
      <c r="U500" s="16">
        <f>U501+U503+U505+U507+U509</f>
        <v>0</v>
      </c>
      <c r="V500" s="16">
        <f>V501+V503+V505+V507+V509</f>
        <v>0</v>
      </c>
      <c r="W500" s="16">
        <f>W501+W503+W505+W507+W509</f>
        <v>0</v>
      </c>
      <c r="X500" s="16">
        <f t="shared" si="918"/>
        <v>298916.29999999999</v>
      </c>
      <c r="Y500" s="16">
        <f t="shared" si="919"/>
        <v>298916.29999999999</v>
      </c>
      <c r="Z500" s="16">
        <f t="shared" si="920"/>
        <v>298916.29999999999</v>
      </c>
      <c r="AA500" s="16">
        <f>AA501+AA503+AA505+AA507+AA509</f>
        <v>0</v>
      </c>
      <c r="AB500" s="16">
        <f>AB501+AB503+AB505+AB507+AB509</f>
        <v>0</v>
      </c>
      <c r="AC500" s="16">
        <f>AC501+AC503+AC505+AC507+AC509</f>
        <v>0</v>
      </c>
      <c r="AD500" s="16">
        <f t="shared" si="924"/>
        <v>298916.29999999999</v>
      </c>
      <c r="AE500" s="16">
        <f t="shared" si="925"/>
        <v>298916.29999999999</v>
      </c>
      <c r="AF500" s="16">
        <f t="shared" si="926"/>
        <v>298916.29999999999</v>
      </c>
      <c r="AG500" s="16">
        <f>AG501+AG503+AG505+AG507+AG509</f>
        <v>0</v>
      </c>
      <c r="AH500" s="16">
        <f t="shared" si="928"/>
        <v>298916.29999999999</v>
      </c>
      <c r="AI500" s="16">
        <f t="shared" si="929"/>
        <v>298916.29999999999</v>
      </c>
      <c r="AJ500" s="16">
        <f t="shared" si="930"/>
        <v>298916.29999999999</v>
      </c>
      <c r="AK500" s="16">
        <f>AK501+AK503+AK505+AK507+AK509</f>
        <v>0</v>
      </c>
      <c r="AL500" s="16">
        <f>AL501+AL503+AL505+AL507+AL509</f>
        <v>0</v>
      </c>
      <c r="AM500" s="16">
        <f>AM501+AM503+AM505+AM507+AM509</f>
        <v>0</v>
      </c>
      <c r="AN500" s="16">
        <f t="shared" si="934"/>
        <v>298916.29999999999</v>
      </c>
      <c r="AO500" s="16">
        <f t="shared" si="935"/>
        <v>298916.29999999999</v>
      </c>
      <c r="AP500" s="16">
        <f t="shared" si="936"/>
        <v>298916.29999999999</v>
      </c>
      <c r="AQ500" s="16">
        <f>AQ501+AQ503+AQ505+AQ507+AQ509</f>
        <v>0</v>
      </c>
      <c r="AR500" s="16">
        <f>AR501+AR503+AR505+AR507+AR509</f>
        <v>0</v>
      </c>
      <c r="AS500" s="16">
        <f>AS501+AS503+AS505+AS507+AS509</f>
        <v>0</v>
      </c>
      <c r="AT500" s="16">
        <f t="shared" si="940"/>
        <v>298916.29999999999</v>
      </c>
      <c r="AU500" s="16">
        <f t="shared" si="941"/>
        <v>298916.29999999999</v>
      </c>
      <c r="AV500" s="16">
        <f t="shared" si="942"/>
        <v>298916.29999999999</v>
      </c>
      <c r="AW500" s="16">
        <f>AW501+AW503+AW505+AW507+AW509</f>
        <v>0</v>
      </c>
      <c r="AX500" s="16">
        <f>AX501+AX503+AX505+AX507+AX509</f>
        <v>0</v>
      </c>
      <c r="AY500" s="16">
        <f>AY501+AY503+AY505+AY507+AY509</f>
        <v>0</v>
      </c>
      <c r="AZ500" s="16">
        <f t="shared" si="946"/>
        <v>298916.29999999999</v>
      </c>
      <c r="BA500" s="16">
        <f t="shared" si="947"/>
        <v>298916.29999999999</v>
      </c>
      <c r="BB500" s="16">
        <f t="shared" si="948"/>
        <v>298916.29999999999</v>
      </c>
      <c r="BC500" s="16">
        <f>BC501+BC503+BC505+BC507+BC509</f>
        <v>0</v>
      </c>
      <c r="BD500" s="30"/>
      <c r="BE500" s="30"/>
      <c r="BF500" s="1"/>
      <c r="BG500" s="1"/>
      <c r="BH500" s="1"/>
      <c r="BI500" s="1"/>
      <c r="BJ500" s="1"/>
    </row>
    <row r="501" s="1" customFormat="1">
      <c r="A501" s="13" t="s">
        <v>366</v>
      </c>
      <c r="B501" s="14" t="s">
        <v>148</v>
      </c>
      <c r="C501" s="13"/>
      <c r="D501" s="13"/>
      <c r="E501" s="29" t="s">
        <v>149</v>
      </c>
      <c r="F501" s="16">
        <f>F502</f>
        <v>4972</v>
      </c>
      <c r="G501" s="16">
        <f>G502</f>
        <v>5124.8999999999996</v>
      </c>
      <c r="H501" s="16">
        <f>H502</f>
        <v>5124.8999999999996</v>
      </c>
      <c r="I501" s="16">
        <f>I502</f>
        <v>0</v>
      </c>
      <c r="J501" s="16">
        <f>J502</f>
        <v>0</v>
      </c>
      <c r="K501" s="16">
        <f>K502</f>
        <v>0</v>
      </c>
      <c r="L501" s="16">
        <f t="shared" si="900"/>
        <v>4972</v>
      </c>
      <c r="M501" s="16">
        <f t="shared" si="901"/>
        <v>5124.8999999999996</v>
      </c>
      <c r="N501" s="16">
        <f t="shared" si="902"/>
        <v>5124.8999999999996</v>
      </c>
      <c r="O501" s="16">
        <f>O502</f>
        <v>0</v>
      </c>
      <c r="P501" s="16">
        <f>P502</f>
        <v>0</v>
      </c>
      <c r="Q501" s="16">
        <f>Q502</f>
        <v>0</v>
      </c>
      <c r="R501" s="16">
        <f t="shared" si="912"/>
        <v>4972</v>
      </c>
      <c r="S501" s="16">
        <f t="shared" si="913"/>
        <v>5124.8999999999996</v>
      </c>
      <c r="T501" s="16">
        <f t="shared" si="914"/>
        <v>5124.8999999999996</v>
      </c>
      <c r="U501" s="16">
        <f>U502</f>
        <v>0</v>
      </c>
      <c r="V501" s="16">
        <f>V502</f>
        <v>0</v>
      </c>
      <c r="W501" s="16">
        <f>W502</f>
        <v>0</v>
      </c>
      <c r="X501" s="16">
        <f t="shared" si="918"/>
        <v>4972</v>
      </c>
      <c r="Y501" s="16">
        <f t="shared" si="919"/>
        <v>5124.8999999999996</v>
      </c>
      <c r="Z501" s="16">
        <f t="shared" si="920"/>
        <v>5124.8999999999996</v>
      </c>
      <c r="AA501" s="16">
        <f>AA502</f>
        <v>0</v>
      </c>
      <c r="AB501" s="16">
        <f>AB502</f>
        <v>0</v>
      </c>
      <c r="AC501" s="16">
        <f>AC502</f>
        <v>0</v>
      </c>
      <c r="AD501" s="16">
        <f t="shared" si="924"/>
        <v>4972</v>
      </c>
      <c r="AE501" s="16">
        <f t="shared" si="925"/>
        <v>5124.8999999999996</v>
      </c>
      <c r="AF501" s="16">
        <f t="shared" si="926"/>
        <v>5124.8999999999996</v>
      </c>
      <c r="AG501" s="16">
        <f>AG502</f>
        <v>0</v>
      </c>
      <c r="AH501" s="16">
        <f t="shared" si="928"/>
        <v>4972</v>
      </c>
      <c r="AI501" s="16">
        <f t="shared" si="929"/>
        <v>5124.8999999999996</v>
      </c>
      <c r="AJ501" s="16">
        <f t="shared" si="930"/>
        <v>5124.8999999999996</v>
      </c>
      <c r="AK501" s="16">
        <f>AK502</f>
        <v>0</v>
      </c>
      <c r="AL501" s="16">
        <f>AL502</f>
        <v>0</v>
      </c>
      <c r="AM501" s="16">
        <f>AM502</f>
        <v>0</v>
      </c>
      <c r="AN501" s="16">
        <f t="shared" si="934"/>
        <v>4972</v>
      </c>
      <c r="AO501" s="16">
        <f t="shared" si="935"/>
        <v>5124.8999999999996</v>
      </c>
      <c r="AP501" s="16">
        <f t="shared" si="936"/>
        <v>5124.8999999999996</v>
      </c>
      <c r="AQ501" s="16">
        <f>AQ502</f>
        <v>0</v>
      </c>
      <c r="AR501" s="16">
        <f>AR502</f>
        <v>0</v>
      </c>
      <c r="AS501" s="16">
        <f>AS502</f>
        <v>0</v>
      </c>
      <c r="AT501" s="16">
        <f t="shared" si="940"/>
        <v>4972</v>
      </c>
      <c r="AU501" s="16">
        <f t="shared" si="941"/>
        <v>5124.8999999999996</v>
      </c>
      <c r="AV501" s="16">
        <f t="shared" si="942"/>
        <v>5124.8999999999996</v>
      </c>
      <c r="AW501" s="16">
        <f>AW502</f>
        <v>0</v>
      </c>
      <c r="AX501" s="16">
        <f>AX502</f>
        <v>0</v>
      </c>
      <c r="AY501" s="16">
        <f>AY502</f>
        <v>0</v>
      </c>
      <c r="AZ501" s="16">
        <f t="shared" si="946"/>
        <v>4972</v>
      </c>
      <c r="BA501" s="16">
        <f t="shared" si="947"/>
        <v>5124.8999999999996</v>
      </c>
      <c r="BB501" s="16">
        <f t="shared" si="948"/>
        <v>5124.8999999999996</v>
      </c>
      <c r="BC501" s="16">
        <f>BC502</f>
        <v>0</v>
      </c>
      <c r="BD501" s="30"/>
      <c r="BE501" s="30"/>
      <c r="BF501" s="1"/>
      <c r="BG501" s="1"/>
      <c r="BH501" s="1"/>
      <c r="BI501" s="1"/>
      <c r="BJ501" s="1"/>
    </row>
    <row r="502" s="1" customFormat="1">
      <c r="A502" s="13" t="s">
        <v>366</v>
      </c>
      <c r="B502" s="14" t="s">
        <v>148</v>
      </c>
      <c r="C502" s="13" t="s">
        <v>107</v>
      </c>
      <c r="D502" s="13" t="s">
        <v>337</v>
      </c>
      <c r="E502" s="29" t="s">
        <v>338</v>
      </c>
      <c r="F502" s="16">
        <v>4972</v>
      </c>
      <c r="G502" s="16">
        <v>5124.8999999999996</v>
      </c>
      <c r="H502" s="16">
        <v>5124.8999999999996</v>
      </c>
      <c r="I502" s="16"/>
      <c r="J502" s="16"/>
      <c r="K502" s="16"/>
      <c r="L502" s="16">
        <f t="shared" si="900"/>
        <v>4972</v>
      </c>
      <c r="M502" s="16">
        <f t="shared" si="901"/>
        <v>5124.8999999999996</v>
      </c>
      <c r="N502" s="16">
        <f t="shared" si="902"/>
        <v>5124.8999999999996</v>
      </c>
      <c r="O502" s="16"/>
      <c r="P502" s="16"/>
      <c r="Q502" s="16"/>
      <c r="R502" s="16">
        <f t="shared" si="912"/>
        <v>4972</v>
      </c>
      <c r="S502" s="16">
        <f t="shared" si="913"/>
        <v>5124.8999999999996</v>
      </c>
      <c r="T502" s="16">
        <f t="shared" si="914"/>
        <v>5124.8999999999996</v>
      </c>
      <c r="U502" s="16"/>
      <c r="V502" s="16"/>
      <c r="W502" s="16"/>
      <c r="X502" s="16">
        <f t="shared" si="918"/>
        <v>4972</v>
      </c>
      <c r="Y502" s="16">
        <f t="shared" si="919"/>
        <v>5124.8999999999996</v>
      </c>
      <c r="Z502" s="16">
        <f t="shared" si="920"/>
        <v>5124.8999999999996</v>
      </c>
      <c r="AA502" s="16"/>
      <c r="AB502" s="16"/>
      <c r="AC502" s="16"/>
      <c r="AD502" s="16">
        <f t="shared" si="924"/>
        <v>4972</v>
      </c>
      <c r="AE502" s="16">
        <f t="shared" si="925"/>
        <v>5124.8999999999996</v>
      </c>
      <c r="AF502" s="16">
        <f t="shared" si="926"/>
        <v>5124.8999999999996</v>
      </c>
      <c r="AG502" s="16"/>
      <c r="AH502" s="16">
        <f t="shared" si="928"/>
        <v>4972</v>
      </c>
      <c r="AI502" s="16">
        <f t="shared" si="929"/>
        <v>5124.8999999999996</v>
      </c>
      <c r="AJ502" s="16">
        <f t="shared" si="930"/>
        <v>5124.8999999999996</v>
      </c>
      <c r="AK502" s="16"/>
      <c r="AL502" s="16"/>
      <c r="AM502" s="16"/>
      <c r="AN502" s="16">
        <f t="shared" si="934"/>
        <v>4972</v>
      </c>
      <c r="AO502" s="16">
        <f t="shared" si="935"/>
        <v>5124.8999999999996</v>
      </c>
      <c r="AP502" s="16">
        <f t="shared" si="936"/>
        <v>5124.8999999999996</v>
      </c>
      <c r="AQ502" s="16"/>
      <c r="AR502" s="16"/>
      <c r="AS502" s="16"/>
      <c r="AT502" s="16">
        <f t="shared" si="940"/>
        <v>4972</v>
      </c>
      <c r="AU502" s="16">
        <f t="shared" si="941"/>
        <v>5124.8999999999996</v>
      </c>
      <c r="AV502" s="16">
        <f t="shared" si="942"/>
        <v>5124.8999999999996</v>
      </c>
      <c r="AW502" s="16"/>
      <c r="AX502" s="16"/>
      <c r="AY502" s="16"/>
      <c r="AZ502" s="16">
        <f t="shared" si="946"/>
        <v>4972</v>
      </c>
      <c r="BA502" s="16">
        <f t="shared" si="947"/>
        <v>5124.8999999999996</v>
      </c>
      <c r="BB502" s="16">
        <f t="shared" si="948"/>
        <v>5124.8999999999996</v>
      </c>
      <c r="BC502" s="16"/>
      <c r="BD502" s="30"/>
      <c r="BE502" s="30"/>
      <c r="BF502" s="1"/>
      <c r="BG502" s="1"/>
      <c r="BH502" s="1"/>
      <c r="BI502" s="1"/>
      <c r="BJ502" s="1"/>
    </row>
    <row r="503" s="1" customFormat="1">
      <c r="A503" s="13" t="s">
        <v>366</v>
      </c>
      <c r="B503" s="14" t="s">
        <v>66</v>
      </c>
      <c r="C503" s="13"/>
      <c r="D503" s="13"/>
      <c r="E503" s="29" t="s">
        <v>67</v>
      </c>
      <c r="F503" s="16">
        <f>F504</f>
        <v>1285.2</v>
      </c>
      <c r="G503" s="16">
        <f>G504</f>
        <v>1132.3</v>
      </c>
      <c r="H503" s="16">
        <f>H504</f>
        <v>1132.3</v>
      </c>
      <c r="I503" s="16">
        <f>I504</f>
        <v>0</v>
      </c>
      <c r="J503" s="16">
        <f>J504</f>
        <v>0</v>
      </c>
      <c r="K503" s="16">
        <f>K504</f>
        <v>0</v>
      </c>
      <c r="L503" s="16">
        <f t="shared" si="900"/>
        <v>1285.2</v>
      </c>
      <c r="M503" s="16">
        <f t="shared" si="901"/>
        <v>1132.3</v>
      </c>
      <c r="N503" s="16">
        <f t="shared" si="902"/>
        <v>1132.3</v>
      </c>
      <c r="O503" s="16">
        <f>O504</f>
        <v>0</v>
      </c>
      <c r="P503" s="16">
        <f>P504</f>
        <v>0</v>
      </c>
      <c r="Q503" s="16">
        <f>Q504</f>
        <v>0</v>
      </c>
      <c r="R503" s="16">
        <f t="shared" si="912"/>
        <v>1285.2</v>
      </c>
      <c r="S503" s="16">
        <f t="shared" si="913"/>
        <v>1132.3</v>
      </c>
      <c r="T503" s="16">
        <f t="shared" si="914"/>
        <v>1132.3</v>
      </c>
      <c r="U503" s="16">
        <f>U504</f>
        <v>0</v>
      </c>
      <c r="V503" s="16">
        <f>V504</f>
        <v>0</v>
      </c>
      <c r="W503" s="16">
        <f>W504</f>
        <v>0</v>
      </c>
      <c r="X503" s="16">
        <f t="shared" si="918"/>
        <v>1285.2</v>
      </c>
      <c r="Y503" s="16">
        <f t="shared" si="919"/>
        <v>1132.3</v>
      </c>
      <c r="Z503" s="16">
        <f t="shared" si="920"/>
        <v>1132.3</v>
      </c>
      <c r="AA503" s="16">
        <f>AA504</f>
        <v>0</v>
      </c>
      <c r="AB503" s="16">
        <f>AB504</f>
        <v>0</v>
      </c>
      <c r="AC503" s="16">
        <f>AC504</f>
        <v>0</v>
      </c>
      <c r="AD503" s="16">
        <f t="shared" si="924"/>
        <v>1285.2</v>
      </c>
      <c r="AE503" s="16">
        <f t="shared" si="925"/>
        <v>1132.3</v>
      </c>
      <c r="AF503" s="16">
        <f t="shared" si="926"/>
        <v>1132.3</v>
      </c>
      <c r="AG503" s="16">
        <f>AG504</f>
        <v>0</v>
      </c>
      <c r="AH503" s="16">
        <f t="shared" si="928"/>
        <v>1285.2</v>
      </c>
      <c r="AI503" s="16">
        <f t="shared" si="929"/>
        <v>1132.3</v>
      </c>
      <c r="AJ503" s="16">
        <f t="shared" si="930"/>
        <v>1132.3</v>
      </c>
      <c r="AK503" s="16">
        <f>AK504</f>
        <v>0</v>
      </c>
      <c r="AL503" s="16">
        <f>AL504</f>
        <v>0</v>
      </c>
      <c r="AM503" s="16">
        <f>AM504</f>
        <v>0</v>
      </c>
      <c r="AN503" s="16">
        <f t="shared" si="934"/>
        <v>1285.2</v>
      </c>
      <c r="AO503" s="16">
        <f t="shared" si="935"/>
        <v>1132.3</v>
      </c>
      <c r="AP503" s="16">
        <f t="shared" si="936"/>
        <v>1132.3</v>
      </c>
      <c r="AQ503" s="16">
        <f>AQ504</f>
        <v>0</v>
      </c>
      <c r="AR503" s="16">
        <f>AR504</f>
        <v>0</v>
      </c>
      <c r="AS503" s="16">
        <f>AS504</f>
        <v>0</v>
      </c>
      <c r="AT503" s="16">
        <f t="shared" si="940"/>
        <v>1285.2</v>
      </c>
      <c r="AU503" s="16">
        <f t="shared" si="941"/>
        <v>1132.3</v>
      </c>
      <c r="AV503" s="16">
        <f t="shared" si="942"/>
        <v>1132.3</v>
      </c>
      <c r="AW503" s="16">
        <f>AW504</f>
        <v>0</v>
      </c>
      <c r="AX503" s="16">
        <f>AX504</f>
        <v>0</v>
      </c>
      <c r="AY503" s="16">
        <f>AY504</f>
        <v>0</v>
      </c>
      <c r="AZ503" s="16">
        <f t="shared" si="946"/>
        <v>1285.2</v>
      </c>
      <c r="BA503" s="16">
        <f t="shared" si="947"/>
        <v>1132.3</v>
      </c>
      <c r="BB503" s="16">
        <f t="shared" si="948"/>
        <v>1132.3</v>
      </c>
      <c r="BC503" s="16">
        <f>BC504</f>
        <v>0</v>
      </c>
      <c r="BD503" s="30"/>
      <c r="BE503" s="30"/>
      <c r="BF503" s="1"/>
      <c r="BG503" s="1"/>
      <c r="BH503" s="1"/>
      <c r="BI503" s="1"/>
      <c r="BJ503" s="1"/>
    </row>
    <row r="504" s="1" customFormat="1">
      <c r="A504" s="13" t="s">
        <v>366</v>
      </c>
      <c r="B504" s="14" t="s">
        <v>66</v>
      </c>
      <c r="C504" s="13" t="s">
        <v>107</v>
      </c>
      <c r="D504" s="13" t="s">
        <v>337</v>
      </c>
      <c r="E504" s="29" t="s">
        <v>338</v>
      </c>
      <c r="F504" s="16">
        <v>1285.2</v>
      </c>
      <c r="G504" s="16">
        <v>1132.3</v>
      </c>
      <c r="H504" s="16">
        <v>1132.3</v>
      </c>
      <c r="I504" s="16"/>
      <c r="J504" s="16"/>
      <c r="K504" s="16"/>
      <c r="L504" s="16">
        <f t="shared" si="900"/>
        <v>1285.2</v>
      </c>
      <c r="M504" s="16">
        <f t="shared" si="901"/>
        <v>1132.3</v>
      </c>
      <c r="N504" s="16">
        <f t="shared" si="902"/>
        <v>1132.3</v>
      </c>
      <c r="O504" s="16"/>
      <c r="P504" s="16"/>
      <c r="Q504" s="16"/>
      <c r="R504" s="16">
        <f t="shared" si="912"/>
        <v>1285.2</v>
      </c>
      <c r="S504" s="16">
        <f t="shared" si="913"/>
        <v>1132.3</v>
      </c>
      <c r="T504" s="16">
        <f t="shared" si="914"/>
        <v>1132.3</v>
      </c>
      <c r="U504" s="16"/>
      <c r="V504" s="16"/>
      <c r="W504" s="16"/>
      <c r="X504" s="16">
        <f t="shared" si="918"/>
        <v>1285.2</v>
      </c>
      <c r="Y504" s="16">
        <f t="shared" si="919"/>
        <v>1132.3</v>
      </c>
      <c r="Z504" s="16">
        <f t="shared" si="920"/>
        <v>1132.3</v>
      </c>
      <c r="AA504" s="16"/>
      <c r="AB504" s="16"/>
      <c r="AC504" s="16"/>
      <c r="AD504" s="16">
        <f t="shared" si="924"/>
        <v>1285.2</v>
      </c>
      <c r="AE504" s="16">
        <f t="shared" si="925"/>
        <v>1132.3</v>
      </c>
      <c r="AF504" s="16">
        <f t="shared" si="926"/>
        <v>1132.3</v>
      </c>
      <c r="AG504" s="16"/>
      <c r="AH504" s="16">
        <f t="shared" si="928"/>
        <v>1285.2</v>
      </c>
      <c r="AI504" s="16">
        <f t="shared" si="929"/>
        <v>1132.3</v>
      </c>
      <c r="AJ504" s="16">
        <f t="shared" si="930"/>
        <v>1132.3</v>
      </c>
      <c r="AK504" s="16"/>
      <c r="AL504" s="16"/>
      <c r="AM504" s="16"/>
      <c r="AN504" s="16">
        <f t="shared" si="934"/>
        <v>1285.2</v>
      </c>
      <c r="AO504" s="16">
        <f t="shared" si="935"/>
        <v>1132.3</v>
      </c>
      <c r="AP504" s="16">
        <f t="shared" si="936"/>
        <v>1132.3</v>
      </c>
      <c r="AQ504" s="16"/>
      <c r="AR504" s="16"/>
      <c r="AS504" s="16"/>
      <c r="AT504" s="16">
        <f t="shared" si="940"/>
        <v>1285.2</v>
      </c>
      <c r="AU504" s="16">
        <f t="shared" si="941"/>
        <v>1132.3</v>
      </c>
      <c r="AV504" s="16">
        <f t="shared" si="942"/>
        <v>1132.3</v>
      </c>
      <c r="AW504" s="16"/>
      <c r="AX504" s="16"/>
      <c r="AY504" s="16"/>
      <c r="AZ504" s="16">
        <f t="shared" si="946"/>
        <v>1285.2</v>
      </c>
      <c r="BA504" s="16">
        <f t="shared" si="947"/>
        <v>1132.3</v>
      </c>
      <c r="BB504" s="16">
        <f t="shared" si="948"/>
        <v>1132.3</v>
      </c>
      <c r="BC504" s="16"/>
      <c r="BD504" s="30"/>
      <c r="BE504" s="30"/>
      <c r="BF504" s="1"/>
      <c r="BG504" s="1"/>
      <c r="BH504" s="1"/>
      <c r="BI504" s="1"/>
      <c r="BJ504" s="1"/>
    </row>
    <row r="505" s="1" customFormat="1">
      <c r="A505" s="13" t="s">
        <v>366</v>
      </c>
      <c r="B505" s="14" t="s">
        <v>192</v>
      </c>
      <c r="C505" s="13"/>
      <c r="D505" s="13"/>
      <c r="E505" s="29" t="s">
        <v>193</v>
      </c>
      <c r="F505" s="16">
        <f>F506</f>
        <v>14696.700000000001</v>
      </c>
      <c r="G505" s="16">
        <f>G506</f>
        <v>14696.700000000001</v>
      </c>
      <c r="H505" s="16">
        <f>H506</f>
        <v>14696.700000000001</v>
      </c>
      <c r="I505" s="16">
        <f>I506</f>
        <v>0</v>
      </c>
      <c r="J505" s="16">
        <f>J506</f>
        <v>0</v>
      </c>
      <c r="K505" s="16">
        <f>K506</f>
        <v>0</v>
      </c>
      <c r="L505" s="16">
        <f t="shared" si="900"/>
        <v>14696.700000000001</v>
      </c>
      <c r="M505" s="16">
        <f t="shared" si="901"/>
        <v>14696.700000000001</v>
      </c>
      <c r="N505" s="16">
        <f t="shared" si="902"/>
        <v>14696.700000000001</v>
      </c>
      <c r="O505" s="16">
        <f>O506</f>
        <v>0</v>
      </c>
      <c r="P505" s="16">
        <f>P506</f>
        <v>0</v>
      </c>
      <c r="Q505" s="16">
        <f>Q506</f>
        <v>0</v>
      </c>
      <c r="R505" s="16">
        <f t="shared" si="912"/>
        <v>14696.700000000001</v>
      </c>
      <c r="S505" s="16">
        <f t="shared" si="913"/>
        <v>14696.700000000001</v>
      </c>
      <c r="T505" s="16">
        <f t="shared" si="914"/>
        <v>14696.700000000001</v>
      </c>
      <c r="U505" s="16">
        <f>U506</f>
        <v>0</v>
      </c>
      <c r="V505" s="16">
        <f>V506</f>
        <v>0</v>
      </c>
      <c r="W505" s="16">
        <f>W506</f>
        <v>0</v>
      </c>
      <c r="X505" s="16">
        <f t="shared" si="918"/>
        <v>14696.700000000001</v>
      </c>
      <c r="Y505" s="16">
        <f t="shared" si="919"/>
        <v>14696.700000000001</v>
      </c>
      <c r="Z505" s="16">
        <f t="shared" si="920"/>
        <v>14696.700000000001</v>
      </c>
      <c r="AA505" s="16">
        <f>AA506</f>
        <v>0</v>
      </c>
      <c r="AB505" s="16">
        <f>AB506</f>
        <v>0</v>
      </c>
      <c r="AC505" s="16">
        <f>AC506</f>
        <v>0</v>
      </c>
      <c r="AD505" s="16">
        <f t="shared" si="924"/>
        <v>14696.700000000001</v>
      </c>
      <c r="AE505" s="16">
        <f t="shared" si="925"/>
        <v>14696.700000000001</v>
      </c>
      <c r="AF505" s="16">
        <f t="shared" si="926"/>
        <v>14696.700000000001</v>
      </c>
      <c r="AG505" s="16">
        <f>AG506</f>
        <v>0</v>
      </c>
      <c r="AH505" s="16">
        <f t="shared" si="928"/>
        <v>14696.700000000001</v>
      </c>
      <c r="AI505" s="16">
        <f t="shared" si="929"/>
        <v>14696.700000000001</v>
      </c>
      <c r="AJ505" s="16">
        <f t="shared" si="930"/>
        <v>14696.700000000001</v>
      </c>
      <c r="AK505" s="16">
        <f>AK506</f>
        <v>0</v>
      </c>
      <c r="AL505" s="16">
        <f>AL506</f>
        <v>0</v>
      </c>
      <c r="AM505" s="16">
        <f>AM506</f>
        <v>0</v>
      </c>
      <c r="AN505" s="16">
        <f t="shared" si="934"/>
        <v>14696.700000000001</v>
      </c>
      <c r="AO505" s="16">
        <f t="shared" si="935"/>
        <v>14696.700000000001</v>
      </c>
      <c r="AP505" s="16">
        <f t="shared" si="936"/>
        <v>14696.700000000001</v>
      </c>
      <c r="AQ505" s="16">
        <f>AQ506</f>
        <v>0</v>
      </c>
      <c r="AR505" s="16">
        <f>AR506</f>
        <v>0</v>
      </c>
      <c r="AS505" s="16">
        <f>AS506</f>
        <v>0</v>
      </c>
      <c r="AT505" s="16">
        <f t="shared" si="940"/>
        <v>14696.700000000001</v>
      </c>
      <c r="AU505" s="16">
        <f t="shared" si="941"/>
        <v>14696.700000000001</v>
      </c>
      <c r="AV505" s="16">
        <f t="shared" si="942"/>
        <v>14696.700000000001</v>
      </c>
      <c r="AW505" s="16">
        <f>AW506</f>
        <v>0</v>
      </c>
      <c r="AX505" s="16">
        <f>AX506</f>
        <v>0</v>
      </c>
      <c r="AY505" s="16">
        <f>AY506</f>
        <v>0</v>
      </c>
      <c r="AZ505" s="16">
        <f t="shared" si="946"/>
        <v>14696.700000000001</v>
      </c>
      <c r="BA505" s="16">
        <f t="shared" si="947"/>
        <v>14696.700000000001</v>
      </c>
      <c r="BB505" s="16">
        <f t="shared" si="948"/>
        <v>14696.700000000001</v>
      </c>
      <c r="BC505" s="16">
        <f>BC506</f>
        <v>0</v>
      </c>
      <c r="BD505" s="30"/>
      <c r="BE505" s="30"/>
      <c r="BF505" s="1"/>
      <c r="BG505" s="1"/>
      <c r="BH505" s="1"/>
      <c r="BI505" s="1"/>
      <c r="BJ505" s="1"/>
    </row>
    <row r="506" s="1" customFormat="1">
      <c r="A506" s="13" t="s">
        <v>366</v>
      </c>
      <c r="B506" s="14" t="s">
        <v>192</v>
      </c>
      <c r="C506" s="13" t="s">
        <v>72</v>
      </c>
      <c r="D506" s="13" t="s">
        <v>74</v>
      </c>
      <c r="E506" s="29" t="s">
        <v>75</v>
      </c>
      <c r="F506" s="16">
        <v>14696.700000000001</v>
      </c>
      <c r="G506" s="42">
        <v>14696.700000000001</v>
      </c>
      <c r="H506" s="42">
        <v>14696.700000000001</v>
      </c>
      <c r="I506" s="16"/>
      <c r="J506" s="16"/>
      <c r="K506" s="16"/>
      <c r="L506" s="16">
        <f t="shared" si="900"/>
        <v>14696.700000000001</v>
      </c>
      <c r="M506" s="16">
        <f t="shared" si="901"/>
        <v>14696.700000000001</v>
      </c>
      <c r="N506" s="16">
        <f t="shared" si="902"/>
        <v>14696.700000000001</v>
      </c>
      <c r="O506" s="16"/>
      <c r="P506" s="16"/>
      <c r="Q506" s="16"/>
      <c r="R506" s="16">
        <f t="shared" si="912"/>
        <v>14696.700000000001</v>
      </c>
      <c r="S506" s="16">
        <f t="shared" si="913"/>
        <v>14696.700000000001</v>
      </c>
      <c r="T506" s="16">
        <f t="shared" si="914"/>
        <v>14696.700000000001</v>
      </c>
      <c r="U506" s="16"/>
      <c r="V506" s="16"/>
      <c r="W506" s="16"/>
      <c r="X506" s="16">
        <f t="shared" si="918"/>
        <v>14696.700000000001</v>
      </c>
      <c r="Y506" s="16">
        <f t="shared" si="919"/>
        <v>14696.700000000001</v>
      </c>
      <c r="Z506" s="16">
        <f t="shared" si="920"/>
        <v>14696.700000000001</v>
      </c>
      <c r="AA506" s="16"/>
      <c r="AB506" s="16"/>
      <c r="AC506" s="16"/>
      <c r="AD506" s="16">
        <f t="shared" si="924"/>
        <v>14696.700000000001</v>
      </c>
      <c r="AE506" s="16">
        <f t="shared" si="925"/>
        <v>14696.700000000001</v>
      </c>
      <c r="AF506" s="16">
        <f t="shared" si="926"/>
        <v>14696.700000000001</v>
      </c>
      <c r="AG506" s="16"/>
      <c r="AH506" s="16">
        <f t="shared" si="928"/>
        <v>14696.700000000001</v>
      </c>
      <c r="AI506" s="16">
        <f t="shared" si="929"/>
        <v>14696.700000000001</v>
      </c>
      <c r="AJ506" s="16">
        <f t="shared" si="930"/>
        <v>14696.700000000001</v>
      </c>
      <c r="AK506" s="16"/>
      <c r="AL506" s="16"/>
      <c r="AM506" s="16"/>
      <c r="AN506" s="16">
        <f t="shared" si="934"/>
        <v>14696.700000000001</v>
      </c>
      <c r="AO506" s="16">
        <f t="shared" si="935"/>
        <v>14696.700000000001</v>
      </c>
      <c r="AP506" s="16">
        <f t="shared" si="936"/>
        <v>14696.700000000001</v>
      </c>
      <c r="AQ506" s="16"/>
      <c r="AR506" s="16"/>
      <c r="AS506" s="16"/>
      <c r="AT506" s="16">
        <f t="shared" si="940"/>
        <v>14696.700000000001</v>
      </c>
      <c r="AU506" s="16">
        <f t="shared" si="941"/>
        <v>14696.700000000001</v>
      </c>
      <c r="AV506" s="16">
        <f t="shared" si="942"/>
        <v>14696.700000000001</v>
      </c>
      <c r="AW506" s="16"/>
      <c r="AX506" s="16"/>
      <c r="AY506" s="16"/>
      <c r="AZ506" s="16">
        <f t="shared" si="946"/>
        <v>14696.700000000001</v>
      </c>
      <c r="BA506" s="16">
        <f t="shared" si="947"/>
        <v>14696.700000000001</v>
      </c>
      <c r="BB506" s="16">
        <f t="shared" si="948"/>
        <v>14696.700000000001</v>
      </c>
      <c r="BC506" s="16"/>
      <c r="BD506" s="30"/>
      <c r="BE506" s="30"/>
      <c r="BF506" s="1"/>
      <c r="BG506" s="1"/>
      <c r="BH506" s="1"/>
      <c r="BI506" s="1"/>
      <c r="BJ506" s="1"/>
    </row>
    <row r="507" s="1" customFormat="1">
      <c r="A507" s="13" t="s">
        <v>366</v>
      </c>
      <c r="B507" s="14" t="s">
        <v>58</v>
      </c>
      <c r="C507" s="13"/>
      <c r="D507" s="13"/>
      <c r="E507" s="29" t="s">
        <v>59</v>
      </c>
      <c r="F507" s="16">
        <f>F508</f>
        <v>16871.5</v>
      </c>
      <c r="G507" s="16">
        <f>G508</f>
        <v>16871.5</v>
      </c>
      <c r="H507" s="16">
        <f>H508</f>
        <v>16871.5</v>
      </c>
      <c r="I507" s="16">
        <f>I508</f>
        <v>0</v>
      </c>
      <c r="J507" s="16">
        <f>J508</f>
        <v>0</v>
      </c>
      <c r="K507" s="16">
        <f>K508</f>
        <v>0</v>
      </c>
      <c r="L507" s="16">
        <f t="shared" si="900"/>
        <v>16871.5</v>
      </c>
      <c r="M507" s="16">
        <f t="shared" si="901"/>
        <v>16871.5</v>
      </c>
      <c r="N507" s="16">
        <f t="shared" si="902"/>
        <v>16871.5</v>
      </c>
      <c r="O507" s="16">
        <f>O508</f>
        <v>0</v>
      </c>
      <c r="P507" s="16">
        <f>P508</f>
        <v>0</v>
      </c>
      <c r="Q507" s="16">
        <f>Q508</f>
        <v>0</v>
      </c>
      <c r="R507" s="16">
        <f t="shared" si="912"/>
        <v>16871.5</v>
      </c>
      <c r="S507" s="16">
        <f t="shared" si="913"/>
        <v>16871.5</v>
      </c>
      <c r="T507" s="16">
        <f t="shared" si="914"/>
        <v>16871.5</v>
      </c>
      <c r="U507" s="16">
        <f>U508</f>
        <v>0</v>
      </c>
      <c r="V507" s="16">
        <f>V508</f>
        <v>0</v>
      </c>
      <c r="W507" s="16">
        <f>W508</f>
        <v>0</v>
      </c>
      <c r="X507" s="16">
        <f t="shared" si="918"/>
        <v>16871.5</v>
      </c>
      <c r="Y507" s="16">
        <f t="shared" si="919"/>
        <v>16871.5</v>
      </c>
      <c r="Z507" s="16">
        <f t="shared" si="920"/>
        <v>16871.5</v>
      </c>
      <c r="AA507" s="16">
        <f>AA508</f>
        <v>0</v>
      </c>
      <c r="AB507" s="16">
        <f>AB508</f>
        <v>0</v>
      </c>
      <c r="AC507" s="16">
        <f>AC508</f>
        <v>0</v>
      </c>
      <c r="AD507" s="16">
        <f t="shared" si="924"/>
        <v>16871.5</v>
      </c>
      <c r="AE507" s="16">
        <f t="shared" si="925"/>
        <v>16871.5</v>
      </c>
      <c r="AF507" s="16">
        <f t="shared" si="926"/>
        <v>16871.5</v>
      </c>
      <c r="AG507" s="16">
        <f>AG508</f>
        <v>0</v>
      </c>
      <c r="AH507" s="16">
        <f t="shared" si="928"/>
        <v>16871.5</v>
      </c>
      <c r="AI507" s="16">
        <f t="shared" si="929"/>
        <v>16871.5</v>
      </c>
      <c r="AJ507" s="16">
        <f t="shared" si="930"/>
        <v>16871.5</v>
      </c>
      <c r="AK507" s="16">
        <f>AK508</f>
        <v>0</v>
      </c>
      <c r="AL507" s="16">
        <f>AL508</f>
        <v>0</v>
      </c>
      <c r="AM507" s="16">
        <f>AM508</f>
        <v>0</v>
      </c>
      <c r="AN507" s="16">
        <f t="shared" si="934"/>
        <v>16871.5</v>
      </c>
      <c r="AO507" s="16">
        <f t="shared" si="935"/>
        <v>16871.5</v>
      </c>
      <c r="AP507" s="16">
        <f t="shared" si="936"/>
        <v>16871.5</v>
      </c>
      <c r="AQ507" s="16">
        <f>AQ508</f>
        <v>0</v>
      </c>
      <c r="AR507" s="16">
        <f>AR508</f>
        <v>0</v>
      </c>
      <c r="AS507" s="16">
        <f>AS508</f>
        <v>0</v>
      </c>
      <c r="AT507" s="16">
        <f t="shared" si="940"/>
        <v>16871.5</v>
      </c>
      <c r="AU507" s="16">
        <f t="shared" si="941"/>
        <v>16871.5</v>
      </c>
      <c r="AV507" s="16">
        <f t="shared" si="942"/>
        <v>16871.5</v>
      </c>
      <c r="AW507" s="16">
        <f>AW508</f>
        <v>0</v>
      </c>
      <c r="AX507" s="16">
        <f>AX508</f>
        <v>0</v>
      </c>
      <c r="AY507" s="16">
        <f>AY508</f>
        <v>0</v>
      </c>
      <c r="AZ507" s="16">
        <f t="shared" si="946"/>
        <v>16871.5</v>
      </c>
      <c r="BA507" s="16">
        <f t="shared" si="947"/>
        <v>16871.5</v>
      </c>
      <c r="BB507" s="16">
        <f t="shared" si="948"/>
        <v>16871.5</v>
      </c>
      <c r="BC507" s="16">
        <f>BC508</f>
        <v>0</v>
      </c>
      <c r="BD507" s="30"/>
      <c r="BE507" s="30"/>
      <c r="BF507" s="1"/>
      <c r="BG507" s="1"/>
      <c r="BH507" s="1"/>
      <c r="BI507" s="1"/>
      <c r="BJ507" s="1"/>
    </row>
    <row r="508" s="1" customFormat="1">
      <c r="A508" s="13" t="s">
        <v>366</v>
      </c>
      <c r="B508" s="14" t="s">
        <v>58</v>
      </c>
      <c r="C508" s="13" t="s">
        <v>72</v>
      </c>
      <c r="D508" s="13" t="s">
        <v>74</v>
      </c>
      <c r="E508" s="29" t="s">
        <v>75</v>
      </c>
      <c r="F508" s="16">
        <v>16871.5</v>
      </c>
      <c r="G508" s="16">
        <f>10734.3+6137.2</f>
        <v>16871.5</v>
      </c>
      <c r="H508" s="16">
        <f>10734.3+6137.2</f>
        <v>16871.5</v>
      </c>
      <c r="I508" s="16"/>
      <c r="J508" s="16"/>
      <c r="K508" s="16"/>
      <c r="L508" s="16">
        <f t="shared" si="900"/>
        <v>16871.5</v>
      </c>
      <c r="M508" s="16">
        <f t="shared" si="901"/>
        <v>16871.5</v>
      </c>
      <c r="N508" s="16">
        <f t="shared" si="902"/>
        <v>16871.5</v>
      </c>
      <c r="O508" s="16"/>
      <c r="P508" s="16"/>
      <c r="Q508" s="16"/>
      <c r="R508" s="16">
        <f t="shared" si="912"/>
        <v>16871.5</v>
      </c>
      <c r="S508" s="16">
        <f t="shared" si="913"/>
        <v>16871.5</v>
      </c>
      <c r="T508" s="16">
        <f t="shared" si="914"/>
        <v>16871.5</v>
      </c>
      <c r="U508" s="16"/>
      <c r="V508" s="16"/>
      <c r="W508" s="16"/>
      <c r="X508" s="16">
        <f t="shared" si="918"/>
        <v>16871.5</v>
      </c>
      <c r="Y508" s="16">
        <f t="shared" si="919"/>
        <v>16871.5</v>
      </c>
      <c r="Z508" s="16">
        <f t="shared" si="920"/>
        <v>16871.5</v>
      </c>
      <c r="AA508" s="16"/>
      <c r="AB508" s="16"/>
      <c r="AC508" s="16"/>
      <c r="AD508" s="16">
        <f t="shared" si="924"/>
        <v>16871.5</v>
      </c>
      <c r="AE508" s="16">
        <f t="shared" si="925"/>
        <v>16871.5</v>
      </c>
      <c r="AF508" s="16">
        <f t="shared" si="926"/>
        <v>16871.5</v>
      </c>
      <c r="AG508" s="16"/>
      <c r="AH508" s="16">
        <f t="shared" si="928"/>
        <v>16871.5</v>
      </c>
      <c r="AI508" s="16">
        <f t="shared" si="929"/>
        <v>16871.5</v>
      </c>
      <c r="AJ508" s="16">
        <f t="shared" si="930"/>
        <v>16871.5</v>
      </c>
      <c r="AK508" s="16"/>
      <c r="AL508" s="16"/>
      <c r="AM508" s="16"/>
      <c r="AN508" s="16">
        <f t="shared" si="934"/>
        <v>16871.5</v>
      </c>
      <c r="AO508" s="16">
        <f t="shared" si="935"/>
        <v>16871.5</v>
      </c>
      <c r="AP508" s="16">
        <f t="shared" si="936"/>
        <v>16871.5</v>
      </c>
      <c r="AQ508" s="16"/>
      <c r="AR508" s="16"/>
      <c r="AS508" s="16"/>
      <c r="AT508" s="16">
        <f t="shared" si="940"/>
        <v>16871.5</v>
      </c>
      <c r="AU508" s="16">
        <f t="shared" si="941"/>
        <v>16871.5</v>
      </c>
      <c r="AV508" s="16">
        <f t="shared" si="942"/>
        <v>16871.5</v>
      </c>
      <c r="AW508" s="16"/>
      <c r="AX508" s="16"/>
      <c r="AY508" s="16"/>
      <c r="AZ508" s="16">
        <f t="shared" si="946"/>
        <v>16871.5</v>
      </c>
      <c r="BA508" s="16">
        <f t="shared" si="947"/>
        <v>16871.5</v>
      </c>
      <c r="BB508" s="16">
        <f t="shared" si="948"/>
        <v>16871.5</v>
      </c>
      <c r="BC508" s="16"/>
      <c r="BD508" s="30"/>
      <c r="BE508" s="30"/>
      <c r="BF508" s="1"/>
      <c r="BG508" s="1"/>
      <c r="BH508" s="1"/>
      <c r="BI508" s="1"/>
      <c r="BJ508" s="1"/>
    </row>
    <row r="509" s="1" customFormat="1">
      <c r="A509" s="13" t="s">
        <v>366</v>
      </c>
      <c r="B509" s="14" t="s">
        <v>52</v>
      </c>
      <c r="C509" s="13"/>
      <c r="D509" s="13"/>
      <c r="E509" s="29" t="s">
        <v>53</v>
      </c>
      <c r="F509" s="16">
        <f>F510</f>
        <v>261090.89999999999</v>
      </c>
      <c r="G509" s="16">
        <f>G510</f>
        <v>261090.89999999999</v>
      </c>
      <c r="H509" s="16">
        <f>H510</f>
        <v>261090.89999999999</v>
      </c>
      <c r="I509" s="16">
        <f>I510</f>
        <v>0</v>
      </c>
      <c r="J509" s="16">
        <f>J510</f>
        <v>0</v>
      </c>
      <c r="K509" s="16">
        <f>K510</f>
        <v>0</v>
      </c>
      <c r="L509" s="16">
        <f t="shared" si="900"/>
        <v>261090.89999999999</v>
      </c>
      <c r="M509" s="16">
        <f t="shared" si="901"/>
        <v>261090.89999999999</v>
      </c>
      <c r="N509" s="16">
        <f t="shared" si="902"/>
        <v>261090.89999999999</v>
      </c>
      <c r="O509" s="16">
        <f>O510</f>
        <v>0</v>
      </c>
      <c r="P509" s="16">
        <f>P510</f>
        <v>0</v>
      </c>
      <c r="Q509" s="16">
        <f>Q510</f>
        <v>0</v>
      </c>
      <c r="R509" s="16">
        <f t="shared" si="912"/>
        <v>261090.89999999999</v>
      </c>
      <c r="S509" s="16">
        <f t="shared" si="913"/>
        <v>261090.89999999999</v>
      </c>
      <c r="T509" s="16">
        <f t="shared" si="914"/>
        <v>261090.89999999999</v>
      </c>
      <c r="U509" s="16">
        <f>U510</f>
        <v>0</v>
      </c>
      <c r="V509" s="16">
        <f>V510</f>
        <v>0</v>
      </c>
      <c r="W509" s="16">
        <f>W510</f>
        <v>0</v>
      </c>
      <c r="X509" s="16">
        <f t="shared" si="918"/>
        <v>261090.89999999999</v>
      </c>
      <c r="Y509" s="16">
        <f t="shared" si="919"/>
        <v>261090.89999999999</v>
      </c>
      <c r="Z509" s="16">
        <f t="shared" si="920"/>
        <v>261090.89999999999</v>
      </c>
      <c r="AA509" s="16">
        <f>AA510</f>
        <v>0</v>
      </c>
      <c r="AB509" s="16">
        <f>AB510</f>
        <v>0</v>
      </c>
      <c r="AC509" s="16">
        <f>AC510</f>
        <v>0</v>
      </c>
      <c r="AD509" s="16">
        <f t="shared" si="924"/>
        <v>261090.89999999999</v>
      </c>
      <c r="AE509" s="16">
        <f t="shared" si="925"/>
        <v>261090.89999999999</v>
      </c>
      <c r="AF509" s="16">
        <f t="shared" si="926"/>
        <v>261090.89999999999</v>
      </c>
      <c r="AG509" s="16">
        <f>AG510</f>
        <v>0</v>
      </c>
      <c r="AH509" s="16">
        <f t="shared" si="928"/>
        <v>261090.89999999999</v>
      </c>
      <c r="AI509" s="16">
        <f t="shared" si="929"/>
        <v>261090.89999999999</v>
      </c>
      <c r="AJ509" s="16">
        <f t="shared" si="930"/>
        <v>261090.89999999999</v>
      </c>
      <c r="AK509" s="16">
        <f>AK510</f>
        <v>0</v>
      </c>
      <c r="AL509" s="16">
        <f>AL510</f>
        <v>0</v>
      </c>
      <c r="AM509" s="16">
        <f>AM510</f>
        <v>0</v>
      </c>
      <c r="AN509" s="16">
        <f t="shared" si="934"/>
        <v>261090.89999999999</v>
      </c>
      <c r="AO509" s="16">
        <f t="shared" si="935"/>
        <v>261090.89999999999</v>
      </c>
      <c r="AP509" s="16">
        <f t="shared" si="936"/>
        <v>261090.89999999999</v>
      </c>
      <c r="AQ509" s="16">
        <f>AQ510</f>
        <v>0</v>
      </c>
      <c r="AR509" s="16">
        <f>AR510</f>
        <v>0</v>
      </c>
      <c r="AS509" s="16">
        <f>AS510</f>
        <v>0</v>
      </c>
      <c r="AT509" s="16">
        <f t="shared" si="940"/>
        <v>261090.89999999999</v>
      </c>
      <c r="AU509" s="16">
        <f t="shared" si="941"/>
        <v>261090.89999999999</v>
      </c>
      <c r="AV509" s="16">
        <f t="shared" si="942"/>
        <v>261090.89999999999</v>
      </c>
      <c r="AW509" s="16">
        <f>AW510</f>
        <v>0</v>
      </c>
      <c r="AX509" s="16">
        <f>AX510</f>
        <v>0</v>
      </c>
      <c r="AY509" s="16">
        <f>AY510</f>
        <v>0</v>
      </c>
      <c r="AZ509" s="16">
        <f t="shared" si="946"/>
        <v>261090.89999999999</v>
      </c>
      <c r="BA509" s="16">
        <f t="shared" si="947"/>
        <v>261090.89999999999</v>
      </c>
      <c r="BB509" s="16">
        <f t="shared" si="948"/>
        <v>261090.89999999999</v>
      </c>
      <c r="BC509" s="16">
        <f>BC510</f>
        <v>0</v>
      </c>
      <c r="BD509" s="30"/>
      <c r="BE509" s="30"/>
      <c r="BF509" s="1"/>
      <c r="BG509" s="1"/>
      <c r="BH509" s="1"/>
      <c r="BI509" s="1"/>
      <c r="BJ509" s="1"/>
    </row>
    <row r="510" s="1" customFormat="1">
      <c r="A510" s="13" t="s">
        <v>366</v>
      </c>
      <c r="B510" s="14" t="s">
        <v>52</v>
      </c>
      <c r="C510" s="13" t="s">
        <v>72</v>
      </c>
      <c r="D510" s="13" t="s">
        <v>74</v>
      </c>
      <c r="E510" s="29" t="s">
        <v>75</v>
      </c>
      <c r="F510" s="16">
        <v>261090.89999999999</v>
      </c>
      <c r="G510" s="42">
        <v>261090.89999999999</v>
      </c>
      <c r="H510" s="42">
        <v>261090.89999999999</v>
      </c>
      <c r="I510" s="16"/>
      <c r="J510" s="16"/>
      <c r="K510" s="16"/>
      <c r="L510" s="16">
        <f t="shared" si="900"/>
        <v>261090.89999999999</v>
      </c>
      <c r="M510" s="16">
        <f t="shared" si="901"/>
        <v>261090.89999999999</v>
      </c>
      <c r="N510" s="16">
        <f t="shared" si="902"/>
        <v>261090.89999999999</v>
      </c>
      <c r="O510" s="16"/>
      <c r="P510" s="16"/>
      <c r="Q510" s="16"/>
      <c r="R510" s="16">
        <f t="shared" si="912"/>
        <v>261090.89999999999</v>
      </c>
      <c r="S510" s="16">
        <f t="shared" si="913"/>
        <v>261090.89999999999</v>
      </c>
      <c r="T510" s="16">
        <f t="shared" si="914"/>
        <v>261090.89999999999</v>
      </c>
      <c r="U510" s="16"/>
      <c r="V510" s="16"/>
      <c r="W510" s="16"/>
      <c r="X510" s="16">
        <f t="shared" si="918"/>
        <v>261090.89999999999</v>
      </c>
      <c r="Y510" s="16">
        <f t="shared" si="919"/>
        <v>261090.89999999999</v>
      </c>
      <c r="Z510" s="16">
        <f t="shared" si="920"/>
        <v>261090.89999999999</v>
      </c>
      <c r="AA510" s="16"/>
      <c r="AB510" s="16"/>
      <c r="AC510" s="16"/>
      <c r="AD510" s="16">
        <f t="shared" si="924"/>
        <v>261090.89999999999</v>
      </c>
      <c r="AE510" s="16">
        <f t="shared" si="925"/>
        <v>261090.89999999999</v>
      </c>
      <c r="AF510" s="16">
        <f t="shared" si="926"/>
        <v>261090.89999999999</v>
      </c>
      <c r="AG510" s="16"/>
      <c r="AH510" s="16">
        <f t="shared" si="928"/>
        <v>261090.89999999999</v>
      </c>
      <c r="AI510" s="16">
        <f t="shared" si="929"/>
        <v>261090.89999999999</v>
      </c>
      <c r="AJ510" s="16">
        <f t="shared" si="930"/>
        <v>261090.89999999999</v>
      </c>
      <c r="AK510" s="16"/>
      <c r="AL510" s="16"/>
      <c r="AM510" s="16"/>
      <c r="AN510" s="16">
        <f t="shared" si="934"/>
        <v>261090.89999999999</v>
      </c>
      <c r="AO510" s="16">
        <f t="shared" si="935"/>
        <v>261090.89999999999</v>
      </c>
      <c r="AP510" s="16">
        <f t="shared" si="936"/>
        <v>261090.89999999999</v>
      </c>
      <c r="AQ510" s="16"/>
      <c r="AR510" s="16"/>
      <c r="AS510" s="16"/>
      <c r="AT510" s="16">
        <f t="shared" si="940"/>
        <v>261090.89999999999</v>
      </c>
      <c r="AU510" s="16">
        <f t="shared" si="941"/>
        <v>261090.89999999999</v>
      </c>
      <c r="AV510" s="16">
        <f t="shared" si="942"/>
        <v>261090.89999999999</v>
      </c>
      <c r="AW510" s="16"/>
      <c r="AX510" s="16"/>
      <c r="AY510" s="16"/>
      <c r="AZ510" s="16">
        <f t="shared" si="946"/>
        <v>261090.89999999999</v>
      </c>
      <c r="BA510" s="16">
        <f t="shared" si="947"/>
        <v>261090.89999999999</v>
      </c>
      <c r="BB510" s="16">
        <f t="shared" si="948"/>
        <v>261090.89999999999</v>
      </c>
      <c r="BC510" s="16"/>
      <c r="BD510" s="30"/>
      <c r="BE510" s="30"/>
      <c r="BF510" s="1"/>
      <c r="BG510" s="1"/>
      <c r="BH510" s="1"/>
      <c r="BI510" s="1"/>
      <c r="BJ510" s="1"/>
    </row>
    <row r="511" s="1" customFormat="1">
      <c r="A511" s="13" t="s">
        <v>368</v>
      </c>
      <c r="B511" s="14"/>
      <c r="C511" s="13"/>
      <c r="D511" s="13"/>
      <c r="E511" s="29" t="s">
        <v>369</v>
      </c>
      <c r="F511" s="16">
        <f>F512+F514</f>
        <v>2915.6999999999998</v>
      </c>
      <c r="G511" s="16">
        <f>G512+G514</f>
        <v>2939.6999999999998</v>
      </c>
      <c r="H511" s="16">
        <f>H512+H514</f>
        <v>2939.6999999999998</v>
      </c>
      <c r="I511" s="16">
        <f>I512+I514</f>
        <v>0</v>
      </c>
      <c r="J511" s="16">
        <f>J512+J514</f>
        <v>0</v>
      </c>
      <c r="K511" s="16">
        <f>K512+K514</f>
        <v>0</v>
      </c>
      <c r="L511" s="16">
        <f t="shared" si="900"/>
        <v>2915.6999999999998</v>
      </c>
      <c r="M511" s="16">
        <f t="shared" si="901"/>
        <v>2939.6999999999998</v>
      </c>
      <c r="N511" s="16">
        <f t="shared" si="902"/>
        <v>2939.6999999999998</v>
      </c>
      <c r="O511" s="16">
        <f>O512+O514</f>
        <v>0</v>
      </c>
      <c r="P511" s="16">
        <f>P512+P514</f>
        <v>0</v>
      </c>
      <c r="Q511" s="16">
        <f>Q512+Q514</f>
        <v>0</v>
      </c>
      <c r="R511" s="16">
        <f t="shared" si="912"/>
        <v>2915.6999999999998</v>
      </c>
      <c r="S511" s="16">
        <f t="shared" si="913"/>
        <v>2939.6999999999998</v>
      </c>
      <c r="T511" s="16">
        <f t="shared" si="914"/>
        <v>2939.6999999999998</v>
      </c>
      <c r="U511" s="16">
        <f>U512+U514</f>
        <v>0</v>
      </c>
      <c r="V511" s="16">
        <f>V512+V514</f>
        <v>0</v>
      </c>
      <c r="W511" s="16">
        <f>W512+W514</f>
        <v>0</v>
      </c>
      <c r="X511" s="16">
        <f t="shared" si="918"/>
        <v>2915.6999999999998</v>
      </c>
      <c r="Y511" s="16">
        <f t="shared" si="919"/>
        <v>2939.6999999999998</v>
      </c>
      <c r="Z511" s="16">
        <f t="shared" si="920"/>
        <v>2939.6999999999998</v>
      </c>
      <c r="AA511" s="16">
        <f>AA512+AA514</f>
        <v>-2342.3000000000002</v>
      </c>
      <c r="AB511" s="16">
        <f>AB512+AB514</f>
        <v>0</v>
      </c>
      <c r="AC511" s="16">
        <f>AC512+AC514</f>
        <v>0</v>
      </c>
      <c r="AD511" s="16">
        <f t="shared" si="924"/>
        <v>573.39999999999964</v>
      </c>
      <c r="AE511" s="16">
        <f t="shared" si="925"/>
        <v>2939.6999999999998</v>
      </c>
      <c r="AF511" s="16">
        <f t="shared" si="926"/>
        <v>2939.6999999999998</v>
      </c>
      <c r="AG511" s="16">
        <f>AG512+AG514</f>
        <v>0</v>
      </c>
      <c r="AH511" s="16">
        <f t="shared" si="928"/>
        <v>573.39999999999964</v>
      </c>
      <c r="AI511" s="16">
        <f t="shared" si="929"/>
        <v>2939.6999999999998</v>
      </c>
      <c r="AJ511" s="16">
        <f t="shared" si="930"/>
        <v>2939.6999999999998</v>
      </c>
      <c r="AK511" s="16">
        <f>AK512+AK514</f>
        <v>0</v>
      </c>
      <c r="AL511" s="16">
        <f>AL512+AL514</f>
        <v>0</v>
      </c>
      <c r="AM511" s="16">
        <f>AM512+AM514</f>
        <v>0</v>
      </c>
      <c r="AN511" s="16">
        <f t="shared" si="934"/>
        <v>573.39999999999964</v>
      </c>
      <c r="AO511" s="16">
        <f t="shared" si="935"/>
        <v>2939.6999999999998</v>
      </c>
      <c r="AP511" s="16">
        <f t="shared" si="936"/>
        <v>2939.6999999999998</v>
      </c>
      <c r="AQ511" s="16">
        <f>AQ512+AQ514</f>
        <v>0</v>
      </c>
      <c r="AR511" s="16">
        <f>AR512+AR514</f>
        <v>0</v>
      </c>
      <c r="AS511" s="16">
        <f>AS512+AS514</f>
        <v>0</v>
      </c>
      <c r="AT511" s="16">
        <f t="shared" si="940"/>
        <v>573.39999999999964</v>
      </c>
      <c r="AU511" s="16">
        <f t="shared" si="941"/>
        <v>2939.6999999999998</v>
      </c>
      <c r="AV511" s="16">
        <f t="shared" si="942"/>
        <v>2939.6999999999998</v>
      </c>
      <c r="AW511" s="16">
        <f>AW512+AW514</f>
        <v>0</v>
      </c>
      <c r="AX511" s="16">
        <f>AX512+AX514</f>
        <v>0</v>
      </c>
      <c r="AY511" s="16">
        <f>AY512+AY514</f>
        <v>0</v>
      </c>
      <c r="AZ511" s="16">
        <f t="shared" si="946"/>
        <v>573.39999999999964</v>
      </c>
      <c r="BA511" s="16">
        <f t="shared" si="947"/>
        <v>2939.6999999999998</v>
      </c>
      <c r="BB511" s="16">
        <f t="shared" si="948"/>
        <v>2939.6999999999998</v>
      </c>
      <c r="BC511" s="16">
        <f>BC512+BC514</f>
        <v>0</v>
      </c>
      <c r="BD511" s="30"/>
      <c r="BE511" s="30"/>
      <c r="BF511" s="1"/>
      <c r="BG511" s="1"/>
      <c r="BH511" s="1"/>
      <c r="BI511" s="1"/>
      <c r="BJ511" s="1"/>
    </row>
    <row r="512" s="1" customFormat="1">
      <c r="A512" s="13" t="s">
        <v>368</v>
      </c>
      <c r="B512" s="14" t="s">
        <v>58</v>
      </c>
      <c r="C512" s="13"/>
      <c r="D512" s="13"/>
      <c r="E512" s="29" t="s">
        <v>59</v>
      </c>
      <c r="F512" s="16">
        <f>F513</f>
        <v>1093.7</v>
      </c>
      <c r="G512" s="16">
        <f>G513</f>
        <v>1104</v>
      </c>
      <c r="H512" s="16">
        <f>H513</f>
        <v>1104</v>
      </c>
      <c r="I512" s="16">
        <f>I513</f>
        <v>0</v>
      </c>
      <c r="J512" s="16">
        <f>J513</f>
        <v>0</v>
      </c>
      <c r="K512" s="16">
        <f>K513</f>
        <v>0</v>
      </c>
      <c r="L512" s="16">
        <f t="shared" si="900"/>
        <v>1093.7</v>
      </c>
      <c r="M512" s="16">
        <f t="shared" si="901"/>
        <v>1104</v>
      </c>
      <c r="N512" s="16">
        <f t="shared" si="902"/>
        <v>1104</v>
      </c>
      <c r="O512" s="16">
        <f>O513</f>
        <v>0</v>
      </c>
      <c r="P512" s="16">
        <f>P513</f>
        <v>0</v>
      </c>
      <c r="Q512" s="16">
        <f>Q513</f>
        <v>0</v>
      </c>
      <c r="R512" s="16">
        <f t="shared" si="912"/>
        <v>1093.7</v>
      </c>
      <c r="S512" s="16">
        <f t="shared" si="913"/>
        <v>1104</v>
      </c>
      <c r="T512" s="16">
        <f t="shared" si="914"/>
        <v>1104</v>
      </c>
      <c r="U512" s="16">
        <f>U513</f>
        <v>0</v>
      </c>
      <c r="V512" s="16">
        <f>V513</f>
        <v>0</v>
      </c>
      <c r="W512" s="16">
        <f>W513</f>
        <v>0</v>
      </c>
      <c r="X512" s="16">
        <f t="shared" si="918"/>
        <v>1093.7</v>
      </c>
      <c r="Y512" s="16">
        <f t="shared" si="919"/>
        <v>1104</v>
      </c>
      <c r="Z512" s="16">
        <f t="shared" si="920"/>
        <v>1104</v>
      </c>
      <c r="AA512" s="16">
        <f>AA513</f>
        <v>-520.29999999999995</v>
      </c>
      <c r="AB512" s="16">
        <f>AB513</f>
        <v>0</v>
      </c>
      <c r="AC512" s="16">
        <f>AC513</f>
        <v>0</v>
      </c>
      <c r="AD512" s="16">
        <f t="shared" si="924"/>
        <v>573.40000000000009</v>
      </c>
      <c r="AE512" s="16">
        <f t="shared" si="925"/>
        <v>1104</v>
      </c>
      <c r="AF512" s="16">
        <f t="shared" si="926"/>
        <v>1104</v>
      </c>
      <c r="AG512" s="16">
        <f>AG513</f>
        <v>0</v>
      </c>
      <c r="AH512" s="16">
        <f t="shared" si="928"/>
        <v>573.40000000000009</v>
      </c>
      <c r="AI512" s="16">
        <f t="shared" si="929"/>
        <v>1104</v>
      </c>
      <c r="AJ512" s="16">
        <f t="shared" si="930"/>
        <v>1104</v>
      </c>
      <c r="AK512" s="16">
        <f>AK513</f>
        <v>0</v>
      </c>
      <c r="AL512" s="16">
        <f>AL513</f>
        <v>0</v>
      </c>
      <c r="AM512" s="16">
        <f>AM513</f>
        <v>0</v>
      </c>
      <c r="AN512" s="16">
        <f t="shared" si="934"/>
        <v>573.40000000000009</v>
      </c>
      <c r="AO512" s="16">
        <f t="shared" si="935"/>
        <v>1104</v>
      </c>
      <c r="AP512" s="16">
        <f t="shared" si="936"/>
        <v>1104</v>
      </c>
      <c r="AQ512" s="16">
        <f>AQ513</f>
        <v>0</v>
      </c>
      <c r="AR512" s="16">
        <f>AR513</f>
        <v>0</v>
      </c>
      <c r="AS512" s="16">
        <f>AS513</f>
        <v>0</v>
      </c>
      <c r="AT512" s="16">
        <f t="shared" si="940"/>
        <v>573.40000000000009</v>
      </c>
      <c r="AU512" s="16">
        <f t="shared" si="941"/>
        <v>1104</v>
      </c>
      <c r="AV512" s="16">
        <f t="shared" si="942"/>
        <v>1104</v>
      </c>
      <c r="AW512" s="16">
        <f>AW513</f>
        <v>0</v>
      </c>
      <c r="AX512" s="16">
        <f>AX513</f>
        <v>0</v>
      </c>
      <c r="AY512" s="16">
        <f>AY513</f>
        <v>0</v>
      </c>
      <c r="AZ512" s="16">
        <f t="shared" si="946"/>
        <v>573.40000000000009</v>
      </c>
      <c r="BA512" s="16">
        <f t="shared" si="947"/>
        <v>1104</v>
      </c>
      <c r="BB512" s="16">
        <f t="shared" si="948"/>
        <v>1104</v>
      </c>
      <c r="BC512" s="16">
        <f>BC513</f>
        <v>0</v>
      </c>
      <c r="BD512" s="30"/>
      <c r="BE512" s="30"/>
      <c r="BF512" s="1"/>
      <c r="BG512" s="1"/>
      <c r="BH512" s="1"/>
      <c r="BI512" s="1"/>
      <c r="BJ512" s="1"/>
    </row>
    <row r="513" s="1" customFormat="1">
      <c r="A513" s="13" t="s">
        <v>368</v>
      </c>
      <c r="B513" s="14" t="s">
        <v>58</v>
      </c>
      <c r="C513" s="13" t="s">
        <v>72</v>
      </c>
      <c r="D513" s="13" t="s">
        <v>74</v>
      </c>
      <c r="E513" s="29" t="s">
        <v>75</v>
      </c>
      <c r="F513" s="16">
        <v>1093.7</v>
      </c>
      <c r="G513" s="16">
        <v>1104</v>
      </c>
      <c r="H513" s="16">
        <v>1104</v>
      </c>
      <c r="I513" s="16"/>
      <c r="J513" s="16"/>
      <c r="K513" s="16"/>
      <c r="L513" s="16">
        <f t="shared" si="900"/>
        <v>1093.7</v>
      </c>
      <c r="M513" s="16">
        <f t="shared" si="901"/>
        <v>1104</v>
      </c>
      <c r="N513" s="16">
        <f t="shared" si="902"/>
        <v>1104</v>
      </c>
      <c r="O513" s="16"/>
      <c r="P513" s="16"/>
      <c r="Q513" s="16"/>
      <c r="R513" s="16">
        <f t="shared" si="912"/>
        <v>1093.7</v>
      </c>
      <c r="S513" s="16">
        <f t="shared" si="913"/>
        <v>1104</v>
      </c>
      <c r="T513" s="16">
        <f t="shared" si="914"/>
        <v>1104</v>
      </c>
      <c r="U513" s="16"/>
      <c r="V513" s="16"/>
      <c r="W513" s="16"/>
      <c r="X513" s="16">
        <f t="shared" si="918"/>
        <v>1093.7</v>
      </c>
      <c r="Y513" s="16">
        <f t="shared" si="919"/>
        <v>1104</v>
      </c>
      <c r="Z513" s="16">
        <f t="shared" si="920"/>
        <v>1104</v>
      </c>
      <c r="AA513" s="16">
        <v>-520.29999999999995</v>
      </c>
      <c r="AB513" s="16"/>
      <c r="AC513" s="16"/>
      <c r="AD513" s="16">
        <f t="shared" si="924"/>
        <v>573.40000000000009</v>
      </c>
      <c r="AE513" s="16">
        <f t="shared" si="925"/>
        <v>1104</v>
      </c>
      <c r="AF513" s="16">
        <f t="shared" si="926"/>
        <v>1104</v>
      </c>
      <c r="AG513" s="16"/>
      <c r="AH513" s="16">
        <f t="shared" si="928"/>
        <v>573.40000000000009</v>
      </c>
      <c r="AI513" s="16">
        <f t="shared" si="929"/>
        <v>1104</v>
      </c>
      <c r="AJ513" s="16">
        <f t="shared" si="930"/>
        <v>1104</v>
      </c>
      <c r="AK513" s="16"/>
      <c r="AL513" s="16"/>
      <c r="AM513" s="16"/>
      <c r="AN513" s="16">
        <f t="shared" si="934"/>
        <v>573.40000000000009</v>
      </c>
      <c r="AO513" s="16">
        <f t="shared" si="935"/>
        <v>1104</v>
      </c>
      <c r="AP513" s="16">
        <f t="shared" si="936"/>
        <v>1104</v>
      </c>
      <c r="AQ513" s="16"/>
      <c r="AR513" s="16"/>
      <c r="AS513" s="16"/>
      <c r="AT513" s="16">
        <f t="shared" si="940"/>
        <v>573.40000000000009</v>
      </c>
      <c r="AU513" s="16">
        <f t="shared" si="941"/>
        <v>1104</v>
      </c>
      <c r="AV513" s="16">
        <f t="shared" si="942"/>
        <v>1104</v>
      </c>
      <c r="AW513" s="16"/>
      <c r="AX513" s="16"/>
      <c r="AY513" s="16"/>
      <c r="AZ513" s="16">
        <f t="shared" si="946"/>
        <v>573.40000000000009</v>
      </c>
      <c r="BA513" s="16">
        <f t="shared" si="947"/>
        <v>1104</v>
      </c>
      <c r="BB513" s="16">
        <f t="shared" si="948"/>
        <v>1104</v>
      </c>
      <c r="BC513" s="16"/>
      <c r="BD513" s="30"/>
      <c r="BE513" s="30"/>
      <c r="BF513" s="1"/>
      <c r="BG513" s="1"/>
      <c r="BH513" s="1"/>
      <c r="BI513" s="1"/>
      <c r="BJ513" s="1"/>
    </row>
    <row r="514" s="1" customFormat="1">
      <c r="A514" s="13" t="s">
        <v>368</v>
      </c>
      <c r="B514" s="14" t="s">
        <v>52</v>
      </c>
      <c r="C514" s="13"/>
      <c r="D514" s="13"/>
      <c r="E514" s="29" t="s">
        <v>53</v>
      </c>
      <c r="F514" s="16">
        <f>F515</f>
        <v>1822</v>
      </c>
      <c r="G514" s="16">
        <f>G515</f>
        <v>1835.7</v>
      </c>
      <c r="H514" s="16">
        <f>H515</f>
        <v>1835.7</v>
      </c>
      <c r="I514" s="16">
        <f>I515</f>
        <v>0</v>
      </c>
      <c r="J514" s="16">
        <f>J515</f>
        <v>0</v>
      </c>
      <c r="K514" s="16">
        <f>K515</f>
        <v>0</v>
      </c>
      <c r="L514" s="16">
        <f t="shared" si="900"/>
        <v>1822</v>
      </c>
      <c r="M514" s="16">
        <f t="shared" si="901"/>
        <v>1835.7</v>
      </c>
      <c r="N514" s="16">
        <f t="shared" si="902"/>
        <v>1835.7</v>
      </c>
      <c r="O514" s="16">
        <f>O515</f>
        <v>0</v>
      </c>
      <c r="P514" s="16">
        <f>P515</f>
        <v>0</v>
      </c>
      <c r="Q514" s="16">
        <f>Q515</f>
        <v>0</v>
      </c>
      <c r="R514" s="16">
        <f t="shared" si="912"/>
        <v>1822</v>
      </c>
      <c r="S514" s="16">
        <f t="shared" si="913"/>
        <v>1835.7</v>
      </c>
      <c r="T514" s="16">
        <f t="shared" si="914"/>
        <v>1835.7</v>
      </c>
      <c r="U514" s="16">
        <f>U515</f>
        <v>0</v>
      </c>
      <c r="V514" s="16">
        <f>V515</f>
        <v>0</v>
      </c>
      <c r="W514" s="16">
        <f>W515</f>
        <v>0</v>
      </c>
      <c r="X514" s="16">
        <f t="shared" si="918"/>
        <v>1822</v>
      </c>
      <c r="Y514" s="16">
        <f t="shared" si="919"/>
        <v>1835.7</v>
      </c>
      <c r="Z514" s="16">
        <f t="shared" si="920"/>
        <v>1835.7</v>
      </c>
      <c r="AA514" s="16">
        <f>AA515</f>
        <v>-1822</v>
      </c>
      <c r="AB514" s="16">
        <f>AB515</f>
        <v>0</v>
      </c>
      <c r="AC514" s="16">
        <f>AC515</f>
        <v>0</v>
      </c>
      <c r="AD514" s="16">
        <f t="shared" si="924"/>
        <v>0</v>
      </c>
      <c r="AE514" s="16">
        <f t="shared" si="925"/>
        <v>1835.7</v>
      </c>
      <c r="AF514" s="16">
        <f t="shared" si="926"/>
        <v>1835.7</v>
      </c>
      <c r="AG514" s="16">
        <f>AG515</f>
        <v>0</v>
      </c>
      <c r="AH514" s="16">
        <f t="shared" si="928"/>
        <v>0</v>
      </c>
      <c r="AI514" s="16">
        <f t="shared" si="929"/>
        <v>1835.7</v>
      </c>
      <c r="AJ514" s="16">
        <f t="shared" si="930"/>
        <v>1835.7</v>
      </c>
      <c r="AK514" s="16">
        <f>AK515</f>
        <v>0</v>
      </c>
      <c r="AL514" s="16">
        <f>AL515</f>
        <v>0</v>
      </c>
      <c r="AM514" s="16">
        <f>AM515</f>
        <v>0</v>
      </c>
      <c r="AN514" s="16">
        <f t="shared" si="934"/>
        <v>0</v>
      </c>
      <c r="AO514" s="16">
        <f t="shared" si="935"/>
        <v>1835.7</v>
      </c>
      <c r="AP514" s="16">
        <f t="shared" si="936"/>
        <v>1835.7</v>
      </c>
      <c r="AQ514" s="16">
        <f>AQ515</f>
        <v>0</v>
      </c>
      <c r="AR514" s="16">
        <f>AR515</f>
        <v>0</v>
      </c>
      <c r="AS514" s="16">
        <f>AS515</f>
        <v>0</v>
      </c>
      <c r="AT514" s="16">
        <f t="shared" si="940"/>
        <v>0</v>
      </c>
      <c r="AU514" s="16">
        <f t="shared" si="941"/>
        <v>1835.7</v>
      </c>
      <c r="AV514" s="16">
        <f t="shared" si="942"/>
        <v>1835.7</v>
      </c>
      <c r="AW514" s="16">
        <f>AW515</f>
        <v>0</v>
      </c>
      <c r="AX514" s="16">
        <f>AX515</f>
        <v>0</v>
      </c>
      <c r="AY514" s="16">
        <f>AY515</f>
        <v>0</v>
      </c>
      <c r="AZ514" s="16">
        <f t="shared" si="946"/>
        <v>0</v>
      </c>
      <c r="BA514" s="16">
        <f t="shared" si="947"/>
        <v>1835.7</v>
      </c>
      <c r="BB514" s="16">
        <f t="shared" si="948"/>
        <v>1835.7</v>
      </c>
      <c r="BC514" s="16">
        <f>BC515</f>
        <v>0</v>
      </c>
      <c r="BD514" s="30"/>
      <c r="BE514" s="30"/>
      <c r="BF514" s="1"/>
      <c r="BG514" s="1"/>
      <c r="BH514" s="1"/>
      <c r="BI514" s="1"/>
      <c r="BJ514" s="1"/>
    </row>
    <row r="515" s="1" customFormat="1">
      <c r="A515" s="13" t="s">
        <v>368</v>
      </c>
      <c r="B515" s="14" t="s">
        <v>52</v>
      </c>
      <c r="C515" s="13" t="s">
        <v>72</v>
      </c>
      <c r="D515" s="13" t="s">
        <v>74</v>
      </c>
      <c r="E515" s="29" t="s">
        <v>75</v>
      </c>
      <c r="F515" s="16">
        <v>1822</v>
      </c>
      <c r="G515" s="16">
        <v>1835.7</v>
      </c>
      <c r="H515" s="16">
        <v>1835.7</v>
      </c>
      <c r="I515" s="16"/>
      <c r="J515" s="16"/>
      <c r="K515" s="16"/>
      <c r="L515" s="16">
        <f t="shared" si="900"/>
        <v>1822</v>
      </c>
      <c r="M515" s="16">
        <f t="shared" si="901"/>
        <v>1835.7</v>
      </c>
      <c r="N515" s="16">
        <f t="shared" si="902"/>
        <v>1835.7</v>
      </c>
      <c r="O515" s="16"/>
      <c r="P515" s="16"/>
      <c r="Q515" s="16"/>
      <c r="R515" s="16">
        <f t="shared" si="912"/>
        <v>1822</v>
      </c>
      <c r="S515" s="16">
        <f t="shared" si="913"/>
        <v>1835.7</v>
      </c>
      <c r="T515" s="16">
        <f t="shared" si="914"/>
        <v>1835.7</v>
      </c>
      <c r="U515" s="16"/>
      <c r="V515" s="16"/>
      <c r="W515" s="16"/>
      <c r="X515" s="16">
        <f t="shared" si="918"/>
        <v>1822</v>
      </c>
      <c r="Y515" s="16">
        <f t="shared" si="919"/>
        <v>1835.7</v>
      </c>
      <c r="Z515" s="16">
        <f t="shared" si="920"/>
        <v>1835.7</v>
      </c>
      <c r="AA515" s="16">
        <v>-1822</v>
      </c>
      <c r="AB515" s="16"/>
      <c r="AC515" s="16"/>
      <c r="AD515" s="16">
        <f t="shared" si="924"/>
        <v>0</v>
      </c>
      <c r="AE515" s="16">
        <f t="shared" si="925"/>
        <v>1835.7</v>
      </c>
      <c r="AF515" s="16">
        <f t="shared" si="926"/>
        <v>1835.7</v>
      </c>
      <c r="AG515" s="16"/>
      <c r="AH515" s="16">
        <f t="shared" si="928"/>
        <v>0</v>
      </c>
      <c r="AI515" s="16">
        <f t="shared" si="929"/>
        <v>1835.7</v>
      </c>
      <c r="AJ515" s="16">
        <f t="shared" si="930"/>
        <v>1835.7</v>
      </c>
      <c r="AK515" s="16"/>
      <c r="AL515" s="16"/>
      <c r="AM515" s="16"/>
      <c r="AN515" s="16">
        <f t="shared" si="934"/>
        <v>0</v>
      </c>
      <c r="AO515" s="16">
        <f t="shared" si="935"/>
        <v>1835.7</v>
      </c>
      <c r="AP515" s="16">
        <f t="shared" si="936"/>
        <v>1835.7</v>
      </c>
      <c r="AQ515" s="16"/>
      <c r="AR515" s="16"/>
      <c r="AS515" s="16"/>
      <c r="AT515" s="16">
        <f t="shared" si="940"/>
        <v>0</v>
      </c>
      <c r="AU515" s="16">
        <f t="shared" si="941"/>
        <v>1835.7</v>
      </c>
      <c r="AV515" s="16">
        <f t="shared" si="942"/>
        <v>1835.7</v>
      </c>
      <c r="AW515" s="16"/>
      <c r="AX515" s="16"/>
      <c r="AY515" s="16"/>
      <c r="AZ515" s="16">
        <f t="shared" si="946"/>
        <v>0</v>
      </c>
      <c r="BA515" s="16">
        <f t="shared" si="947"/>
        <v>1835.7</v>
      </c>
      <c r="BB515" s="16">
        <f t="shared" si="948"/>
        <v>1835.7</v>
      </c>
      <c r="BC515" s="16"/>
      <c r="BD515" s="30"/>
      <c r="BE515" s="30"/>
      <c r="BF515" s="1"/>
      <c r="BG515" s="1"/>
      <c r="BH515" s="1"/>
      <c r="BI515" s="1"/>
      <c r="BJ515" s="1"/>
    </row>
    <row r="516" s="1" customFormat="1">
      <c r="A516" s="13" t="s">
        <v>370</v>
      </c>
      <c r="B516" s="14"/>
      <c r="C516" s="13"/>
      <c r="D516" s="13"/>
      <c r="E516" s="29" t="s">
        <v>371</v>
      </c>
      <c r="F516" s="16">
        <f>F517+F519</f>
        <v>10848.5</v>
      </c>
      <c r="G516" s="16">
        <f>G517+G519</f>
        <v>10848.5</v>
      </c>
      <c r="H516" s="16">
        <f>H517+H519</f>
        <v>10848.5</v>
      </c>
      <c r="I516" s="16">
        <f>I517+I519</f>
        <v>0</v>
      </c>
      <c r="J516" s="16">
        <f>J517+J519</f>
        <v>0</v>
      </c>
      <c r="K516" s="16">
        <f>K517+K519</f>
        <v>0</v>
      </c>
      <c r="L516" s="16">
        <f t="shared" si="900"/>
        <v>10848.5</v>
      </c>
      <c r="M516" s="16">
        <f t="shared" si="901"/>
        <v>10848.5</v>
      </c>
      <c r="N516" s="16">
        <f t="shared" si="902"/>
        <v>10848.5</v>
      </c>
      <c r="O516" s="16">
        <f>O517+O519</f>
        <v>0</v>
      </c>
      <c r="P516" s="16">
        <f>P517+P519</f>
        <v>0</v>
      </c>
      <c r="Q516" s="16">
        <f>Q517+Q519</f>
        <v>0</v>
      </c>
      <c r="R516" s="16">
        <f t="shared" si="912"/>
        <v>10848.5</v>
      </c>
      <c r="S516" s="16">
        <f t="shared" si="913"/>
        <v>10848.5</v>
      </c>
      <c r="T516" s="16">
        <f t="shared" si="914"/>
        <v>10848.5</v>
      </c>
      <c r="U516" s="16">
        <f>U517+U519</f>
        <v>0</v>
      </c>
      <c r="V516" s="16">
        <f>V517+V519</f>
        <v>0</v>
      </c>
      <c r="W516" s="16">
        <f>W517+W519</f>
        <v>0</v>
      </c>
      <c r="X516" s="16">
        <f t="shared" si="918"/>
        <v>10848.5</v>
      </c>
      <c r="Y516" s="16">
        <f t="shared" si="919"/>
        <v>10848.5</v>
      </c>
      <c r="Z516" s="16">
        <f t="shared" si="920"/>
        <v>10848.5</v>
      </c>
      <c r="AA516" s="16">
        <f>AA517+AA519</f>
        <v>0</v>
      </c>
      <c r="AB516" s="16">
        <f>AB517+AB519</f>
        <v>0</v>
      </c>
      <c r="AC516" s="16">
        <f>AC517+AC519</f>
        <v>0</v>
      </c>
      <c r="AD516" s="16">
        <f t="shared" si="924"/>
        <v>10848.5</v>
      </c>
      <c r="AE516" s="16">
        <f t="shared" si="925"/>
        <v>10848.5</v>
      </c>
      <c r="AF516" s="16">
        <f t="shared" si="926"/>
        <v>10848.5</v>
      </c>
      <c r="AG516" s="16">
        <f>AG517+AG519</f>
        <v>0</v>
      </c>
      <c r="AH516" s="16">
        <f t="shared" si="928"/>
        <v>10848.5</v>
      </c>
      <c r="AI516" s="16">
        <f t="shared" si="929"/>
        <v>10848.5</v>
      </c>
      <c r="AJ516" s="16">
        <f t="shared" si="930"/>
        <v>10848.5</v>
      </c>
      <c r="AK516" s="16">
        <f>AK517+AK519</f>
        <v>0</v>
      </c>
      <c r="AL516" s="16">
        <f>AL517+AL519</f>
        <v>0</v>
      </c>
      <c r="AM516" s="16">
        <f>AM517+AM519</f>
        <v>0</v>
      </c>
      <c r="AN516" s="16">
        <f t="shared" si="934"/>
        <v>10848.5</v>
      </c>
      <c r="AO516" s="16">
        <f t="shared" si="935"/>
        <v>10848.5</v>
      </c>
      <c r="AP516" s="16">
        <f t="shared" si="936"/>
        <v>10848.5</v>
      </c>
      <c r="AQ516" s="16">
        <f>AQ517+AQ519</f>
        <v>0</v>
      </c>
      <c r="AR516" s="16">
        <f>AR517+AR519</f>
        <v>0</v>
      </c>
      <c r="AS516" s="16">
        <f>AS517+AS519</f>
        <v>0</v>
      </c>
      <c r="AT516" s="16">
        <f t="shared" si="940"/>
        <v>10848.5</v>
      </c>
      <c r="AU516" s="16">
        <f t="shared" si="941"/>
        <v>10848.5</v>
      </c>
      <c r="AV516" s="16">
        <f t="shared" si="942"/>
        <v>10848.5</v>
      </c>
      <c r="AW516" s="16">
        <f>AW517+AW519</f>
        <v>0</v>
      </c>
      <c r="AX516" s="16">
        <f>AX517+AX519</f>
        <v>0</v>
      </c>
      <c r="AY516" s="16">
        <f>AY517+AY519</f>
        <v>0</v>
      </c>
      <c r="AZ516" s="16">
        <f t="shared" si="946"/>
        <v>10848.5</v>
      </c>
      <c r="BA516" s="16">
        <f t="shared" si="947"/>
        <v>10848.5</v>
      </c>
      <c r="BB516" s="16">
        <f t="shared" si="948"/>
        <v>10848.5</v>
      </c>
      <c r="BC516" s="16">
        <f>BC517+BC519</f>
        <v>0</v>
      </c>
      <c r="BD516" s="30"/>
      <c r="BE516" s="30"/>
      <c r="BF516" s="1"/>
      <c r="BG516" s="1"/>
      <c r="BH516" s="1"/>
      <c r="BI516" s="1"/>
      <c r="BJ516" s="1"/>
    </row>
    <row r="517" s="1" customFormat="1">
      <c r="A517" s="13" t="s">
        <v>370</v>
      </c>
      <c r="B517" s="14" t="s">
        <v>58</v>
      </c>
      <c r="C517" s="13"/>
      <c r="D517" s="13"/>
      <c r="E517" s="29" t="s">
        <v>59</v>
      </c>
      <c r="F517" s="16">
        <f>F518</f>
        <v>684.39999999999998</v>
      </c>
      <c r="G517" s="16">
        <f>G518</f>
        <v>684.39999999999998</v>
      </c>
      <c r="H517" s="16">
        <f>H518</f>
        <v>684.39999999999998</v>
      </c>
      <c r="I517" s="16">
        <f>I518</f>
        <v>0</v>
      </c>
      <c r="J517" s="16">
        <f>J518</f>
        <v>0</v>
      </c>
      <c r="K517" s="16">
        <f>K518</f>
        <v>0</v>
      </c>
      <c r="L517" s="16">
        <f t="shared" si="900"/>
        <v>684.39999999999998</v>
      </c>
      <c r="M517" s="16">
        <f t="shared" si="901"/>
        <v>684.39999999999998</v>
      </c>
      <c r="N517" s="16">
        <f t="shared" si="902"/>
        <v>684.39999999999998</v>
      </c>
      <c r="O517" s="16">
        <f>O518</f>
        <v>0</v>
      </c>
      <c r="P517" s="16">
        <f>P518</f>
        <v>0</v>
      </c>
      <c r="Q517" s="16">
        <f>Q518</f>
        <v>0</v>
      </c>
      <c r="R517" s="16">
        <f t="shared" si="912"/>
        <v>684.39999999999998</v>
      </c>
      <c r="S517" s="16">
        <f t="shared" si="913"/>
        <v>684.39999999999998</v>
      </c>
      <c r="T517" s="16">
        <f t="shared" si="914"/>
        <v>684.39999999999998</v>
      </c>
      <c r="U517" s="16">
        <f>U518</f>
        <v>0</v>
      </c>
      <c r="V517" s="16">
        <f>V518</f>
        <v>0</v>
      </c>
      <c r="W517" s="16">
        <f>W518</f>
        <v>0</v>
      </c>
      <c r="X517" s="16">
        <f t="shared" si="918"/>
        <v>684.39999999999998</v>
      </c>
      <c r="Y517" s="16">
        <f t="shared" si="919"/>
        <v>684.39999999999998</v>
      </c>
      <c r="Z517" s="16">
        <f t="shared" si="920"/>
        <v>684.39999999999998</v>
      </c>
      <c r="AA517" s="16">
        <f>AA518</f>
        <v>0</v>
      </c>
      <c r="AB517" s="16">
        <f>AB518</f>
        <v>0</v>
      </c>
      <c r="AC517" s="16">
        <f>AC518</f>
        <v>0</v>
      </c>
      <c r="AD517" s="16">
        <f t="shared" si="924"/>
        <v>684.39999999999998</v>
      </c>
      <c r="AE517" s="16">
        <f t="shared" si="925"/>
        <v>684.39999999999998</v>
      </c>
      <c r="AF517" s="16">
        <f t="shared" si="926"/>
        <v>684.39999999999998</v>
      </c>
      <c r="AG517" s="16">
        <f>AG518</f>
        <v>0</v>
      </c>
      <c r="AH517" s="16">
        <f t="shared" si="928"/>
        <v>684.39999999999998</v>
      </c>
      <c r="AI517" s="16">
        <f t="shared" si="929"/>
        <v>684.39999999999998</v>
      </c>
      <c r="AJ517" s="16">
        <f t="shared" si="930"/>
        <v>684.39999999999998</v>
      </c>
      <c r="AK517" s="16">
        <f>AK518</f>
        <v>0</v>
      </c>
      <c r="AL517" s="16">
        <f>AL518</f>
        <v>0</v>
      </c>
      <c r="AM517" s="16">
        <f>AM518</f>
        <v>0</v>
      </c>
      <c r="AN517" s="16">
        <f t="shared" si="934"/>
        <v>684.39999999999998</v>
      </c>
      <c r="AO517" s="16">
        <f t="shared" si="935"/>
        <v>684.39999999999998</v>
      </c>
      <c r="AP517" s="16">
        <f t="shared" si="936"/>
        <v>684.39999999999998</v>
      </c>
      <c r="AQ517" s="16">
        <f>AQ518</f>
        <v>0</v>
      </c>
      <c r="AR517" s="16">
        <f>AR518</f>
        <v>0</v>
      </c>
      <c r="AS517" s="16">
        <f>AS518</f>
        <v>0</v>
      </c>
      <c r="AT517" s="16">
        <f t="shared" si="940"/>
        <v>684.39999999999998</v>
      </c>
      <c r="AU517" s="16">
        <f t="shared" si="941"/>
        <v>684.39999999999998</v>
      </c>
      <c r="AV517" s="16">
        <f t="shared" si="942"/>
        <v>684.39999999999998</v>
      </c>
      <c r="AW517" s="16">
        <f>AW518</f>
        <v>0</v>
      </c>
      <c r="AX517" s="16">
        <f>AX518</f>
        <v>0</v>
      </c>
      <c r="AY517" s="16">
        <f>AY518</f>
        <v>0</v>
      </c>
      <c r="AZ517" s="16">
        <f t="shared" si="946"/>
        <v>684.39999999999998</v>
      </c>
      <c r="BA517" s="16">
        <f t="shared" si="947"/>
        <v>684.39999999999998</v>
      </c>
      <c r="BB517" s="16">
        <f t="shared" si="948"/>
        <v>684.39999999999998</v>
      </c>
      <c r="BC517" s="16">
        <f>BC518</f>
        <v>0</v>
      </c>
      <c r="BD517" s="30"/>
      <c r="BE517" s="30"/>
      <c r="BF517" s="1"/>
      <c r="BG517" s="1"/>
      <c r="BH517" s="1"/>
      <c r="BI517" s="1"/>
      <c r="BJ517" s="1"/>
    </row>
    <row r="518" s="1" customFormat="1">
      <c r="A518" s="13" t="s">
        <v>370</v>
      </c>
      <c r="B518" s="14" t="s">
        <v>58</v>
      </c>
      <c r="C518" s="13" t="s">
        <v>72</v>
      </c>
      <c r="D518" s="13" t="s">
        <v>74</v>
      </c>
      <c r="E518" s="29" t="s">
        <v>75</v>
      </c>
      <c r="F518" s="16">
        <v>684.39999999999998</v>
      </c>
      <c r="G518" s="16">
        <v>684.39999999999998</v>
      </c>
      <c r="H518" s="16">
        <v>684.39999999999998</v>
      </c>
      <c r="I518" s="16"/>
      <c r="J518" s="16"/>
      <c r="K518" s="16"/>
      <c r="L518" s="16">
        <f t="shared" si="900"/>
        <v>684.39999999999998</v>
      </c>
      <c r="M518" s="16">
        <f t="shared" si="901"/>
        <v>684.39999999999998</v>
      </c>
      <c r="N518" s="16">
        <f t="shared" si="902"/>
        <v>684.39999999999998</v>
      </c>
      <c r="O518" s="16"/>
      <c r="P518" s="16"/>
      <c r="Q518" s="16"/>
      <c r="R518" s="16">
        <f t="shared" si="912"/>
        <v>684.39999999999998</v>
      </c>
      <c r="S518" s="16">
        <f t="shared" si="913"/>
        <v>684.39999999999998</v>
      </c>
      <c r="T518" s="16">
        <f t="shared" si="914"/>
        <v>684.39999999999998</v>
      </c>
      <c r="U518" s="16"/>
      <c r="V518" s="16"/>
      <c r="W518" s="16"/>
      <c r="X518" s="16">
        <f t="shared" si="918"/>
        <v>684.39999999999998</v>
      </c>
      <c r="Y518" s="16">
        <f t="shared" si="919"/>
        <v>684.39999999999998</v>
      </c>
      <c r="Z518" s="16">
        <f t="shared" si="920"/>
        <v>684.39999999999998</v>
      </c>
      <c r="AA518" s="16"/>
      <c r="AB518" s="16"/>
      <c r="AC518" s="16"/>
      <c r="AD518" s="16">
        <f t="shared" si="924"/>
        <v>684.39999999999998</v>
      </c>
      <c r="AE518" s="16">
        <f t="shared" si="925"/>
        <v>684.39999999999998</v>
      </c>
      <c r="AF518" s="16">
        <f t="shared" si="926"/>
        <v>684.39999999999998</v>
      </c>
      <c r="AG518" s="16"/>
      <c r="AH518" s="16">
        <f t="shared" si="928"/>
        <v>684.39999999999998</v>
      </c>
      <c r="AI518" s="16">
        <f t="shared" si="929"/>
        <v>684.39999999999998</v>
      </c>
      <c r="AJ518" s="16">
        <f t="shared" si="930"/>
        <v>684.39999999999998</v>
      </c>
      <c r="AK518" s="16"/>
      <c r="AL518" s="16"/>
      <c r="AM518" s="16"/>
      <c r="AN518" s="16">
        <f t="shared" si="934"/>
        <v>684.39999999999998</v>
      </c>
      <c r="AO518" s="16">
        <f t="shared" si="935"/>
        <v>684.39999999999998</v>
      </c>
      <c r="AP518" s="16">
        <f t="shared" si="936"/>
        <v>684.39999999999998</v>
      </c>
      <c r="AQ518" s="16"/>
      <c r="AR518" s="16"/>
      <c r="AS518" s="16"/>
      <c r="AT518" s="16">
        <f t="shared" si="940"/>
        <v>684.39999999999998</v>
      </c>
      <c r="AU518" s="16">
        <f t="shared" si="941"/>
        <v>684.39999999999998</v>
      </c>
      <c r="AV518" s="16">
        <f t="shared" si="942"/>
        <v>684.39999999999998</v>
      </c>
      <c r="AW518" s="16"/>
      <c r="AX518" s="16"/>
      <c r="AY518" s="16"/>
      <c r="AZ518" s="16">
        <f t="shared" si="946"/>
        <v>684.39999999999998</v>
      </c>
      <c r="BA518" s="16">
        <f t="shared" si="947"/>
        <v>684.39999999999998</v>
      </c>
      <c r="BB518" s="16">
        <f t="shared" si="948"/>
        <v>684.39999999999998</v>
      </c>
      <c r="BC518" s="16"/>
      <c r="BD518" s="30"/>
      <c r="BE518" s="30"/>
      <c r="BF518" s="1"/>
      <c r="BG518" s="1"/>
      <c r="BH518" s="1"/>
      <c r="BI518" s="1"/>
      <c r="BJ518" s="1"/>
    </row>
    <row r="519" s="1" customFormat="1">
      <c r="A519" s="13" t="s">
        <v>370</v>
      </c>
      <c r="B519" s="14" t="s">
        <v>52</v>
      </c>
      <c r="C519" s="13"/>
      <c r="D519" s="13"/>
      <c r="E519" s="29" t="s">
        <v>53</v>
      </c>
      <c r="F519" s="16">
        <f>F520</f>
        <v>10164.1</v>
      </c>
      <c r="G519" s="16">
        <f>G520</f>
        <v>10164.1</v>
      </c>
      <c r="H519" s="16">
        <f>H520</f>
        <v>10164.1</v>
      </c>
      <c r="I519" s="16">
        <f>I520</f>
        <v>0</v>
      </c>
      <c r="J519" s="16">
        <f>J520</f>
        <v>0</v>
      </c>
      <c r="K519" s="16">
        <f>K520</f>
        <v>0</v>
      </c>
      <c r="L519" s="16">
        <f t="shared" si="900"/>
        <v>10164.1</v>
      </c>
      <c r="M519" s="16">
        <f t="shared" si="901"/>
        <v>10164.1</v>
      </c>
      <c r="N519" s="16">
        <f t="shared" si="902"/>
        <v>10164.1</v>
      </c>
      <c r="O519" s="16">
        <f>O520</f>
        <v>0</v>
      </c>
      <c r="P519" s="16">
        <f>P520</f>
        <v>0</v>
      </c>
      <c r="Q519" s="16">
        <f>Q520</f>
        <v>0</v>
      </c>
      <c r="R519" s="16">
        <f t="shared" si="912"/>
        <v>10164.1</v>
      </c>
      <c r="S519" s="16">
        <f t="shared" si="913"/>
        <v>10164.1</v>
      </c>
      <c r="T519" s="16">
        <f t="shared" si="914"/>
        <v>10164.1</v>
      </c>
      <c r="U519" s="16">
        <f>U520</f>
        <v>0</v>
      </c>
      <c r="V519" s="16">
        <f>V520</f>
        <v>0</v>
      </c>
      <c r="W519" s="16">
        <f>W520</f>
        <v>0</v>
      </c>
      <c r="X519" s="16">
        <f t="shared" si="918"/>
        <v>10164.1</v>
      </c>
      <c r="Y519" s="16">
        <f t="shared" si="919"/>
        <v>10164.1</v>
      </c>
      <c r="Z519" s="16">
        <f t="shared" si="920"/>
        <v>10164.1</v>
      </c>
      <c r="AA519" s="16">
        <f>AA520</f>
        <v>0</v>
      </c>
      <c r="AB519" s="16">
        <f>AB520</f>
        <v>0</v>
      </c>
      <c r="AC519" s="16">
        <f>AC520</f>
        <v>0</v>
      </c>
      <c r="AD519" s="16">
        <f t="shared" si="924"/>
        <v>10164.1</v>
      </c>
      <c r="AE519" s="16">
        <f t="shared" si="925"/>
        <v>10164.1</v>
      </c>
      <c r="AF519" s="16">
        <f t="shared" si="926"/>
        <v>10164.1</v>
      </c>
      <c r="AG519" s="16">
        <f>AG520</f>
        <v>0</v>
      </c>
      <c r="AH519" s="16">
        <f t="shared" si="928"/>
        <v>10164.1</v>
      </c>
      <c r="AI519" s="16">
        <f t="shared" si="929"/>
        <v>10164.1</v>
      </c>
      <c r="AJ519" s="16">
        <f t="shared" si="930"/>
        <v>10164.1</v>
      </c>
      <c r="AK519" s="16">
        <f>AK520</f>
        <v>0</v>
      </c>
      <c r="AL519" s="16">
        <f>AL520</f>
        <v>0</v>
      </c>
      <c r="AM519" s="16">
        <f>AM520</f>
        <v>0</v>
      </c>
      <c r="AN519" s="16">
        <f t="shared" si="934"/>
        <v>10164.1</v>
      </c>
      <c r="AO519" s="16">
        <f t="shared" si="935"/>
        <v>10164.1</v>
      </c>
      <c r="AP519" s="16">
        <f t="shared" si="936"/>
        <v>10164.1</v>
      </c>
      <c r="AQ519" s="16">
        <f>AQ520</f>
        <v>0</v>
      </c>
      <c r="AR519" s="16">
        <f>AR520</f>
        <v>0</v>
      </c>
      <c r="AS519" s="16">
        <f>AS520</f>
        <v>0</v>
      </c>
      <c r="AT519" s="16">
        <f t="shared" si="940"/>
        <v>10164.1</v>
      </c>
      <c r="AU519" s="16">
        <f t="shared" si="941"/>
        <v>10164.1</v>
      </c>
      <c r="AV519" s="16">
        <f t="shared" si="942"/>
        <v>10164.1</v>
      </c>
      <c r="AW519" s="16">
        <f>AW520</f>
        <v>0</v>
      </c>
      <c r="AX519" s="16">
        <f>AX520</f>
        <v>0</v>
      </c>
      <c r="AY519" s="16">
        <f>AY520</f>
        <v>0</v>
      </c>
      <c r="AZ519" s="16">
        <f t="shared" si="946"/>
        <v>10164.1</v>
      </c>
      <c r="BA519" s="16">
        <f t="shared" si="947"/>
        <v>10164.1</v>
      </c>
      <c r="BB519" s="16">
        <f t="shared" si="948"/>
        <v>10164.1</v>
      </c>
      <c r="BC519" s="16">
        <f>BC520</f>
        <v>0</v>
      </c>
      <c r="BD519" s="30"/>
      <c r="BE519" s="30"/>
      <c r="BF519" s="1"/>
      <c r="BG519" s="1"/>
      <c r="BH519" s="1"/>
      <c r="BI519" s="1"/>
      <c r="BJ519" s="1"/>
    </row>
    <row r="520" s="1" customFormat="1">
      <c r="A520" s="13" t="s">
        <v>370</v>
      </c>
      <c r="B520" s="14" t="s">
        <v>52</v>
      </c>
      <c r="C520" s="13" t="s">
        <v>72</v>
      </c>
      <c r="D520" s="13" t="s">
        <v>74</v>
      </c>
      <c r="E520" s="29" t="s">
        <v>75</v>
      </c>
      <c r="F520" s="16">
        <v>10164.1</v>
      </c>
      <c r="G520" s="16">
        <v>10164.1</v>
      </c>
      <c r="H520" s="16">
        <v>10164.1</v>
      </c>
      <c r="I520" s="16"/>
      <c r="J520" s="16"/>
      <c r="K520" s="16"/>
      <c r="L520" s="16">
        <f t="shared" si="900"/>
        <v>10164.1</v>
      </c>
      <c r="M520" s="16">
        <f t="shared" si="901"/>
        <v>10164.1</v>
      </c>
      <c r="N520" s="16">
        <f t="shared" si="902"/>
        <v>10164.1</v>
      </c>
      <c r="O520" s="16"/>
      <c r="P520" s="16"/>
      <c r="Q520" s="16"/>
      <c r="R520" s="16">
        <f t="shared" si="912"/>
        <v>10164.1</v>
      </c>
      <c r="S520" s="16">
        <f t="shared" si="913"/>
        <v>10164.1</v>
      </c>
      <c r="T520" s="16">
        <f t="shared" si="914"/>
        <v>10164.1</v>
      </c>
      <c r="U520" s="16"/>
      <c r="V520" s="16"/>
      <c r="W520" s="16"/>
      <c r="X520" s="16">
        <f t="shared" si="918"/>
        <v>10164.1</v>
      </c>
      <c r="Y520" s="16">
        <f t="shared" si="919"/>
        <v>10164.1</v>
      </c>
      <c r="Z520" s="16">
        <f t="shared" si="920"/>
        <v>10164.1</v>
      </c>
      <c r="AA520" s="16"/>
      <c r="AB520" s="16"/>
      <c r="AC520" s="16"/>
      <c r="AD520" s="16">
        <f t="shared" si="924"/>
        <v>10164.1</v>
      </c>
      <c r="AE520" s="16">
        <f t="shared" si="925"/>
        <v>10164.1</v>
      </c>
      <c r="AF520" s="16">
        <f t="shared" si="926"/>
        <v>10164.1</v>
      </c>
      <c r="AG520" s="16"/>
      <c r="AH520" s="16">
        <f t="shared" si="928"/>
        <v>10164.1</v>
      </c>
      <c r="AI520" s="16">
        <f t="shared" si="929"/>
        <v>10164.1</v>
      </c>
      <c r="AJ520" s="16">
        <f t="shared" si="930"/>
        <v>10164.1</v>
      </c>
      <c r="AK520" s="16"/>
      <c r="AL520" s="16"/>
      <c r="AM520" s="16"/>
      <c r="AN520" s="16">
        <f t="shared" si="934"/>
        <v>10164.1</v>
      </c>
      <c r="AO520" s="16">
        <f t="shared" si="935"/>
        <v>10164.1</v>
      </c>
      <c r="AP520" s="16">
        <f t="shared" si="936"/>
        <v>10164.1</v>
      </c>
      <c r="AQ520" s="16"/>
      <c r="AR520" s="16"/>
      <c r="AS520" s="16"/>
      <c r="AT520" s="16">
        <f t="shared" si="940"/>
        <v>10164.1</v>
      </c>
      <c r="AU520" s="16">
        <f t="shared" si="941"/>
        <v>10164.1</v>
      </c>
      <c r="AV520" s="16">
        <f t="shared" si="942"/>
        <v>10164.1</v>
      </c>
      <c r="AW520" s="16"/>
      <c r="AX520" s="16"/>
      <c r="AY520" s="16"/>
      <c r="AZ520" s="16">
        <f t="shared" si="946"/>
        <v>10164.1</v>
      </c>
      <c r="BA520" s="16">
        <f t="shared" si="947"/>
        <v>10164.1</v>
      </c>
      <c r="BB520" s="16">
        <f t="shared" si="948"/>
        <v>10164.1</v>
      </c>
      <c r="BC520" s="16"/>
      <c r="BD520" s="30"/>
      <c r="BE520" s="30"/>
      <c r="BF520" s="1"/>
      <c r="BG520" s="1"/>
      <c r="BH520" s="1"/>
      <c r="BI520" s="1"/>
      <c r="BJ520" s="1"/>
    </row>
    <row r="521" s="1" customFormat="1">
      <c r="A521" s="13" t="s">
        <v>372</v>
      </c>
      <c r="B521" s="14"/>
      <c r="C521" s="13"/>
      <c r="D521" s="13"/>
      <c r="E521" s="29" t="s">
        <v>373</v>
      </c>
      <c r="F521" s="16">
        <f>F522+F527</f>
        <v>112295</v>
      </c>
      <c r="G521" s="16">
        <f>G522+G527</f>
        <v>115603.60000000001</v>
      </c>
      <c r="H521" s="16">
        <f>H522+H527</f>
        <v>115603.60000000001</v>
      </c>
      <c r="I521" s="16">
        <f>I522+I527</f>
        <v>0</v>
      </c>
      <c r="J521" s="16">
        <f>J522+J527</f>
        <v>0</v>
      </c>
      <c r="K521" s="16">
        <f>K522+K527</f>
        <v>0</v>
      </c>
      <c r="L521" s="16">
        <f t="shared" si="900"/>
        <v>112295</v>
      </c>
      <c r="M521" s="16">
        <f t="shared" si="901"/>
        <v>115603.60000000001</v>
      </c>
      <c r="N521" s="16">
        <f t="shared" si="902"/>
        <v>115603.60000000001</v>
      </c>
      <c r="O521" s="16">
        <f>O522+O527</f>
        <v>5895.6999999999998</v>
      </c>
      <c r="P521" s="16">
        <f>P522+P527</f>
        <v>7183</v>
      </c>
      <c r="Q521" s="16">
        <f>Q522+Q527</f>
        <v>7183</v>
      </c>
      <c r="R521" s="16">
        <f t="shared" si="912"/>
        <v>118190.7</v>
      </c>
      <c r="S521" s="16">
        <f t="shared" si="913"/>
        <v>122786.60000000001</v>
      </c>
      <c r="T521" s="16">
        <f t="shared" si="914"/>
        <v>122786.60000000001</v>
      </c>
      <c r="U521" s="16">
        <f>U522+U527</f>
        <v>0</v>
      </c>
      <c r="V521" s="16">
        <f>V522+V527</f>
        <v>0</v>
      </c>
      <c r="W521" s="16">
        <f>W522+W527</f>
        <v>0</v>
      </c>
      <c r="X521" s="16">
        <f t="shared" si="918"/>
        <v>118190.7</v>
      </c>
      <c r="Y521" s="16">
        <f t="shared" si="919"/>
        <v>122786.60000000001</v>
      </c>
      <c r="Z521" s="16">
        <f t="shared" si="920"/>
        <v>122786.60000000001</v>
      </c>
      <c r="AA521" s="16">
        <f>AA522+AA527</f>
        <v>0</v>
      </c>
      <c r="AB521" s="16">
        <f>AB522+AB527</f>
        <v>0</v>
      </c>
      <c r="AC521" s="16">
        <f>AC522+AC527</f>
        <v>0</v>
      </c>
      <c r="AD521" s="16">
        <f t="shared" si="924"/>
        <v>118190.7</v>
      </c>
      <c r="AE521" s="16">
        <f t="shared" si="925"/>
        <v>122786.60000000001</v>
      </c>
      <c r="AF521" s="16">
        <f t="shared" si="926"/>
        <v>122786.60000000001</v>
      </c>
      <c r="AG521" s="16">
        <f>AG522+AG527</f>
        <v>0</v>
      </c>
      <c r="AH521" s="16">
        <f t="shared" si="928"/>
        <v>118190.7</v>
      </c>
      <c r="AI521" s="16">
        <f t="shared" si="929"/>
        <v>122786.60000000001</v>
      </c>
      <c r="AJ521" s="16">
        <f t="shared" si="930"/>
        <v>122786.60000000001</v>
      </c>
      <c r="AK521" s="16">
        <f>AK522+AK527</f>
        <v>0</v>
      </c>
      <c r="AL521" s="16">
        <f>AL522+AL527</f>
        <v>0</v>
      </c>
      <c r="AM521" s="16">
        <f>AM522+AM527</f>
        <v>0</v>
      </c>
      <c r="AN521" s="16">
        <f t="shared" si="934"/>
        <v>118190.7</v>
      </c>
      <c r="AO521" s="16">
        <f t="shared" si="935"/>
        <v>122786.60000000001</v>
      </c>
      <c r="AP521" s="16">
        <f t="shared" si="936"/>
        <v>122786.60000000001</v>
      </c>
      <c r="AQ521" s="16">
        <f>AQ522+AQ527</f>
        <v>0</v>
      </c>
      <c r="AR521" s="16">
        <f>AR522+AR527</f>
        <v>0</v>
      </c>
      <c r="AS521" s="16">
        <f>AS522+AS527</f>
        <v>0</v>
      </c>
      <c r="AT521" s="16">
        <f t="shared" si="940"/>
        <v>118190.7</v>
      </c>
      <c r="AU521" s="16">
        <f t="shared" si="941"/>
        <v>122786.60000000001</v>
      </c>
      <c r="AV521" s="16">
        <f t="shared" si="942"/>
        <v>122786.60000000001</v>
      </c>
      <c r="AW521" s="16">
        <f>AW522+AW527</f>
        <v>0</v>
      </c>
      <c r="AX521" s="16">
        <f>AX522+AX527</f>
        <v>0</v>
      </c>
      <c r="AY521" s="16">
        <f>AY522+AY527</f>
        <v>0</v>
      </c>
      <c r="AZ521" s="16">
        <f t="shared" si="946"/>
        <v>118190.7</v>
      </c>
      <c r="BA521" s="16">
        <f t="shared" si="947"/>
        <v>122786.60000000001</v>
      </c>
      <c r="BB521" s="16">
        <f t="shared" si="948"/>
        <v>122786.60000000001</v>
      </c>
      <c r="BC521" s="16">
        <f>BC522+BC527</f>
        <v>0</v>
      </c>
      <c r="BD521" s="30"/>
      <c r="BE521" s="30"/>
      <c r="BF521" s="1"/>
      <c r="BG521" s="1"/>
      <c r="BH521" s="1"/>
      <c r="BI521" s="1"/>
      <c r="BJ521" s="1"/>
    </row>
    <row r="522" s="1" customFormat="1">
      <c r="A522" s="13" t="s">
        <v>374</v>
      </c>
      <c r="B522" s="14"/>
      <c r="C522" s="13"/>
      <c r="D522" s="13"/>
      <c r="E522" s="29" t="s">
        <v>176</v>
      </c>
      <c r="F522" s="16">
        <f>F523+F525</f>
        <v>42022.099999999999</v>
      </c>
      <c r="G522" s="16">
        <f>G523+G525</f>
        <v>43249.600000000006</v>
      </c>
      <c r="H522" s="16">
        <f>H523+H525</f>
        <v>43249.600000000006</v>
      </c>
      <c r="I522" s="16">
        <f>I523+I525</f>
        <v>0</v>
      </c>
      <c r="J522" s="16">
        <f>J523+J525</f>
        <v>0</v>
      </c>
      <c r="K522" s="16">
        <f>K523+K525</f>
        <v>0</v>
      </c>
      <c r="L522" s="16">
        <f t="shared" si="900"/>
        <v>42022.099999999999</v>
      </c>
      <c r="M522" s="16">
        <f t="shared" si="901"/>
        <v>43249.600000000006</v>
      </c>
      <c r="N522" s="16">
        <f t="shared" si="902"/>
        <v>43249.600000000006</v>
      </c>
      <c r="O522" s="16">
        <f>O523+O525</f>
        <v>5895.6999999999998</v>
      </c>
      <c r="P522" s="16">
        <f>P523+P525</f>
        <v>7183</v>
      </c>
      <c r="Q522" s="16">
        <f>Q523+Q525</f>
        <v>7183</v>
      </c>
      <c r="R522" s="16">
        <f t="shared" si="912"/>
        <v>47917.799999999996</v>
      </c>
      <c r="S522" s="16">
        <f t="shared" si="913"/>
        <v>50432.600000000006</v>
      </c>
      <c r="T522" s="16">
        <f t="shared" si="914"/>
        <v>50432.600000000006</v>
      </c>
      <c r="U522" s="16">
        <f>U523+U525</f>
        <v>0</v>
      </c>
      <c r="V522" s="16">
        <f>V523+V525</f>
        <v>0</v>
      </c>
      <c r="W522" s="16">
        <f>W523+W525</f>
        <v>0</v>
      </c>
      <c r="X522" s="16">
        <f t="shared" si="918"/>
        <v>47917.799999999996</v>
      </c>
      <c r="Y522" s="16">
        <f t="shared" si="919"/>
        <v>50432.600000000006</v>
      </c>
      <c r="Z522" s="16">
        <f t="shared" si="920"/>
        <v>50432.600000000006</v>
      </c>
      <c r="AA522" s="16">
        <f>AA523+AA525</f>
        <v>0</v>
      </c>
      <c r="AB522" s="16">
        <f>AB523+AB525</f>
        <v>0</v>
      </c>
      <c r="AC522" s="16">
        <f>AC523+AC525</f>
        <v>0</v>
      </c>
      <c r="AD522" s="16">
        <f t="shared" si="924"/>
        <v>47917.799999999996</v>
      </c>
      <c r="AE522" s="16">
        <f t="shared" si="925"/>
        <v>50432.600000000006</v>
      </c>
      <c r="AF522" s="16">
        <f t="shared" si="926"/>
        <v>50432.600000000006</v>
      </c>
      <c r="AG522" s="16">
        <f>AG523+AG525</f>
        <v>0</v>
      </c>
      <c r="AH522" s="16">
        <f t="shared" si="928"/>
        <v>47917.799999999996</v>
      </c>
      <c r="AI522" s="16">
        <f t="shared" si="929"/>
        <v>50432.600000000006</v>
      </c>
      <c r="AJ522" s="16">
        <f t="shared" si="930"/>
        <v>50432.600000000006</v>
      </c>
      <c r="AK522" s="16">
        <f>AK523+AK525</f>
        <v>0</v>
      </c>
      <c r="AL522" s="16">
        <f>AL523+AL525</f>
        <v>0</v>
      </c>
      <c r="AM522" s="16">
        <f>AM523+AM525</f>
        <v>0</v>
      </c>
      <c r="AN522" s="16">
        <f t="shared" si="934"/>
        <v>47917.799999999996</v>
      </c>
      <c r="AO522" s="16">
        <f t="shared" si="935"/>
        <v>50432.600000000006</v>
      </c>
      <c r="AP522" s="16">
        <f t="shared" si="936"/>
        <v>50432.600000000006</v>
      </c>
      <c r="AQ522" s="16">
        <f>AQ523+AQ525</f>
        <v>0</v>
      </c>
      <c r="AR522" s="16">
        <f>AR523+AR525</f>
        <v>0</v>
      </c>
      <c r="AS522" s="16">
        <f>AS523+AS525</f>
        <v>0</v>
      </c>
      <c r="AT522" s="16">
        <f t="shared" si="940"/>
        <v>47917.799999999996</v>
      </c>
      <c r="AU522" s="16">
        <f t="shared" si="941"/>
        <v>50432.600000000006</v>
      </c>
      <c r="AV522" s="16">
        <f t="shared" si="942"/>
        <v>50432.600000000006</v>
      </c>
      <c r="AW522" s="16">
        <f>AW523+AW525</f>
        <v>0</v>
      </c>
      <c r="AX522" s="16">
        <f>AX523+AX525</f>
        <v>0</v>
      </c>
      <c r="AY522" s="16">
        <f>AY523+AY525</f>
        <v>0</v>
      </c>
      <c r="AZ522" s="16">
        <f t="shared" si="946"/>
        <v>47917.799999999996</v>
      </c>
      <c r="BA522" s="16">
        <f t="shared" si="947"/>
        <v>50432.600000000006</v>
      </c>
      <c r="BB522" s="16">
        <f t="shared" si="948"/>
        <v>50432.600000000006</v>
      </c>
      <c r="BC522" s="16">
        <f>BC523+BC525</f>
        <v>0</v>
      </c>
      <c r="BD522" s="30"/>
      <c r="BE522" s="30"/>
      <c r="BF522" s="1"/>
      <c r="BG522" s="1"/>
      <c r="BH522" s="1"/>
      <c r="BI522" s="1"/>
      <c r="BJ522" s="1"/>
    </row>
    <row r="523" s="1" customFormat="1">
      <c r="A523" s="13" t="s">
        <v>374</v>
      </c>
      <c r="B523" s="14" t="s">
        <v>148</v>
      </c>
      <c r="C523" s="13"/>
      <c r="D523" s="13"/>
      <c r="E523" s="29" t="s">
        <v>149</v>
      </c>
      <c r="F523" s="16">
        <f>F524</f>
        <v>39909.099999999999</v>
      </c>
      <c r="G523" s="16">
        <f>G524</f>
        <v>41136.600000000006</v>
      </c>
      <c r="H523" s="16">
        <f>H524</f>
        <v>41136.600000000006</v>
      </c>
      <c r="I523" s="16">
        <f>I524</f>
        <v>0</v>
      </c>
      <c r="J523" s="16">
        <f>J524</f>
        <v>0</v>
      </c>
      <c r="K523" s="16">
        <f>K524</f>
        <v>0</v>
      </c>
      <c r="L523" s="16">
        <f t="shared" si="900"/>
        <v>39909.099999999999</v>
      </c>
      <c r="M523" s="16">
        <f t="shared" si="901"/>
        <v>41136.600000000006</v>
      </c>
      <c r="N523" s="16">
        <f t="shared" si="902"/>
        <v>41136.600000000006</v>
      </c>
      <c r="O523" s="16">
        <f>O524</f>
        <v>5895.6999999999998</v>
      </c>
      <c r="P523" s="16">
        <f>P524</f>
        <v>7183</v>
      </c>
      <c r="Q523" s="16">
        <f>Q524</f>
        <v>7183</v>
      </c>
      <c r="R523" s="16">
        <f t="shared" si="912"/>
        <v>45804.799999999996</v>
      </c>
      <c r="S523" s="16">
        <f t="shared" si="913"/>
        <v>48319.600000000006</v>
      </c>
      <c r="T523" s="16">
        <f t="shared" si="914"/>
        <v>48319.600000000006</v>
      </c>
      <c r="U523" s="16">
        <f>U524</f>
        <v>0</v>
      </c>
      <c r="V523" s="16">
        <f>V524</f>
        <v>0</v>
      </c>
      <c r="W523" s="16">
        <f>W524</f>
        <v>0</v>
      </c>
      <c r="X523" s="16">
        <f t="shared" si="918"/>
        <v>45804.799999999996</v>
      </c>
      <c r="Y523" s="16">
        <f t="shared" si="919"/>
        <v>48319.600000000006</v>
      </c>
      <c r="Z523" s="16">
        <f t="shared" si="920"/>
        <v>48319.600000000006</v>
      </c>
      <c r="AA523" s="16">
        <f>AA524</f>
        <v>0</v>
      </c>
      <c r="AB523" s="16">
        <f>AB524</f>
        <v>0</v>
      </c>
      <c r="AC523" s="16">
        <f>AC524</f>
        <v>0</v>
      </c>
      <c r="AD523" s="16">
        <f t="shared" si="924"/>
        <v>45804.799999999996</v>
      </c>
      <c r="AE523" s="16">
        <f t="shared" si="925"/>
        <v>48319.600000000006</v>
      </c>
      <c r="AF523" s="16">
        <f t="shared" si="926"/>
        <v>48319.600000000006</v>
      </c>
      <c r="AG523" s="16">
        <f>AG524</f>
        <v>0</v>
      </c>
      <c r="AH523" s="16">
        <f t="shared" si="928"/>
        <v>45804.799999999996</v>
      </c>
      <c r="AI523" s="16">
        <f t="shared" si="929"/>
        <v>48319.600000000006</v>
      </c>
      <c r="AJ523" s="16">
        <f t="shared" si="930"/>
        <v>48319.600000000006</v>
      </c>
      <c r="AK523" s="16">
        <f>AK524</f>
        <v>0</v>
      </c>
      <c r="AL523" s="16">
        <f>AL524</f>
        <v>0</v>
      </c>
      <c r="AM523" s="16">
        <f>AM524</f>
        <v>0</v>
      </c>
      <c r="AN523" s="16">
        <f t="shared" si="934"/>
        <v>45804.799999999996</v>
      </c>
      <c r="AO523" s="16">
        <f t="shared" si="935"/>
        <v>48319.600000000006</v>
      </c>
      <c r="AP523" s="16">
        <f t="shared" si="936"/>
        <v>48319.600000000006</v>
      </c>
      <c r="AQ523" s="16">
        <f>AQ524</f>
        <v>0</v>
      </c>
      <c r="AR523" s="16">
        <f>AR524</f>
        <v>0</v>
      </c>
      <c r="AS523" s="16">
        <f>AS524</f>
        <v>0</v>
      </c>
      <c r="AT523" s="16">
        <f t="shared" si="940"/>
        <v>45804.799999999996</v>
      </c>
      <c r="AU523" s="16">
        <f t="shared" si="941"/>
        <v>48319.600000000006</v>
      </c>
      <c r="AV523" s="16">
        <f t="shared" si="942"/>
        <v>48319.600000000006</v>
      </c>
      <c r="AW523" s="16">
        <f>AW524</f>
        <v>0</v>
      </c>
      <c r="AX523" s="16">
        <f>AX524</f>
        <v>0</v>
      </c>
      <c r="AY523" s="16">
        <f>AY524</f>
        <v>0</v>
      </c>
      <c r="AZ523" s="16">
        <f t="shared" si="946"/>
        <v>45804.799999999996</v>
      </c>
      <c r="BA523" s="16">
        <f t="shared" si="947"/>
        <v>48319.600000000006</v>
      </c>
      <c r="BB523" s="16">
        <f t="shared" si="948"/>
        <v>48319.600000000006</v>
      </c>
      <c r="BC523" s="16">
        <f>BC524</f>
        <v>0</v>
      </c>
      <c r="BD523" s="30"/>
      <c r="BE523" s="30"/>
      <c r="BF523" s="1"/>
      <c r="BG523" s="1"/>
      <c r="BH523" s="1"/>
      <c r="BI523" s="1"/>
      <c r="BJ523" s="1"/>
    </row>
    <row r="524" s="1" customFormat="1">
      <c r="A524" s="13" t="s">
        <v>374</v>
      </c>
      <c r="B524" s="14">
        <v>100</v>
      </c>
      <c r="C524" s="13" t="s">
        <v>107</v>
      </c>
      <c r="D524" s="13" t="s">
        <v>337</v>
      </c>
      <c r="E524" s="29" t="s">
        <v>338</v>
      </c>
      <c r="F524" s="16">
        <v>39909.099999999999</v>
      </c>
      <c r="G524" s="16">
        <v>41136.600000000006</v>
      </c>
      <c r="H524" s="16">
        <v>41136.600000000006</v>
      </c>
      <c r="I524" s="16"/>
      <c r="J524" s="16"/>
      <c r="K524" s="16"/>
      <c r="L524" s="16">
        <f t="shared" si="900"/>
        <v>39909.099999999999</v>
      </c>
      <c r="M524" s="16">
        <f t="shared" si="901"/>
        <v>41136.600000000006</v>
      </c>
      <c r="N524" s="16">
        <f t="shared" si="902"/>
        <v>41136.600000000006</v>
      </c>
      <c r="O524" s="16">
        <v>5895.6999999999998</v>
      </c>
      <c r="P524" s="16">
        <v>7183</v>
      </c>
      <c r="Q524" s="16">
        <v>7183</v>
      </c>
      <c r="R524" s="16">
        <f t="shared" si="912"/>
        <v>45804.799999999996</v>
      </c>
      <c r="S524" s="16">
        <f t="shared" si="913"/>
        <v>48319.600000000006</v>
      </c>
      <c r="T524" s="16">
        <f t="shared" si="914"/>
        <v>48319.600000000006</v>
      </c>
      <c r="U524" s="16"/>
      <c r="V524" s="16"/>
      <c r="W524" s="16"/>
      <c r="X524" s="16">
        <f t="shared" si="918"/>
        <v>45804.799999999996</v>
      </c>
      <c r="Y524" s="16">
        <f t="shared" si="919"/>
        <v>48319.600000000006</v>
      </c>
      <c r="Z524" s="16">
        <f t="shared" si="920"/>
        <v>48319.600000000006</v>
      </c>
      <c r="AA524" s="16"/>
      <c r="AB524" s="16"/>
      <c r="AC524" s="16"/>
      <c r="AD524" s="16">
        <f t="shared" si="924"/>
        <v>45804.799999999996</v>
      </c>
      <c r="AE524" s="16">
        <f t="shared" si="925"/>
        <v>48319.600000000006</v>
      </c>
      <c r="AF524" s="16">
        <f t="shared" si="926"/>
        <v>48319.600000000006</v>
      </c>
      <c r="AG524" s="16"/>
      <c r="AH524" s="16">
        <f t="shared" si="928"/>
        <v>45804.799999999996</v>
      </c>
      <c r="AI524" s="16">
        <f t="shared" si="929"/>
        <v>48319.600000000006</v>
      </c>
      <c r="AJ524" s="16">
        <f t="shared" si="930"/>
        <v>48319.600000000006</v>
      </c>
      <c r="AK524" s="16"/>
      <c r="AL524" s="16"/>
      <c r="AM524" s="16"/>
      <c r="AN524" s="16">
        <f t="shared" si="934"/>
        <v>45804.799999999996</v>
      </c>
      <c r="AO524" s="16">
        <f t="shared" si="935"/>
        <v>48319.600000000006</v>
      </c>
      <c r="AP524" s="16">
        <f t="shared" si="936"/>
        <v>48319.600000000006</v>
      </c>
      <c r="AQ524" s="16"/>
      <c r="AR524" s="16"/>
      <c r="AS524" s="16"/>
      <c r="AT524" s="16">
        <f t="shared" si="940"/>
        <v>45804.799999999996</v>
      </c>
      <c r="AU524" s="16">
        <f t="shared" si="941"/>
        <v>48319.600000000006</v>
      </c>
      <c r="AV524" s="16">
        <f t="shared" si="942"/>
        <v>48319.600000000006</v>
      </c>
      <c r="AW524" s="16"/>
      <c r="AX524" s="16"/>
      <c r="AY524" s="16"/>
      <c r="AZ524" s="16">
        <f t="shared" si="946"/>
        <v>45804.799999999996</v>
      </c>
      <c r="BA524" s="16">
        <f t="shared" si="947"/>
        <v>48319.600000000006</v>
      </c>
      <c r="BB524" s="16">
        <f t="shared" si="948"/>
        <v>48319.600000000006</v>
      </c>
      <c r="BC524" s="16"/>
      <c r="BD524" s="30"/>
      <c r="BE524" s="30"/>
      <c r="BF524" s="1"/>
      <c r="BG524" s="1"/>
      <c r="BH524" s="1"/>
      <c r="BI524" s="1"/>
      <c r="BJ524" s="1"/>
    </row>
    <row r="525" s="1" customFormat="1">
      <c r="A525" s="13" t="s">
        <v>374</v>
      </c>
      <c r="B525" s="14" t="s">
        <v>66</v>
      </c>
      <c r="C525" s="13"/>
      <c r="D525" s="13"/>
      <c r="E525" s="29" t="s">
        <v>67</v>
      </c>
      <c r="F525" s="16">
        <f>F526</f>
        <v>2113</v>
      </c>
      <c r="G525" s="16">
        <f>G526</f>
        <v>2113</v>
      </c>
      <c r="H525" s="16">
        <f>H526</f>
        <v>2113</v>
      </c>
      <c r="I525" s="16">
        <f>I526</f>
        <v>0</v>
      </c>
      <c r="J525" s="16">
        <f>J526</f>
        <v>0</v>
      </c>
      <c r="K525" s="16">
        <f>K526</f>
        <v>0</v>
      </c>
      <c r="L525" s="16">
        <f t="shared" ref="L525:L588" si="950">F525+I525</f>
        <v>2113</v>
      </c>
      <c r="M525" s="16">
        <f t="shared" ref="M525:M588" si="951">G525+J525</f>
        <v>2113</v>
      </c>
      <c r="N525" s="16">
        <f t="shared" ref="N525:N588" si="952">H525+K525</f>
        <v>2113</v>
      </c>
      <c r="O525" s="16">
        <f>O526</f>
        <v>0</v>
      </c>
      <c r="P525" s="16">
        <f>P526</f>
        <v>0</v>
      </c>
      <c r="Q525" s="16">
        <f>Q526</f>
        <v>0</v>
      </c>
      <c r="R525" s="16">
        <f t="shared" si="912"/>
        <v>2113</v>
      </c>
      <c r="S525" s="16">
        <f t="shared" si="913"/>
        <v>2113</v>
      </c>
      <c r="T525" s="16">
        <f t="shared" si="914"/>
        <v>2113</v>
      </c>
      <c r="U525" s="16">
        <f>U526</f>
        <v>0</v>
      </c>
      <c r="V525" s="16">
        <f>V526</f>
        <v>0</v>
      </c>
      <c r="W525" s="16">
        <f>W526</f>
        <v>0</v>
      </c>
      <c r="X525" s="16">
        <f t="shared" si="918"/>
        <v>2113</v>
      </c>
      <c r="Y525" s="16">
        <f t="shared" si="919"/>
        <v>2113</v>
      </c>
      <c r="Z525" s="16">
        <f t="shared" si="920"/>
        <v>2113</v>
      </c>
      <c r="AA525" s="16">
        <f>AA526</f>
        <v>0</v>
      </c>
      <c r="AB525" s="16">
        <f>AB526</f>
        <v>0</v>
      </c>
      <c r="AC525" s="16">
        <f>AC526</f>
        <v>0</v>
      </c>
      <c r="AD525" s="16">
        <f t="shared" si="924"/>
        <v>2113</v>
      </c>
      <c r="AE525" s="16">
        <f t="shared" si="925"/>
        <v>2113</v>
      </c>
      <c r="AF525" s="16">
        <f t="shared" si="926"/>
        <v>2113</v>
      </c>
      <c r="AG525" s="16">
        <f>AG526</f>
        <v>0</v>
      </c>
      <c r="AH525" s="16">
        <f t="shared" si="928"/>
        <v>2113</v>
      </c>
      <c r="AI525" s="16">
        <f t="shared" si="929"/>
        <v>2113</v>
      </c>
      <c r="AJ525" s="16">
        <f t="shared" si="930"/>
        <v>2113</v>
      </c>
      <c r="AK525" s="16">
        <f>AK526</f>
        <v>0</v>
      </c>
      <c r="AL525" s="16">
        <f>AL526</f>
        <v>0</v>
      </c>
      <c r="AM525" s="16">
        <f>AM526</f>
        <v>0</v>
      </c>
      <c r="AN525" s="16">
        <f t="shared" si="934"/>
        <v>2113</v>
      </c>
      <c r="AO525" s="16">
        <f t="shared" si="935"/>
        <v>2113</v>
      </c>
      <c r="AP525" s="16">
        <f t="shared" si="936"/>
        <v>2113</v>
      </c>
      <c r="AQ525" s="16">
        <f>AQ526</f>
        <v>0</v>
      </c>
      <c r="AR525" s="16">
        <f>AR526</f>
        <v>0</v>
      </c>
      <c r="AS525" s="16">
        <f>AS526</f>
        <v>0</v>
      </c>
      <c r="AT525" s="16">
        <f t="shared" si="940"/>
        <v>2113</v>
      </c>
      <c r="AU525" s="16">
        <f t="shared" si="941"/>
        <v>2113</v>
      </c>
      <c r="AV525" s="16">
        <f t="shared" si="942"/>
        <v>2113</v>
      </c>
      <c r="AW525" s="16">
        <f>AW526</f>
        <v>0</v>
      </c>
      <c r="AX525" s="16">
        <f>AX526</f>
        <v>0</v>
      </c>
      <c r="AY525" s="16">
        <f>AY526</f>
        <v>0</v>
      </c>
      <c r="AZ525" s="16">
        <f t="shared" si="946"/>
        <v>2113</v>
      </c>
      <c r="BA525" s="16">
        <f t="shared" si="947"/>
        <v>2113</v>
      </c>
      <c r="BB525" s="16">
        <f t="shared" si="948"/>
        <v>2113</v>
      </c>
      <c r="BC525" s="16">
        <f>BC526</f>
        <v>0</v>
      </c>
      <c r="BD525" s="30"/>
      <c r="BE525" s="30"/>
      <c r="BF525" s="1"/>
      <c r="BG525" s="1"/>
      <c r="BH525" s="1"/>
      <c r="BI525" s="1"/>
      <c r="BJ525" s="1"/>
    </row>
    <row r="526" s="1" customFormat="1">
      <c r="A526" s="13" t="s">
        <v>374</v>
      </c>
      <c r="B526" s="14">
        <v>200</v>
      </c>
      <c r="C526" s="13" t="s">
        <v>107</v>
      </c>
      <c r="D526" s="13" t="s">
        <v>337</v>
      </c>
      <c r="E526" s="29" t="s">
        <v>338</v>
      </c>
      <c r="F526" s="16">
        <v>2113</v>
      </c>
      <c r="G526" s="16">
        <v>2113</v>
      </c>
      <c r="H526" s="16">
        <v>2113</v>
      </c>
      <c r="I526" s="16"/>
      <c r="J526" s="16"/>
      <c r="K526" s="16"/>
      <c r="L526" s="16">
        <f t="shared" si="950"/>
        <v>2113</v>
      </c>
      <c r="M526" s="16">
        <f t="shared" si="951"/>
        <v>2113</v>
      </c>
      <c r="N526" s="16">
        <f t="shared" si="952"/>
        <v>2113</v>
      </c>
      <c r="O526" s="16"/>
      <c r="P526" s="16"/>
      <c r="Q526" s="16"/>
      <c r="R526" s="16">
        <f t="shared" si="912"/>
        <v>2113</v>
      </c>
      <c r="S526" s="16">
        <f t="shared" si="913"/>
        <v>2113</v>
      </c>
      <c r="T526" s="16">
        <f t="shared" si="914"/>
        <v>2113</v>
      </c>
      <c r="U526" s="16"/>
      <c r="V526" s="16"/>
      <c r="W526" s="16"/>
      <c r="X526" s="16">
        <f t="shared" si="918"/>
        <v>2113</v>
      </c>
      <c r="Y526" s="16">
        <f t="shared" si="919"/>
        <v>2113</v>
      </c>
      <c r="Z526" s="16">
        <f t="shared" si="920"/>
        <v>2113</v>
      </c>
      <c r="AA526" s="16"/>
      <c r="AB526" s="16"/>
      <c r="AC526" s="16"/>
      <c r="AD526" s="16">
        <f t="shared" si="924"/>
        <v>2113</v>
      </c>
      <c r="AE526" s="16">
        <f t="shared" si="925"/>
        <v>2113</v>
      </c>
      <c r="AF526" s="16">
        <f t="shared" si="926"/>
        <v>2113</v>
      </c>
      <c r="AG526" s="16"/>
      <c r="AH526" s="16">
        <f t="shared" si="928"/>
        <v>2113</v>
      </c>
      <c r="AI526" s="16">
        <f t="shared" si="929"/>
        <v>2113</v>
      </c>
      <c r="AJ526" s="16">
        <f t="shared" si="930"/>
        <v>2113</v>
      </c>
      <c r="AK526" s="16"/>
      <c r="AL526" s="16"/>
      <c r="AM526" s="16"/>
      <c r="AN526" s="16">
        <f t="shared" si="934"/>
        <v>2113</v>
      </c>
      <c r="AO526" s="16">
        <f t="shared" si="935"/>
        <v>2113</v>
      </c>
      <c r="AP526" s="16">
        <f t="shared" si="936"/>
        <v>2113</v>
      </c>
      <c r="AQ526" s="16"/>
      <c r="AR526" s="16"/>
      <c r="AS526" s="16"/>
      <c r="AT526" s="16">
        <f t="shared" si="940"/>
        <v>2113</v>
      </c>
      <c r="AU526" s="16">
        <f t="shared" si="941"/>
        <v>2113</v>
      </c>
      <c r="AV526" s="16">
        <f t="shared" si="942"/>
        <v>2113</v>
      </c>
      <c r="AW526" s="16"/>
      <c r="AX526" s="16"/>
      <c r="AY526" s="16"/>
      <c r="AZ526" s="16">
        <f t="shared" si="946"/>
        <v>2113</v>
      </c>
      <c r="BA526" s="16">
        <f t="shared" si="947"/>
        <v>2113</v>
      </c>
      <c r="BB526" s="16">
        <f t="shared" si="948"/>
        <v>2113</v>
      </c>
      <c r="BC526" s="16"/>
      <c r="BD526" s="30"/>
      <c r="BE526" s="30"/>
      <c r="BF526" s="1"/>
      <c r="BG526" s="1"/>
      <c r="BH526" s="1"/>
      <c r="BI526" s="1"/>
      <c r="BJ526" s="1"/>
    </row>
    <row r="527" s="1" customFormat="1">
      <c r="A527" s="13" t="s">
        <v>375</v>
      </c>
      <c r="B527" s="14"/>
      <c r="C527" s="13"/>
      <c r="D527" s="13"/>
      <c r="E527" s="29" t="s">
        <v>376</v>
      </c>
      <c r="F527" s="16">
        <f>F528+F530</f>
        <v>70272.900000000009</v>
      </c>
      <c r="G527" s="16">
        <f>G528+G530</f>
        <v>72354</v>
      </c>
      <c r="H527" s="16">
        <f>H528+H530</f>
        <v>72354</v>
      </c>
      <c r="I527" s="16">
        <f>I528+I530</f>
        <v>0</v>
      </c>
      <c r="J527" s="16">
        <f>J528+J530</f>
        <v>0</v>
      </c>
      <c r="K527" s="16">
        <f>K528+K530</f>
        <v>0</v>
      </c>
      <c r="L527" s="16">
        <f t="shared" si="950"/>
        <v>70272.900000000009</v>
      </c>
      <c r="M527" s="16">
        <f t="shared" si="951"/>
        <v>72354</v>
      </c>
      <c r="N527" s="16">
        <f t="shared" si="952"/>
        <v>72354</v>
      </c>
      <c r="O527" s="16">
        <f>O528+O530</f>
        <v>0</v>
      </c>
      <c r="P527" s="16">
        <f>P528+P530</f>
        <v>0</v>
      </c>
      <c r="Q527" s="16">
        <f>Q528+Q530</f>
        <v>0</v>
      </c>
      <c r="R527" s="16">
        <f t="shared" si="912"/>
        <v>70272.900000000009</v>
      </c>
      <c r="S527" s="16">
        <f t="shared" si="913"/>
        <v>72354</v>
      </c>
      <c r="T527" s="16">
        <f t="shared" si="914"/>
        <v>72354</v>
      </c>
      <c r="U527" s="16">
        <f>U528+U530</f>
        <v>0</v>
      </c>
      <c r="V527" s="16">
        <f>V528+V530</f>
        <v>0</v>
      </c>
      <c r="W527" s="16">
        <f>W528+W530</f>
        <v>0</v>
      </c>
      <c r="X527" s="16">
        <f t="shared" si="918"/>
        <v>70272.900000000009</v>
      </c>
      <c r="Y527" s="16">
        <f t="shared" si="919"/>
        <v>72354</v>
      </c>
      <c r="Z527" s="16">
        <f t="shared" si="920"/>
        <v>72354</v>
      </c>
      <c r="AA527" s="16">
        <f>AA528+AA530</f>
        <v>0</v>
      </c>
      <c r="AB527" s="16">
        <f>AB528+AB530</f>
        <v>0</v>
      </c>
      <c r="AC527" s="16">
        <f>AC528+AC530</f>
        <v>0</v>
      </c>
      <c r="AD527" s="16">
        <f t="shared" si="924"/>
        <v>70272.900000000009</v>
      </c>
      <c r="AE527" s="16">
        <f t="shared" si="925"/>
        <v>72354</v>
      </c>
      <c r="AF527" s="16">
        <f t="shared" si="926"/>
        <v>72354</v>
      </c>
      <c r="AG527" s="16">
        <f>AG528+AG530</f>
        <v>0</v>
      </c>
      <c r="AH527" s="16">
        <f t="shared" si="928"/>
        <v>70272.900000000009</v>
      </c>
      <c r="AI527" s="16">
        <f t="shared" si="929"/>
        <v>72354</v>
      </c>
      <c r="AJ527" s="16">
        <f t="shared" si="930"/>
        <v>72354</v>
      </c>
      <c r="AK527" s="16">
        <f>AK528+AK530</f>
        <v>0</v>
      </c>
      <c r="AL527" s="16">
        <f>AL528+AL530</f>
        <v>0</v>
      </c>
      <c r="AM527" s="16">
        <f>AM528+AM530</f>
        <v>0</v>
      </c>
      <c r="AN527" s="16">
        <f t="shared" si="934"/>
        <v>70272.900000000009</v>
      </c>
      <c r="AO527" s="16">
        <f t="shared" si="935"/>
        <v>72354</v>
      </c>
      <c r="AP527" s="16">
        <f t="shared" si="936"/>
        <v>72354</v>
      </c>
      <c r="AQ527" s="16">
        <f>AQ528+AQ530</f>
        <v>0</v>
      </c>
      <c r="AR527" s="16">
        <f>AR528+AR530</f>
        <v>0</v>
      </c>
      <c r="AS527" s="16">
        <f>AS528+AS530</f>
        <v>0</v>
      </c>
      <c r="AT527" s="16">
        <f t="shared" si="940"/>
        <v>70272.900000000009</v>
      </c>
      <c r="AU527" s="16">
        <f t="shared" si="941"/>
        <v>72354</v>
      </c>
      <c r="AV527" s="16">
        <f t="shared" si="942"/>
        <v>72354</v>
      </c>
      <c r="AW527" s="16">
        <f>AW528+AW530</f>
        <v>0</v>
      </c>
      <c r="AX527" s="16">
        <f>AX528+AX530</f>
        <v>0</v>
      </c>
      <c r="AY527" s="16">
        <f>AY528+AY530</f>
        <v>0</v>
      </c>
      <c r="AZ527" s="16">
        <f t="shared" si="946"/>
        <v>70272.900000000009</v>
      </c>
      <c r="BA527" s="16">
        <f t="shared" si="947"/>
        <v>72354</v>
      </c>
      <c r="BB527" s="16">
        <f t="shared" si="948"/>
        <v>72354</v>
      </c>
      <c r="BC527" s="16">
        <f>BC528+BC530</f>
        <v>0</v>
      </c>
      <c r="BD527" s="30"/>
      <c r="BE527" s="30"/>
      <c r="BF527" s="1"/>
      <c r="BG527" s="1"/>
      <c r="BH527" s="1"/>
      <c r="BI527" s="1"/>
      <c r="BJ527" s="1"/>
    </row>
    <row r="528" s="1" customFormat="1">
      <c r="A528" s="13" t="s">
        <v>375</v>
      </c>
      <c r="B528" s="14" t="s">
        <v>148</v>
      </c>
      <c r="C528" s="13"/>
      <c r="D528" s="13"/>
      <c r="E528" s="29" t="s">
        <v>149</v>
      </c>
      <c r="F528" s="16">
        <f>F529</f>
        <v>67681.800000000003</v>
      </c>
      <c r="G528" s="16">
        <f>G529</f>
        <v>69763</v>
      </c>
      <c r="H528" s="16">
        <f>H529</f>
        <v>69763</v>
      </c>
      <c r="I528" s="16">
        <f>I529</f>
        <v>0</v>
      </c>
      <c r="J528" s="16">
        <f>J529</f>
        <v>0</v>
      </c>
      <c r="K528" s="16">
        <f>K529</f>
        <v>0</v>
      </c>
      <c r="L528" s="16">
        <f t="shared" si="950"/>
        <v>67681.800000000003</v>
      </c>
      <c r="M528" s="16">
        <f t="shared" si="951"/>
        <v>69763</v>
      </c>
      <c r="N528" s="16">
        <f t="shared" si="952"/>
        <v>69763</v>
      </c>
      <c r="O528" s="16">
        <f>O529</f>
        <v>0</v>
      </c>
      <c r="P528" s="16">
        <f>P529</f>
        <v>0</v>
      </c>
      <c r="Q528" s="16">
        <f>Q529</f>
        <v>0</v>
      </c>
      <c r="R528" s="16">
        <f t="shared" si="912"/>
        <v>67681.800000000003</v>
      </c>
      <c r="S528" s="16">
        <f t="shared" si="913"/>
        <v>69763</v>
      </c>
      <c r="T528" s="16">
        <f t="shared" si="914"/>
        <v>69763</v>
      </c>
      <c r="U528" s="16">
        <f>U529</f>
        <v>0</v>
      </c>
      <c r="V528" s="16">
        <f>V529</f>
        <v>0</v>
      </c>
      <c r="W528" s="16">
        <f>W529</f>
        <v>0</v>
      </c>
      <c r="X528" s="16">
        <f t="shared" si="918"/>
        <v>67681.800000000003</v>
      </c>
      <c r="Y528" s="16">
        <f t="shared" si="919"/>
        <v>69763</v>
      </c>
      <c r="Z528" s="16">
        <f t="shared" si="920"/>
        <v>69763</v>
      </c>
      <c r="AA528" s="16">
        <f>AA529</f>
        <v>0</v>
      </c>
      <c r="AB528" s="16">
        <f>AB529</f>
        <v>0</v>
      </c>
      <c r="AC528" s="16">
        <f>AC529</f>
        <v>0</v>
      </c>
      <c r="AD528" s="16">
        <f t="shared" si="924"/>
        <v>67681.800000000003</v>
      </c>
      <c r="AE528" s="16">
        <f t="shared" si="925"/>
        <v>69763</v>
      </c>
      <c r="AF528" s="16">
        <f t="shared" si="926"/>
        <v>69763</v>
      </c>
      <c r="AG528" s="16">
        <f>AG529</f>
        <v>0</v>
      </c>
      <c r="AH528" s="16">
        <f t="shared" si="928"/>
        <v>67681.800000000003</v>
      </c>
      <c r="AI528" s="16">
        <f t="shared" si="929"/>
        <v>69763</v>
      </c>
      <c r="AJ528" s="16">
        <f t="shared" si="930"/>
        <v>69763</v>
      </c>
      <c r="AK528" s="16">
        <f>AK529</f>
        <v>0</v>
      </c>
      <c r="AL528" s="16">
        <f>AL529</f>
        <v>0</v>
      </c>
      <c r="AM528" s="16">
        <f>AM529</f>
        <v>0</v>
      </c>
      <c r="AN528" s="16">
        <f t="shared" si="934"/>
        <v>67681.800000000003</v>
      </c>
      <c r="AO528" s="16">
        <f t="shared" si="935"/>
        <v>69763</v>
      </c>
      <c r="AP528" s="16">
        <f t="shared" si="936"/>
        <v>69763</v>
      </c>
      <c r="AQ528" s="16">
        <f>AQ529</f>
        <v>0</v>
      </c>
      <c r="AR528" s="16">
        <f>AR529</f>
        <v>0</v>
      </c>
      <c r="AS528" s="16">
        <f>AS529</f>
        <v>0</v>
      </c>
      <c r="AT528" s="16">
        <f t="shared" si="940"/>
        <v>67681.800000000003</v>
      </c>
      <c r="AU528" s="16">
        <f t="shared" si="941"/>
        <v>69763</v>
      </c>
      <c r="AV528" s="16">
        <f t="shared" si="942"/>
        <v>69763</v>
      </c>
      <c r="AW528" s="16">
        <f>AW529</f>
        <v>0</v>
      </c>
      <c r="AX528" s="16">
        <f>AX529</f>
        <v>0</v>
      </c>
      <c r="AY528" s="16">
        <f>AY529</f>
        <v>0</v>
      </c>
      <c r="AZ528" s="16">
        <f t="shared" si="946"/>
        <v>67681.800000000003</v>
      </c>
      <c r="BA528" s="16">
        <f t="shared" si="947"/>
        <v>69763</v>
      </c>
      <c r="BB528" s="16">
        <f t="shared" si="948"/>
        <v>69763</v>
      </c>
      <c r="BC528" s="16">
        <f>BC529</f>
        <v>0</v>
      </c>
      <c r="BD528" s="30"/>
      <c r="BE528" s="30"/>
      <c r="BF528" s="1"/>
      <c r="BG528" s="1"/>
      <c r="BH528" s="1"/>
      <c r="BI528" s="1"/>
      <c r="BJ528" s="1"/>
    </row>
    <row r="529" s="1" customFormat="1">
      <c r="A529" s="13" t="s">
        <v>375</v>
      </c>
      <c r="B529" s="14" t="s">
        <v>148</v>
      </c>
      <c r="C529" s="13" t="s">
        <v>37</v>
      </c>
      <c r="D529" s="13" t="s">
        <v>242</v>
      </c>
      <c r="E529" s="29" t="s">
        <v>377</v>
      </c>
      <c r="F529" s="16">
        <v>67681.800000000003</v>
      </c>
      <c r="G529" s="16">
        <f>69762.9+0.1</f>
        <v>69763</v>
      </c>
      <c r="H529" s="16">
        <f>69762.9+0.1</f>
        <v>69763</v>
      </c>
      <c r="I529" s="16"/>
      <c r="J529" s="16"/>
      <c r="K529" s="16"/>
      <c r="L529" s="16">
        <f t="shared" si="950"/>
        <v>67681.800000000003</v>
      </c>
      <c r="M529" s="16">
        <f t="shared" si="951"/>
        <v>69763</v>
      </c>
      <c r="N529" s="16">
        <f t="shared" si="952"/>
        <v>69763</v>
      </c>
      <c r="O529" s="16"/>
      <c r="P529" s="16"/>
      <c r="Q529" s="16"/>
      <c r="R529" s="16">
        <f t="shared" si="912"/>
        <v>67681.800000000003</v>
      </c>
      <c r="S529" s="16">
        <f t="shared" si="913"/>
        <v>69763</v>
      </c>
      <c r="T529" s="16">
        <f t="shared" si="914"/>
        <v>69763</v>
      </c>
      <c r="U529" s="16"/>
      <c r="V529" s="16"/>
      <c r="W529" s="16"/>
      <c r="X529" s="16">
        <f t="shared" si="918"/>
        <v>67681.800000000003</v>
      </c>
      <c r="Y529" s="16">
        <f t="shared" si="919"/>
        <v>69763</v>
      </c>
      <c r="Z529" s="16">
        <f t="shared" si="920"/>
        <v>69763</v>
      </c>
      <c r="AA529" s="16"/>
      <c r="AB529" s="16"/>
      <c r="AC529" s="16"/>
      <c r="AD529" s="16">
        <f t="shared" si="924"/>
        <v>67681.800000000003</v>
      </c>
      <c r="AE529" s="16">
        <f t="shared" si="925"/>
        <v>69763</v>
      </c>
      <c r="AF529" s="16">
        <f t="shared" si="926"/>
        <v>69763</v>
      </c>
      <c r="AG529" s="16"/>
      <c r="AH529" s="16">
        <f t="shared" si="928"/>
        <v>67681.800000000003</v>
      </c>
      <c r="AI529" s="16">
        <f t="shared" si="929"/>
        <v>69763</v>
      </c>
      <c r="AJ529" s="16">
        <f t="shared" si="930"/>
        <v>69763</v>
      </c>
      <c r="AK529" s="16"/>
      <c r="AL529" s="16"/>
      <c r="AM529" s="16"/>
      <c r="AN529" s="16">
        <f t="shared" si="934"/>
        <v>67681.800000000003</v>
      </c>
      <c r="AO529" s="16">
        <f t="shared" si="935"/>
        <v>69763</v>
      </c>
      <c r="AP529" s="16">
        <f t="shared" si="936"/>
        <v>69763</v>
      </c>
      <c r="AQ529" s="16"/>
      <c r="AR529" s="16"/>
      <c r="AS529" s="16"/>
      <c r="AT529" s="16">
        <f t="shared" si="940"/>
        <v>67681.800000000003</v>
      </c>
      <c r="AU529" s="16">
        <f t="shared" si="941"/>
        <v>69763</v>
      </c>
      <c r="AV529" s="16">
        <f t="shared" si="942"/>
        <v>69763</v>
      </c>
      <c r="AW529" s="16"/>
      <c r="AX529" s="16"/>
      <c r="AY529" s="16"/>
      <c r="AZ529" s="16">
        <f t="shared" si="946"/>
        <v>67681.800000000003</v>
      </c>
      <c r="BA529" s="16">
        <f t="shared" si="947"/>
        <v>69763</v>
      </c>
      <c r="BB529" s="16">
        <f t="shared" si="948"/>
        <v>69763</v>
      </c>
      <c r="BC529" s="16"/>
      <c r="BD529" s="30"/>
      <c r="BE529" s="30"/>
      <c r="BF529" s="1"/>
      <c r="BG529" s="1"/>
      <c r="BH529" s="1"/>
      <c r="BI529" s="1"/>
      <c r="BJ529" s="1"/>
    </row>
    <row r="530" s="1" customFormat="1">
      <c r="A530" s="13" t="s">
        <v>375</v>
      </c>
      <c r="B530" s="14" t="s">
        <v>66</v>
      </c>
      <c r="C530" s="13"/>
      <c r="D530" s="13"/>
      <c r="E530" s="29" t="s">
        <v>67</v>
      </c>
      <c r="F530" s="16">
        <f>F531</f>
        <v>2591.0999999999999</v>
      </c>
      <c r="G530" s="16">
        <f>G531</f>
        <v>2591</v>
      </c>
      <c r="H530" s="16">
        <f>H531</f>
        <v>2591</v>
      </c>
      <c r="I530" s="16">
        <f>I531</f>
        <v>0</v>
      </c>
      <c r="J530" s="16">
        <f>J531</f>
        <v>0</v>
      </c>
      <c r="K530" s="16">
        <f>K531</f>
        <v>0</v>
      </c>
      <c r="L530" s="16">
        <f t="shared" si="950"/>
        <v>2591.0999999999999</v>
      </c>
      <c r="M530" s="16">
        <f t="shared" si="951"/>
        <v>2591</v>
      </c>
      <c r="N530" s="16">
        <f t="shared" si="952"/>
        <v>2591</v>
      </c>
      <c r="O530" s="16">
        <f>O531</f>
        <v>0</v>
      </c>
      <c r="P530" s="16">
        <f>P531</f>
        <v>0</v>
      </c>
      <c r="Q530" s="16">
        <f>Q531</f>
        <v>0</v>
      </c>
      <c r="R530" s="16">
        <f t="shared" si="912"/>
        <v>2591.0999999999999</v>
      </c>
      <c r="S530" s="16">
        <f t="shared" si="913"/>
        <v>2591</v>
      </c>
      <c r="T530" s="16">
        <f t="shared" si="914"/>
        <v>2591</v>
      </c>
      <c r="U530" s="16">
        <f>U531</f>
        <v>0</v>
      </c>
      <c r="V530" s="16">
        <f>V531</f>
        <v>0</v>
      </c>
      <c r="W530" s="16">
        <f>W531</f>
        <v>0</v>
      </c>
      <c r="X530" s="16">
        <f t="shared" si="918"/>
        <v>2591.0999999999999</v>
      </c>
      <c r="Y530" s="16">
        <f t="shared" si="919"/>
        <v>2591</v>
      </c>
      <c r="Z530" s="16">
        <f t="shared" si="920"/>
        <v>2591</v>
      </c>
      <c r="AA530" s="16">
        <f>AA531</f>
        <v>0</v>
      </c>
      <c r="AB530" s="16">
        <f>AB531</f>
        <v>0</v>
      </c>
      <c r="AC530" s="16">
        <f>AC531</f>
        <v>0</v>
      </c>
      <c r="AD530" s="16">
        <f t="shared" si="924"/>
        <v>2591.0999999999999</v>
      </c>
      <c r="AE530" s="16">
        <f t="shared" si="925"/>
        <v>2591</v>
      </c>
      <c r="AF530" s="16">
        <f t="shared" si="926"/>
        <v>2591</v>
      </c>
      <c r="AG530" s="16">
        <f>AG531</f>
        <v>0</v>
      </c>
      <c r="AH530" s="16">
        <f t="shared" si="928"/>
        <v>2591.0999999999999</v>
      </c>
      <c r="AI530" s="16">
        <f t="shared" si="929"/>
        <v>2591</v>
      </c>
      <c r="AJ530" s="16">
        <f t="shared" si="930"/>
        <v>2591</v>
      </c>
      <c r="AK530" s="16">
        <f>AK531</f>
        <v>0</v>
      </c>
      <c r="AL530" s="16">
        <f>AL531</f>
        <v>0</v>
      </c>
      <c r="AM530" s="16">
        <f>AM531</f>
        <v>0</v>
      </c>
      <c r="AN530" s="16">
        <f t="shared" si="934"/>
        <v>2591.0999999999999</v>
      </c>
      <c r="AO530" s="16">
        <f t="shared" si="935"/>
        <v>2591</v>
      </c>
      <c r="AP530" s="16">
        <f t="shared" si="936"/>
        <v>2591</v>
      </c>
      <c r="AQ530" s="16">
        <f>AQ531</f>
        <v>0</v>
      </c>
      <c r="AR530" s="16">
        <f>AR531</f>
        <v>0</v>
      </c>
      <c r="AS530" s="16">
        <f>AS531</f>
        <v>0</v>
      </c>
      <c r="AT530" s="16">
        <f t="shared" si="940"/>
        <v>2591.0999999999999</v>
      </c>
      <c r="AU530" s="16">
        <f t="shared" si="941"/>
        <v>2591</v>
      </c>
      <c r="AV530" s="16">
        <f t="shared" si="942"/>
        <v>2591</v>
      </c>
      <c r="AW530" s="16">
        <f>AW531</f>
        <v>0</v>
      </c>
      <c r="AX530" s="16">
        <f>AX531</f>
        <v>0</v>
      </c>
      <c r="AY530" s="16">
        <f>AY531</f>
        <v>0</v>
      </c>
      <c r="AZ530" s="16">
        <f t="shared" si="946"/>
        <v>2591.0999999999999</v>
      </c>
      <c r="BA530" s="16">
        <f t="shared" si="947"/>
        <v>2591</v>
      </c>
      <c r="BB530" s="16">
        <f t="shared" si="948"/>
        <v>2591</v>
      </c>
      <c r="BC530" s="16">
        <f>BC531</f>
        <v>0</v>
      </c>
      <c r="BD530" s="30"/>
      <c r="BE530" s="30"/>
      <c r="BF530" s="1"/>
      <c r="BG530" s="1"/>
      <c r="BH530" s="1"/>
      <c r="BI530" s="1"/>
      <c r="BJ530" s="1"/>
    </row>
    <row r="531" s="1" customFormat="1">
      <c r="A531" s="13" t="s">
        <v>375</v>
      </c>
      <c r="B531" s="14" t="s">
        <v>66</v>
      </c>
      <c r="C531" s="13" t="s">
        <v>37</v>
      </c>
      <c r="D531" s="13" t="s">
        <v>242</v>
      </c>
      <c r="E531" s="29" t="s">
        <v>377</v>
      </c>
      <c r="F531" s="16">
        <v>2591.0999999999999</v>
      </c>
      <c r="G531" s="16">
        <v>2591</v>
      </c>
      <c r="H531" s="16">
        <v>2591</v>
      </c>
      <c r="I531" s="16"/>
      <c r="J531" s="16"/>
      <c r="K531" s="16"/>
      <c r="L531" s="16">
        <f t="shared" si="950"/>
        <v>2591.0999999999999</v>
      </c>
      <c r="M531" s="16">
        <f t="shared" si="951"/>
        <v>2591</v>
      </c>
      <c r="N531" s="16">
        <f t="shared" si="952"/>
        <v>2591</v>
      </c>
      <c r="O531" s="16"/>
      <c r="P531" s="16"/>
      <c r="Q531" s="16"/>
      <c r="R531" s="16">
        <f t="shared" si="912"/>
        <v>2591.0999999999999</v>
      </c>
      <c r="S531" s="16">
        <f t="shared" si="913"/>
        <v>2591</v>
      </c>
      <c r="T531" s="16">
        <f t="shared" si="914"/>
        <v>2591</v>
      </c>
      <c r="U531" s="16"/>
      <c r="V531" s="16"/>
      <c r="W531" s="16"/>
      <c r="X531" s="16">
        <f t="shared" si="918"/>
        <v>2591.0999999999999</v>
      </c>
      <c r="Y531" s="16">
        <f t="shared" si="919"/>
        <v>2591</v>
      </c>
      <c r="Z531" s="16">
        <f t="shared" si="920"/>
        <v>2591</v>
      </c>
      <c r="AA531" s="16"/>
      <c r="AB531" s="16"/>
      <c r="AC531" s="16"/>
      <c r="AD531" s="16">
        <f t="shared" si="924"/>
        <v>2591.0999999999999</v>
      </c>
      <c r="AE531" s="16">
        <f t="shared" si="925"/>
        <v>2591</v>
      </c>
      <c r="AF531" s="16">
        <f t="shared" si="926"/>
        <v>2591</v>
      </c>
      <c r="AG531" s="16"/>
      <c r="AH531" s="16">
        <f t="shared" si="928"/>
        <v>2591.0999999999999</v>
      </c>
      <c r="AI531" s="16">
        <f t="shared" si="929"/>
        <v>2591</v>
      </c>
      <c r="AJ531" s="16">
        <f t="shared" si="930"/>
        <v>2591</v>
      </c>
      <c r="AK531" s="16"/>
      <c r="AL531" s="16"/>
      <c r="AM531" s="16"/>
      <c r="AN531" s="16">
        <f t="shared" si="934"/>
        <v>2591.0999999999999</v>
      </c>
      <c r="AO531" s="16">
        <f t="shared" si="935"/>
        <v>2591</v>
      </c>
      <c r="AP531" s="16">
        <f t="shared" si="936"/>
        <v>2591</v>
      </c>
      <c r="AQ531" s="16"/>
      <c r="AR531" s="16"/>
      <c r="AS531" s="16"/>
      <c r="AT531" s="16">
        <f t="shared" si="940"/>
        <v>2591.0999999999999</v>
      </c>
      <c r="AU531" s="16">
        <f t="shared" si="941"/>
        <v>2591</v>
      </c>
      <c r="AV531" s="16">
        <f t="shared" si="942"/>
        <v>2591</v>
      </c>
      <c r="AW531" s="16"/>
      <c r="AX531" s="16"/>
      <c r="AY531" s="16"/>
      <c r="AZ531" s="16">
        <f t="shared" si="946"/>
        <v>2591.0999999999999</v>
      </c>
      <c r="BA531" s="16">
        <f t="shared" si="947"/>
        <v>2591</v>
      </c>
      <c r="BB531" s="16">
        <f t="shared" si="948"/>
        <v>2591</v>
      </c>
      <c r="BC531" s="16"/>
      <c r="BD531" s="30"/>
      <c r="BE531" s="30"/>
      <c r="BF531" s="1"/>
      <c r="BG531" s="1"/>
      <c r="BH531" s="1"/>
      <c r="BI531" s="1"/>
      <c r="BJ531" s="1"/>
    </row>
    <row r="532" s="17" customFormat="1">
      <c r="A532" s="18" t="s">
        <v>378</v>
      </c>
      <c r="B532" s="19"/>
      <c r="C532" s="18"/>
      <c r="D532" s="18"/>
      <c r="E532" s="20" t="s">
        <v>379</v>
      </c>
      <c r="F532" s="21">
        <f>F545+F565+F582+F533</f>
        <v>24107677.600000001</v>
      </c>
      <c r="G532" s="21">
        <f>G545+G565+G582+G533</f>
        <v>27039805.300000004</v>
      </c>
      <c r="H532" s="21">
        <f>H545+H565+H582+H533</f>
        <v>23962898.800000001</v>
      </c>
      <c r="I532" s="21">
        <f>I545+I565+I582+I533</f>
        <v>-62881.499999999993</v>
      </c>
      <c r="J532" s="21">
        <f>J545+J565+J582+J533</f>
        <v>-63216.599999999999</v>
      </c>
      <c r="K532" s="21">
        <f>K545+K565+K582+K533</f>
        <v>-63216.599999999999</v>
      </c>
      <c r="L532" s="21">
        <f t="shared" si="950"/>
        <v>24044796.100000001</v>
      </c>
      <c r="M532" s="21">
        <f t="shared" si="951"/>
        <v>26976588.700000003</v>
      </c>
      <c r="N532" s="21">
        <f t="shared" si="952"/>
        <v>23899682.199999999</v>
      </c>
      <c r="O532" s="21">
        <f>O545+O565+O582+O533</f>
        <v>836133.68261999998</v>
      </c>
      <c r="P532" s="21">
        <f>P545+P565+P582+P533</f>
        <v>-186768.25200000004</v>
      </c>
      <c r="Q532" s="21">
        <f>Q545+Q565+Q582+Q533</f>
        <v>21096.700000000001</v>
      </c>
      <c r="R532" s="21">
        <f t="shared" si="912"/>
        <v>24880929.782620002</v>
      </c>
      <c r="S532" s="21">
        <f t="shared" si="913"/>
        <v>26789820.448000003</v>
      </c>
      <c r="T532" s="21">
        <f t="shared" si="914"/>
        <v>23920778.899999999</v>
      </c>
      <c r="U532" s="21">
        <f>U545+U565+U582+U533</f>
        <v>0</v>
      </c>
      <c r="V532" s="21">
        <f>V545+V565+V582+V533</f>
        <v>0</v>
      </c>
      <c r="W532" s="21">
        <f>W545+W565+W582+W533</f>
        <v>0</v>
      </c>
      <c r="X532" s="21">
        <f t="shared" si="918"/>
        <v>24880929.782620002</v>
      </c>
      <c r="Y532" s="21">
        <f t="shared" si="919"/>
        <v>26789820.448000003</v>
      </c>
      <c r="Z532" s="21">
        <f t="shared" si="920"/>
        <v>23920778.899999999</v>
      </c>
      <c r="AA532" s="21">
        <f>AA545+AA565+AA582+AA533</f>
        <v>654473.68099999998</v>
      </c>
      <c r="AB532" s="21">
        <f>AB545+AB565+AB582+AB533</f>
        <v>-99188.26800000004</v>
      </c>
      <c r="AC532" s="21">
        <f>AC545+AC565+AC582+AC533</f>
        <v>442526.96499999997</v>
      </c>
      <c r="AD532" s="21">
        <f t="shared" si="924"/>
        <v>25535403.463620003</v>
      </c>
      <c r="AE532" s="21">
        <f t="shared" si="925"/>
        <v>26690632.180000003</v>
      </c>
      <c r="AF532" s="21">
        <f t="shared" si="926"/>
        <v>24363305.864999998</v>
      </c>
      <c r="AG532" s="21">
        <f>AG545+AG565+AG582+AG533</f>
        <v>0</v>
      </c>
      <c r="AH532" s="21">
        <f t="shared" si="928"/>
        <v>25535403.463620003</v>
      </c>
      <c r="AI532" s="21">
        <f t="shared" si="929"/>
        <v>26690632.180000003</v>
      </c>
      <c r="AJ532" s="21">
        <f t="shared" si="930"/>
        <v>24363305.864999998</v>
      </c>
      <c r="AK532" s="21">
        <f>AK545+AK565+AK582+AK533</f>
        <v>484350.35999999999</v>
      </c>
      <c r="AL532" s="21">
        <f>AL545+AL565+AL582+AL533</f>
        <v>20754.097000000002</v>
      </c>
      <c r="AM532" s="21">
        <f>AM545+AM565+AM582+AM533</f>
        <v>-277.33600000000001</v>
      </c>
      <c r="AN532" s="21">
        <f t="shared" si="934"/>
        <v>26019753.823620003</v>
      </c>
      <c r="AO532" s="21">
        <f t="shared" si="935"/>
        <v>26711386.277000003</v>
      </c>
      <c r="AP532" s="21">
        <f t="shared" si="936"/>
        <v>24363028.528999999</v>
      </c>
      <c r="AQ532" s="21">
        <f>AQ545+AQ565+AQ582+AQ533</f>
        <v>-14171.133</v>
      </c>
      <c r="AR532" s="21">
        <f>AR545+AR565+AR582+AR533</f>
        <v>0</v>
      </c>
      <c r="AS532" s="21">
        <f>AS545+AS565+AS582+AS533</f>
        <v>0</v>
      </c>
      <c r="AT532" s="21">
        <f t="shared" si="940"/>
        <v>26005582.690620001</v>
      </c>
      <c r="AU532" s="21">
        <f t="shared" si="941"/>
        <v>26711386.277000003</v>
      </c>
      <c r="AV532" s="21">
        <f t="shared" si="942"/>
        <v>24363028.528999999</v>
      </c>
      <c r="AW532" s="21">
        <f>AW545+AW565+AW582+AW533</f>
        <v>-153683.86200000002</v>
      </c>
      <c r="AX532" s="21">
        <f>AX545+AX565+AX582+AX533</f>
        <v>33192.121000000006</v>
      </c>
      <c r="AY532" s="21">
        <f>AY545+AY565+AY582+AY533</f>
        <v>269036.22499999998</v>
      </c>
      <c r="AZ532" s="21">
        <f t="shared" si="946"/>
        <v>25851898.828620002</v>
      </c>
      <c r="BA532" s="21">
        <f t="shared" si="947"/>
        <v>26744578.398000002</v>
      </c>
      <c r="BB532" s="21">
        <f t="shared" si="948"/>
        <v>24632064.754000001</v>
      </c>
      <c r="BC532" s="21">
        <f>BC545+BC565+BC582+BC533</f>
        <v>0</v>
      </c>
      <c r="BD532" s="22"/>
      <c r="BE532" s="22"/>
      <c r="BF532" s="17"/>
      <c r="BG532" s="17"/>
      <c r="BH532" s="17"/>
      <c r="BI532" s="17"/>
      <c r="BJ532" s="17"/>
    </row>
    <row r="533" s="23" customFormat="1">
      <c r="A533" s="24" t="s">
        <v>380</v>
      </c>
      <c r="B533" s="25"/>
      <c r="C533" s="24"/>
      <c r="D533" s="24"/>
      <c r="E533" s="26" t="s">
        <v>381</v>
      </c>
      <c r="F533" s="27">
        <f t="shared" ref="F533:F545" si="953">F534</f>
        <v>36729.099999999999</v>
      </c>
      <c r="G533" s="27">
        <f t="shared" ref="G533:G545" si="954">G534</f>
        <v>44406.599999999999</v>
      </c>
      <c r="H533" s="27">
        <f t="shared" ref="H533:H545" si="955">H534</f>
        <v>44406.599999999999</v>
      </c>
      <c r="I533" s="27">
        <f t="shared" ref="I533:I545" si="956">I534</f>
        <v>0</v>
      </c>
      <c r="J533" s="27">
        <f t="shared" ref="J533:J545" si="957">J534</f>
        <v>0</v>
      </c>
      <c r="K533" s="27">
        <f t="shared" ref="K533:K545" si="958">K534</f>
        <v>0</v>
      </c>
      <c r="L533" s="27">
        <f t="shared" si="950"/>
        <v>36729.099999999999</v>
      </c>
      <c r="M533" s="27">
        <f t="shared" si="951"/>
        <v>44406.599999999999</v>
      </c>
      <c r="N533" s="27">
        <f t="shared" si="952"/>
        <v>44406.599999999999</v>
      </c>
      <c r="O533" s="27">
        <f t="shared" ref="O533:O545" si="959">O534</f>
        <v>0</v>
      </c>
      <c r="P533" s="27">
        <f t="shared" ref="P533:P545" si="960">P534</f>
        <v>0</v>
      </c>
      <c r="Q533" s="27">
        <f t="shared" ref="Q533:Q545" si="961">Q534</f>
        <v>0</v>
      </c>
      <c r="R533" s="27">
        <f t="shared" si="912"/>
        <v>36729.099999999999</v>
      </c>
      <c r="S533" s="27">
        <f t="shared" si="913"/>
        <v>44406.599999999999</v>
      </c>
      <c r="T533" s="27">
        <f t="shared" si="914"/>
        <v>44406.599999999999</v>
      </c>
      <c r="U533" s="27">
        <f t="shared" ref="U533:U545" si="962">U534</f>
        <v>0</v>
      </c>
      <c r="V533" s="27">
        <f t="shared" ref="V533:V545" si="963">V534</f>
        <v>0</v>
      </c>
      <c r="W533" s="27">
        <f t="shared" ref="W533:W545" si="964">W534</f>
        <v>0</v>
      </c>
      <c r="X533" s="27">
        <f t="shared" si="918"/>
        <v>36729.099999999999</v>
      </c>
      <c r="Y533" s="27">
        <f t="shared" si="919"/>
        <v>44406.599999999999</v>
      </c>
      <c r="Z533" s="27">
        <f t="shared" si="920"/>
        <v>44406.599999999999</v>
      </c>
      <c r="AA533" s="27">
        <f>AA534+AA538</f>
        <v>519666.37600000005</v>
      </c>
      <c r="AB533" s="27">
        <f>AB534+AB538</f>
        <v>700210.73199999996</v>
      </c>
      <c r="AC533" s="27">
        <f>AC534+AC538</f>
        <v>643526.96499999997</v>
      </c>
      <c r="AD533" s="27">
        <f t="shared" si="924"/>
        <v>556395.47600000002</v>
      </c>
      <c r="AE533" s="27">
        <f t="shared" si="925"/>
        <v>744617.33199999994</v>
      </c>
      <c r="AF533" s="27">
        <f t="shared" si="926"/>
        <v>687933.56499999994</v>
      </c>
      <c r="AG533" s="27">
        <f>AG534+AG538</f>
        <v>0</v>
      </c>
      <c r="AH533" s="27">
        <f t="shared" si="928"/>
        <v>556395.47600000002</v>
      </c>
      <c r="AI533" s="27">
        <f t="shared" si="929"/>
        <v>744617.33199999994</v>
      </c>
      <c r="AJ533" s="27">
        <f t="shared" si="930"/>
        <v>687933.56499999994</v>
      </c>
      <c r="AK533" s="27">
        <f>AK534+AK538</f>
        <v>0</v>
      </c>
      <c r="AL533" s="27">
        <f>AL534+AL538</f>
        <v>0</v>
      </c>
      <c r="AM533" s="27">
        <f>AM534+AM538</f>
        <v>0</v>
      </c>
      <c r="AN533" s="27">
        <f t="shared" si="934"/>
        <v>556395.47600000002</v>
      </c>
      <c r="AO533" s="27">
        <f t="shared" si="935"/>
        <v>744617.33199999994</v>
      </c>
      <c r="AP533" s="27">
        <f t="shared" si="936"/>
        <v>687933.56499999994</v>
      </c>
      <c r="AQ533" s="27">
        <f>AQ534+AQ538</f>
        <v>0</v>
      </c>
      <c r="AR533" s="27">
        <f>AR534+AR538</f>
        <v>0</v>
      </c>
      <c r="AS533" s="27">
        <f>AS534+AS538</f>
        <v>0</v>
      </c>
      <c r="AT533" s="27">
        <f t="shared" si="940"/>
        <v>556395.47600000002</v>
      </c>
      <c r="AU533" s="27">
        <f t="shared" si="941"/>
        <v>744617.33199999994</v>
      </c>
      <c r="AV533" s="27">
        <f t="shared" si="942"/>
        <v>687933.56499999994</v>
      </c>
      <c r="AW533" s="27">
        <f>AW534+AW538</f>
        <v>-227028.53</v>
      </c>
      <c r="AX533" s="27">
        <f>AX534+AX538</f>
        <v>0</v>
      </c>
      <c r="AY533" s="27">
        <f>AY534+AY538</f>
        <v>0</v>
      </c>
      <c r="AZ533" s="27">
        <f t="shared" si="946"/>
        <v>329366.946</v>
      </c>
      <c r="BA533" s="27">
        <f t="shared" si="947"/>
        <v>744617.33199999994</v>
      </c>
      <c r="BB533" s="27">
        <f t="shared" si="948"/>
        <v>687933.56499999994</v>
      </c>
      <c r="BC533" s="27">
        <f>BC534+BC538</f>
        <v>0</v>
      </c>
      <c r="BD533" s="28"/>
      <c r="BE533" s="28"/>
      <c r="BF533" s="23"/>
      <c r="BG533" s="23"/>
      <c r="BH533" s="23"/>
      <c r="BI533" s="23"/>
      <c r="BJ533" s="23"/>
    </row>
    <row r="534" s="1" customFormat="1">
      <c r="A534" s="13" t="s">
        <v>382</v>
      </c>
      <c r="B534" s="14"/>
      <c r="C534" s="13"/>
      <c r="D534" s="13"/>
      <c r="E534" s="29" t="s">
        <v>383</v>
      </c>
      <c r="F534" s="16">
        <f t="shared" si="953"/>
        <v>36729.099999999999</v>
      </c>
      <c r="G534" s="16">
        <f t="shared" si="954"/>
        <v>44406.599999999999</v>
      </c>
      <c r="H534" s="16">
        <f t="shared" si="955"/>
        <v>44406.599999999999</v>
      </c>
      <c r="I534" s="16">
        <f t="shared" si="956"/>
        <v>0</v>
      </c>
      <c r="J534" s="16">
        <f t="shared" si="957"/>
        <v>0</v>
      </c>
      <c r="K534" s="16">
        <f t="shared" si="958"/>
        <v>0</v>
      </c>
      <c r="L534" s="16">
        <f t="shared" si="950"/>
        <v>36729.099999999999</v>
      </c>
      <c r="M534" s="16">
        <f t="shared" si="951"/>
        <v>44406.599999999999</v>
      </c>
      <c r="N534" s="16">
        <f t="shared" si="952"/>
        <v>44406.599999999999</v>
      </c>
      <c r="O534" s="16">
        <f t="shared" si="959"/>
        <v>0</v>
      </c>
      <c r="P534" s="16">
        <f t="shared" si="960"/>
        <v>0</v>
      </c>
      <c r="Q534" s="16">
        <f t="shared" si="961"/>
        <v>0</v>
      </c>
      <c r="R534" s="16">
        <f t="shared" si="912"/>
        <v>36729.099999999999</v>
      </c>
      <c r="S534" s="16">
        <f t="shared" si="913"/>
        <v>44406.599999999999</v>
      </c>
      <c r="T534" s="16">
        <f t="shared" si="914"/>
        <v>44406.599999999999</v>
      </c>
      <c r="U534" s="16">
        <f t="shared" si="962"/>
        <v>0</v>
      </c>
      <c r="V534" s="16">
        <f t="shared" si="963"/>
        <v>0</v>
      </c>
      <c r="W534" s="16">
        <f t="shared" si="964"/>
        <v>0</v>
      </c>
      <c r="X534" s="16">
        <f t="shared" si="918"/>
        <v>36729.099999999999</v>
      </c>
      <c r="Y534" s="16">
        <f t="shared" si="919"/>
        <v>44406.599999999999</v>
      </c>
      <c r="Z534" s="16">
        <f t="shared" si="920"/>
        <v>44406.599999999999</v>
      </c>
      <c r="AA534" s="16">
        <f t="shared" ref="AA534:AA545" si="965">AA535</f>
        <v>0</v>
      </c>
      <c r="AB534" s="16">
        <f t="shared" ref="AB534:AB545" si="966">AB535</f>
        <v>0</v>
      </c>
      <c r="AC534" s="16">
        <f t="shared" ref="AC534:AC545" si="967">AC535</f>
        <v>0</v>
      </c>
      <c r="AD534" s="16">
        <f t="shared" si="924"/>
        <v>36729.099999999999</v>
      </c>
      <c r="AE534" s="16">
        <f t="shared" si="925"/>
        <v>44406.599999999999</v>
      </c>
      <c r="AF534" s="16">
        <f t="shared" si="926"/>
        <v>44406.599999999999</v>
      </c>
      <c r="AG534" s="16">
        <f t="shared" ref="AG534:AG536" si="968">AG535</f>
        <v>0</v>
      </c>
      <c r="AH534" s="16">
        <f t="shared" si="928"/>
        <v>36729.099999999999</v>
      </c>
      <c r="AI534" s="16">
        <f t="shared" si="929"/>
        <v>44406.599999999999</v>
      </c>
      <c r="AJ534" s="16">
        <f t="shared" si="930"/>
        <v>44406.599999999999</v>
      </c>
      <c r="AK534" s="16">
        <f t="shared" ref="AK534:AK536" si="969">AK535</f>
        <v>0</v>
      </c>
      <c r="AL534" s="16">
        <f t="shared" ref="AL534:AL536" si="970">AL535</f>
        <v>0</v>
      </c>
      <c r="AM534" s="16">
        <f t="shared" ref="AM534:AM536" si="971">AM535</f>
        <v>0</v>
      </c>
      <c r="AN534" s="16">
        <f t="shared" si="934"/>
        <v>36729.099999999999</v>
      </c>
      <c r="AO534" s="16">
        <f t="shared" si="935"/>
        <v>44406.599999999999</v>
      </c>
      <c r="AP534" s="16">
        <f t="shared" si="936"/>
        <v>44406.599999999999</v>
      </c>
      <c r="AQ534" s="16">
        <f t="shared" ref="AQ534:AQ536" si="972">AQ535</f>
        <v>0</v>
      </c>
      <c r="AR534" s="16">
        <f t="shared" ref="AR534:AR536" si="973">AR535</f>
        <v>0</v>
      </c>
      <c r="AS534" s="16">
        <f t="shared" ref="AS534:AS536" si="974">AS535</f>
        <v>0</v>
      </c>
      <c r="AT534" s="16">
        <f t="shared" si="940"/>
        <v>36729.099999999999</v>
      </c>
      <c r="AU534" s="16">
        <f t="shared" si="941"/>
        <v>44406.599999999999</v>
      </c>
      <c r="AV534" s="16">
        <f t="shared" si="942"/>
        <v>44406.599999999999</v>
      </c>
      <c r="AW534" s="16">
        <f t="shared" ref="AW534:AW536" si="975">AW535</f>
        <v>0</v>
      </c>
      <c r="AX534" s="16">
        <f t="shared" ref="AX534:AX536" si="976">AX535</f>
        <v>0</v>
      </c>
      <c r="AY534" s="16">
        <f t="shared" ref="AY534:AY536" si="977">AY535</f>
        <v>0</v>
      </c>
      <c r="AZ534" s="16">
        <f t="shared" si="946"/>
        <v>36729.099999999999</v>
      </c>
      <c r="BA534" s="16">
        <f t="shared" si="947"/>
        <v>44406.599999999999</v>
      </c>
      <c r="BB534" s="16">
        <f t="shared" si="948"/>
        <v>44406.599999999999</v>
      </c>
      <c r="BC534" s="16">
        <f t="shared" ref="BC534:BC536" si="978">BC535</f>
        <v>0</v>
      </c>
      <c r="BD534" s="30"/>
      <c r="BE534" s="30"/>
      <c r="BF534" s="1"/>
      <c r="BG534" s="1"/>
      <c r="BH534" s="1"/>
      <c r="BI534" s="1"/>
      <c r="BJ534" s="1"/>
    </row>
    <row r="535" s="1" customFormat="1">
      <c r="A535" s="13" t="s">
        <v>384</v>
      </c>
      <c r="B535" s="14"/>
      <c r="C535" s="13"/>
      <c r="D535" s="13"/>
      <c r="E535" s="29" t="s">
        <v>385</v>
      </c>
      <c r="F535" s="16">
        <f t="shared" si="953"/>
        <v>36729.099999999999</v>
      </c>
      <c r="G535" s="16">
        <f t="shared" si="954"/>
        <v>44406.599999999999</v>
      </c>
      <c r="H535" s="16">
        <f t="shared" si="955"/>
        <v>44406.599999999999</v>
      </c>
      <c r="I535" s="16">
        <f t="shared" si="956"/>
        <v>0</v>
      </c>
      <c r="J535" s="16">
        <f t="shared" si="957"/>
        <v>0</v>
      </c>
      <c r="K535" s="16">
        <f t="shared" si="958"/>
        <v>0</v>
      </c>
      <c r="L535" s="16">
        <f t="shared" si="950"/>
        <v>36729.099999999999</v>
      </c>
      <c r="M535" s="16">
        <f t="shared" si="951"/>
        <v>44406.599999999999</v>
      </c>
      <c r="N535" s="16">
        <f t="shared" si="952"/>
        <v>44406.599999999999</v>
      </c>
      <c r="O535" s="16">
        <f t="shared" si="959"/>
        <v>0</v>
      </c>
      <c r="P535" s="16">
        <f t="shared" si="960"/>
        <v>0</v>
      </c>
      <c r="Q535" s="16">
        <f t="shared" si="961"/>
        <v>0</v>
      </c>
      <c r="R535" s="16">
        <f t="shared" si="912"/>
        <v>36729.099999999999</v>
      </c>
      <c r="S535" s="16">
        <f t="shared" si="913"/>
        <v>44406.599999999999</v>
      </c>
      <c r="T535" s="16">
        <f t="shared" si="914"/>
        <v>44406.599999999999</v>
      </c>
      <c r="U535" s="16">
        <f t="shared" si="962"/>
        <v>0</v>
      </c>
      <c r="V535" s="16">
        <f t="shared" si="963"/>
        <v>0</v>
      </c>
      <c r="W535" s="16">
        <f t="shared" si="964"/>
        <v>0</v>
      </c>
      <c r="X535" s="16">
        <f t="shared" si="918"/>
        <v>36729.099999999999</v>
      </c>
      <c r="Y535" s="16">
        <f t="shared" si="919"/>
        <v>44406.599999999999</v>
      </c>
      <c r="Z535" s="16">
        <f t="shared" si="920"/>
        <v>44406.599999999999</v>
      </c>
      <c r="AA535" s="16">
        <f t="shared" si="965"/>
        <v>0</v>
      </c>
      <c r="AB535" s="16">
        <f t="shared" si="966"/>
        <v>0</v>
      </c>
      <c r="AC535" s="16">
        <f t="shared" si="967"/>
        <v>0</v>
      </c>
      <c r="AD535" s="16">
        <f t="shared" si="924"/>
        <v>36729.099999999999</v>
      </c>
      <c r="AE535" s="16">
        <f t="shared" si="925"/>
        <v>44406.599999999999</v>
      </c>
      <c r="AF535" s="16">
        <f t="shared" si="926"/>
        <v>44406.599999999999</v>
      </c>
      <c r="AG535" s="16">
        <f t="shared" si="968"/>
        <v>0</v>
      </c>
      <c r="AH535" s="16">
        <f t="shared" si="928"/>
        <v>36729.099999999999</v>
      </c>
      <c r="AI535" s="16">
        <f t="shared" si="929"/>
        <v>44406.599999999999</v>
      </c>
      <c r="AJ535" s="16">
        <f t="shared" si="930"/>
        <v>44406.599999999999</v>
      </c>
      <c r="AK535" s="16">
        <f t="shared" si="969"/>
        <v>0</v>
      </c>
      <c r="AL535" s="16">
        <f t="shared" si="970"/>
        <v>0</v>
      </c>
      <c r="AM535" s="16">
        <f t="shared" si="971"/>
        <v>0</v>
      </c>
      <c r="AN535" s="16">
        <f t="shared" si="934"/>
        <v>36729.099999999999</v>
      </c>
      <c r="AO535" s="16">
        <f t="shared" si="935"/>
        <v>44406.599999999999</v>
      </c>
      <c r="AP535" s="16">
        <f t="shared" si="936"/>
        <v>44406.599999999999</v>
      </c>
      <c r="AQ535" s="16">
        <f t="shared" si="972"/>
        <v>0</v>
      </c>
      <c r="AR535" s="16">
        <f t="shared" si="973"/>
        <v>0</v>
      </c>
      <c r="AS535" s="16">
        <f t="shared" si="974"/>
        <v>0</v>
      </c>
      <c r="AT535" s="16">
        <f t="shared" si="940"/>
        <v>36729.099999999999</v>
      </c>
      <c r="AU535" s="16">
        <f t="shared" si="941"/>
        <v>44406.599999999999</v>
      </c>
      <c r="AV535" s="16">
        <f t="shared" si="942"/>
        <v>44406.599999999999</v>
      </c>
      <c r="AW535" s="16">
        <f t="shared" si="975"/>
        <v>0</v>
      </c>
      <c r="AX535" s="16">
        <f t="shared" si="976"/>
        <v>0</v>
      </c>
      <c r="AY535" s="16">
        <f t="shared" si="977"/>
        <v>0</v>
      </c>
      <c r="AZ535" s="16">
        <f t="shared" si="946"/>
        <v>36729.099999999999</v>
      </c>
      <c r="BA535" s="16">
        <f t="shared" si="947"/>
        <v>44406.599999999999</v>
      </c>
      <c r="BB535" s="16">
        <f t="shared" si="948"/>
        <v>44406.599999999999</v>
      </c>
      <c r="BC535" s="16">
        <f t="shared" si="978"/>
        <v>0</v>
      </c>
      <c r="BD535" s="30"/>
      <c r="BE535" s="30"/>
      <c r="BF535" s="1"/>
      <c r="BG535" s="1"/>
      <c r="BH535" s="1"/>
      <c r="BI535" s="1"/>
      <c r="BJ535" s="1"/>
    </row>
    <row r="536" s="1" customFormat="1">
      <c r="A536" s="13" t="s">
        <v>384</v>
      </c>
      <c r="B536" s="14" t="s">
        <v>58</v>
      </c>
      <c r="C536" s="13"/>
      <c r="D536" s="13"/>
      <c r="E536" s="29" t="s">
        <v>59</v>
      </c>
      <c r="F536" s="16">
        <f t="shared" si="953"/>
        <v>36729.099999999999</v>
      </c>
      <c r="G536" s="16">
        <f t="shared" si="954"/>
        <v>44406.599999999999</v>
      </c>
      <c r="H536" s="16">
        <f t="shared" si="955"/>
        <v>44406.599999999999</v>
      </c>
      <c r="I536" s="16">
        <f t="shared" si="956"/>
        <v>0</v>
      </c>
      <c r="J536" s="16">
        <f t="shared" si="957"/>
        <v>0</v>
      </c>
      <c r="K536" s="16">
        <f t="shared" si="958"/>
        <v>0</v>
      </c>
      <c r="L536" s="16">
        <f t="shared" si="950"/>
        <v>36729.099999999999</v>
      </c>
      <c r="M536" s="16">
        <f t="shared" si="951"/>
        <v>44406.599999999999</v>
      </c>
      <c r="N536" s="16">
        <f t="shared" si="952"/>
        <v>44406.599999999999</v>
      </c>
      <c r="O536" s="16">
        <f t="shared" si="959"/>
        <v>0</v>
      </c>
      <c r="P536" s="16">
        <f t="shared" si="960"/>
        <v>0</v>
      </c>
      <c r="Q536" s="16">
        <f t="shared" si="961"/>
        <v>0</v>
      </c>
      <c r="R536" s="16">
        <f t="shared" si="912"/>
        <v>36729.099999999999</v>
      </c>
      <c r="S536" s="16">
        <f t="shared" si="913"/>
        <v>44406.599999999999</v>
      </c>
      <c r="T536" s="16">
        <f t="shared" si="914"/>
        <v>44406.599999999999</v>
      </c>
      <c r="U536" s="16">
        <f t="shared" si="962"/>
        <v>0</v>
      </c>
      <c r="V536" s="16">
        <f t="shared" si="963"/>
        <v>0</v>
      </c>
      <c r="W536" s="16">
        <f t="shared" si="964"/>
        <v>0</v>
      </c>
      <c r="X536" s="16">
        <f t="shared" si="918"/>
        <v>36729.099999999999</v>
      </c>
      <c r="Y536" s="16">
        <f t="shared" si="919"/>
        <v>44406.599999999999</v>
      </c>
      <c r="Z536" s="16">
        <f t="shared" si="920"/>
        <v>44406.599999999999</v>
      </c>
      <c r="AA536" s="16">
        <f t="shared" si="965"/>
        <v>0</v>
      </c>
      <c r="AB536" s="16">
        <f t="shared" si="966"/>
        <v>0</v>
      </c>
      <c r="AC536" s="16">
        <f t="shared" si="967"/>
        <v>0</v>
      </c>
      <c r="AD536" s="16">
        <f t="shared" si="924"/>
        <v>36729.099999999999</v>
      </c>
      <c r="AE536" s="16">
        <f t="shared" si="925"/>
        <v>44406.599999999999</v>
      </c>
      <c r="AF536" s="16">
        <f t="shared" si="926"/>
        <v>44406.599999999999</v>
      </c>
      <c r="AG536" s="16">
        <f t="shared" si="968"/>
        <v>0</v>
      </c>
      <c r="AH536" s="16">
        <f t="shared" si="928"/>
        <v>36729.099999999999</v>
      </c>
      <c r="AI536" s="16">
        <f t="shared" si="929"/>
        <v>44406.599999999999</v>
      </c>
      <c r="AJ536" s="16">
        <f t="shared" si="930"/>
        <v>44406.599999999999</v>
      </c>
      <c r="AK536" s="16">
        <f t="shared" si="969"/>
        <v>0</v>
      </c>
      <c r="AL536" s="16">
        <f t="shared" si="970"/>
        <v>0</v>
      </c>
      <c r="AM536" s="16">
        <f t="shared" si="971"/>
        <v>0</v>
      </c>
      <c r="AN536" s="16">
        <f t="shared" si="934"/>
        <v>36729.099999999999</v>
      </c>
      <c r="AO536" s="16">
        <f t="shared" si="935"/>
        <v>44406.599999999999</v>
      </c>
      <c r="AP536" s="16">
        <f t="shared" si="936"/>
        <v>44406.599999999999</v>
      </c>
      <c r="AQ536" s="16">
        <f t="shared" si="972"/>
        <v>0</v>
      </c>
      <c r="AR536" s="16">
        <f t="shared" si="973"/>
        <v>0</v>
      </c>
      <c r="AS536" s="16">
        <f t="shared" si="974"/>
        <v>0</v>
      </c>
      <c r="AT536" s="16">
        <f t="shared" si="940"/>
        <v>36729.099999999999</v>
      </c>
      <c r="AU536" s="16">
        <f t="shared" si="941"/>
        <v>44406.599999999999</v>
      </c>
      <c r="AV536" s="16">
        <f t="shared" si="942"/>
        <v>44406.599999999999</v>
      </c>
      <c r="AW536" s="16">
        <f t="shared" si="975"/>
        <v>0</v>
      </c>
      <c r="AX536" s="16">
        <f t="shared" si="976"/>
        <v>0</v>
      </c>
      <c r="AY536" s="16">
        <f t="shared" si="977"/>
        <v>0</v>
      </c>
      <c r="AZ536" s="16">
        <f t="shared" si="946"/>
        <v>36729.099999999999</v>
      </c>
      <c r="BA536" s="16">
        <f t="shared" si="947"/>
        <v>44406.599999999999</v>
      </c>
      <c r="BB536" s="16">
        <f t="shared" si="948"/>
        <v>44406.599999999999</v>
      </c>
      <c r="BC536" s="16">
        <f t="shared" si="978"/>
        <v>0</v>
      </c>
      <c r="BD536" s="30"/>
      <c r="BE536" s="30"/>
      <c r="BF536" s="1"/>
      <c r="BG536" s="1"/>
      <c r="BH536" s="1"/>
      <c r="BI536" s="1"/>
      <c r="BJ536" s="1"/>
    </row>
    <row r="537" s="1" customFormat="1">
      <c r="A537" s="13" t="s">
        <v>384</v>
      </c>
      <c r="B537" s="14" t="s">
        <v>58</v>
      </c>
      <c r="C537" s="13" t="s">
        <v>72</v>
      </c>
      <c r="D537" s="13" t="s">
        <v>303</v>
      </c>
      <c r="E537" s="29" t="s">
        <v>357</v>
      </c>
      <c r="F537" s="16">
        <v>36729.099999999999</v>
      </c>
      <c r="G537" s="16">
        <v>44406.599999999999</v>
      </c>
      <c r="H537" s="16">
        <v>44406.599999999999</v>
      </c>
      <c r="I537" s="16"/>
      <c r="J537" s="16"/>
      <c r="K537" s="16"/>
      <c r="L537" s="16">
        <f t="shared" si="950"/>
        <v>36729.099999999999</v>
      </c>
      <c r="M537" s="16">
        <f t="shared" si="951"/>
        <v>44406.599999999999</v>
      </c>
      <c r="N537" s="16">
        <f t="shared" si="952"/>
        <v>44406.599999999999</v>
      </c>
      <c r="O537" s="16"/>
      <c r="P537" s="16"/>
      <c r="Q537" s="16"/>
      <c r="R537" s="16">
        <f t="shared" si="912"/>
        <v>36729.099999999999</v>
      </c>
      <c r="S537" s="16">
        <f t="shared" si="913"/>
        <v>44406.599999999999</v>
      </c>
      <c r="T537" s="16">
        <f t="shared" si="914"/>
        <v>44406.599999999999</v>
      </c>
      <c r="U537" s="16"/>
      <c r="V537" s="16"/>
      <c r="W537" s="16"/>
      <c r="X537" s="16">
        <f t="shared" si="918"/>
        <v>36729.099999999999</v>
      </c>
      <c r="Y537" s="16">
        <f t="shared" si="919"/>
        <v>44406.599999999999</v>
      </c>
      <c r="Z537" s="16">
        <f t="shared" si="920"/>
        <v>44406.599999999999</v>
      </c>
      <c r="AA537" s="16"/>
      <c r="AB537" s="16"/>
      <c r="AC537" s="16"/>
      <c r="AD537" s="16">
        <f t="shared" si="924"/>
        <v>36729.099999999999</v>
      </c>
      <c r="AE537" s="16">
        <f t="shared" si="925"/>
        <v>44406.599999999999</v>
      </c>
      <c r="AF537" s="16">
        <f t="shared" si="926"/>
        <v>44406.599999999999</v>
      </c>
      <c r="AG537" s="16"/>
      <c r="AH537" s="16">
        <f t="shared" si="928"/>
        <v>36729.099999999999</v>
      </c>
      <c r="AI537" s="16">
        <f t="shared" si="929"/>
        <v>44406.599999999999</v>
      </c>
      <c r="AJ537" s="16">
        <f t="shared" si="930"/>
        <v>44406.599999999999</v>
      </c>
      <c r="AK537" s="16"/>
      <c r="AL537" s="16"/>
      <c r="AM537" s="16"/>
      <c r="AN537" s="16">
        <f t="shared" si="934"/>
        <v>36729.099999999999</v>
      </c>
      <c r="AO537" s="16">
        <f t="shared" si="935"/>
        <v>44406.599999999999</v>
      </c>
      <c r="AP537" s="16">
        <f t="shared" si="936"/>
        <v>44406.599999999999</v>
      </c>
      <c r="AQ537" s="16"/>
      <c r="AR537" s="16"/>
      <c r="AS537" s="16"/>
      <c r="AT537" s="16">
        <f t="shared" si="940"/>
        <v>36729.099999999999</v>
      </c>
      <c r="AU537" s="16">
        <f t="shared" si="941"/>
        <v>44406.599999999999</v>
      </c>
      <c r="AV537" s="16">
        <f t="shared" si="942"/>
        <v>44406.599999999999</v>
      </c>
      <c r="AW537" s="16"/>
      <c r="AX537" s="16"/>
      <c r="AY537" s="16"/>
      <c r="AZ537" s="16">
        <f t="shared" si="946"/>
        <v>36729.099999999999</v>
      </c>
      <c r="BA537" s="16">
        <f t="shared" si="947"/>
        <v>44406.599999999999</v>
      </c>
      <c r="BB537" s="16">
        <f t="shared" si="948"/>
        <v>44406.599999999999</v>
      </c>
      <c r="BC537" s="16"/>
      <c r="BD537" s="30"/>
      <c r="BE537" s="30"/>
      <c r="BF537" s="1"/>
      <c r="BG537" s="1"/>
      <c r="BH537" s="1"/>
      <c r="BI537" s="1"/>
      <c r="BJ537" s="1"/>
    </row>
    <row r="538" s="1" customFormat="1">
      <c r="A538" s="13" t="s">
        <v>386</v>
      </c>
      <c r="B538" s="14"/>
      <c r="C538" s="13"/>
      <c r="D538" s="13"/>
      <c r="E538" s="31" t="s">
        <v>387</v>
      </c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>
        <f>AA539+AA542</f>
        <v>519666.37600000005</v>
      </c>
      <c r="AB538" s="16">
        <f>AB539+AB542</f>
        <v>700210.73199999996</v>
      </c>
      <c r="AC538" s="16">
        <f>AC539+AC542</f>
        <v>643526.96499999997</v>
      </c>
      <c r="AD538" s="16">
        <f t="shared" si="924"/>
        <v>519666.37600000005</v>
      </c>
      <c r="AE538" s="16">
        <f t="shared" si="925"/>
        <v>700210.73199999996</v>
      </c>
      <c r="AF538" s="16">
        <f t="shared" si="926"/>
        <v>643526.96499999997</v>
      </c>
      <c r="AG538" s="16">
        <f>AG539+AG542</f>
        <v>0</v>
      </c>
      <c r="AH538" s="16">
        <f t="shared" si="928"/>
        <v>519666.37600000005</v>
      </c>
      <c r="AI538" s="16">
        <f t="shared" si="929"/>
        <v>700210.73199999996</v>
      </c>
      <c r="AJ538" s="16">
        <f t="shared" si="930"/>
        <v>643526.96499999997</v>
      </c>
      <c r="AK538" s="16">
        <f>AK539+AK542</f>
        <v>0</v>
      </c>
      <c r="AL538" s="16">
        <f>AL539+AL542</f>
        <v>0</v>
      </c>
      <c r="AM538" s="16">
        <f>AM539+AM542</f>
        <v>0</v>
      </c>
      <c r="AN538" s="16">
        <f t="shared" si="934"/>
        <v>519666.37600000005</v>
      </c>
      <c r="AO538" s="16">
        <f t="shared" si="935"/>
        <v>700210.73199999996</v>
      </c>
      <c r="AP538" s="16">
        <f t="shared" si="936"/>
        <v>643526.96499999997</v>
      </c>
      <c r="AQ538" s="16">
        <f>AQ539+AQ542</f>
        <v>0</v>
      </c>
      <c r="AR538" s="16">
        <f>AR539+AR542</f>
        <v>0</v>
      </c>
      <c r="AS538" s="16">
        <f>AS539+AS542</f>
        <v>0</v>
      </c>
      <c r="AT538" s="16">
        <f t="shared" si="940"/>
        <v>519666.37600000005</v>
      </c>
      <c r="AU538" s="16">
        <f t="shared" si="941"/>
        <v>700210.73199999996</v>
      </c>
      <c r="AV538" s="16">
        <f t="shared" si="942"/>
        <v>643526.96499999997</v>
      </c>
      <c r="AW538" s="16">
        <f>AW539+AW542</f>
        <v>-227028.53</v>
      </c>
      <c r="AX538" s="16">
        <f>AX539+AX542</f>
        <v>0</v>
      </c>
      <c r="AY538" s="16">
        <f>AY539+AY542</f>
        <v>0</v>
      </c>
      <c r="AZ538" s="16">
        <f t="shared" si="946"/>
        <v>292637.84600000002</v>
      </c>
      <c r="BA538" s="16">
        <f t="shared" si="947"/>
        <v>700210.73199999996</v>
      </c>
      <c r="BB538" s="16">
        <f t="shared" si="948"/>
        <v>643526.96499999997</v>
      </c>
      <c r="BC538" s="16">
        <f>BC539+BC542</f>
        <v>0</v>
      </c>
      <c r="BD538" s="30"/>
      <c r="BE538" s="30"/>
      <c r="BF538" s="1"/>
      <c r="BG538" s="1"/>
      <c r="BH538" s="1"/>
      <c r="BI538" s="1"/>
      <c r="BJ538" s="1"/>
    </row>
    <row r="539" s="1" customFormat="1" hidden="1">
      <c r="A539" s="13" t="s">
        <v>388</v>
      </c>
      <c r="B539" s="14"/>
      <c r="C539" s="13"/>
      <c r="D539" s="13"/>
      <c r="E539" s="31" t="s">
        <v>389</v>
      </c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>
        <f t="shared" ref="AA539:AA540" si="979">AA540</f>
        <v>227028.53</v>
      </c>
      <c r="AB539" s="16">
        <f t="shared" ref="AB539:AB543" si="980">AB540</f>
        <v>0</v>
      </c>
      <c r="AC539" s="16">
        <f t="shared" ref="AC539:AC543" si="981">AC540</f>
        <v>0</v>
      </c>
      <c r="AD539" s="16">
        <f t="shared" si="924"/>
        <v>227028.53</v>
      </c>
      <c r="AE539" s="16">
        <f t="shared" si="925"/>
        <v>0</v>
      </c>
      <c r="AF539" s="16">
        <f t="shared" si="926"/>
        <v>0</v>
      </c>
      <c r="AG539" s="16">
        <f t="shared" ref="AG539:AG545" si="982">AG540</f>
        <v>0</v>
      </c>
      <c r="AH539" s="16">
        <f t="shared" si="928"/>
        <v>227028.53</v>
      </c>
      <c r="AI539" s="16">
        <f t="shared" si="929"/>
        <v>0</v>
      </c>
      <c r="AJ539" s="16">
        <f t="shared" si="930"/>
        <v>0</v>
      </c>
      <c r="AK539" s="16">
        <f t="shared" ref="AK539:AK545" si="983">AK540</f>
        <v>0</v>
      </c>
      <c r="AL539" s="16">
        <f t="shared" ref="AL539:AL545" si="984">AL540</f>
        <v>0</v>
      </c>
      <c r="AM539" s="16">
        <f t="shared" ref="AM539:AM545" si="985">AM540</f>
        <v>0</v>
      </c>
      <c r="AN539" s="16">
        <f t="shared" si="934"/>
        <v>227028.53</v>
      </c>
      <c r="AO539" s="16">
        <f t="shared" si="935"/>
        <v>0</v>
      </c>
      <c r="AP539" s="16">
        <f t="shared" si="936"/>
        <v>0</v>
      </c>
      <c r="AQ539" s="16">
        <f t="shared" ref="AQ539:AQ545" si="986">AQ540</f>
        <v>0</v>
      </c>
      <c r="AR539" s="16">
        <f t="shared" ref="AR539:AR545" si="987">AR540</f>
        <v>0</v>
      </c>
      <c r="AS539" s="16">
        <f t="shared" ref="AS539:AS545" si="988">AS540</f>
        <v>0</v>
      </c>
      <c r="AT539" s="16">
        <f t="shared" si="940"/>
        <v>227028.53</v>
      </c>
      <c r="AU539" s="16">
        <f t="shared" si="941"/>
        <v>0</v>
      </c>
      <c r="AV539" s="16">
        <f t="shared" si="942"/>
        <v>0</v>
      </c>
      <c r="AW539" s="16">
        <f t="shared" ref="AW539:AW545" si="989">AW540</f>
        <v>-227028.53</v>
      </c>
      <c r="AX539" s="16">
        <f t="shared" ref="AX539:AX545" si="990">AX540</f>
        <v>0</v>
      </c>
      <c r="AY539" s="16">
        <f t="shared" ref="AY539:AY545" si="991">AY540</f>
        <v>0</v>
      </c>
      <c r="AZ539" s="16">
        <f t="shared" si="946"/>
        <v>0</v>
      </c>
      <c r="BA539" s="16">
        <f t="shared" si="947"/>
        <v>0</v>
      </c>
      <c r="BB539" s="16">
        <f t="shared" si="948"/>
        <v>0</v>
      </c>
      <c r="BC539" s="16">
        <f t="shared" ref="BC539:BC545" si="992">BC540</f>
        <v>0</v>
      </c>
      <c r="BD539" s="30">
        <v>0</v>
      </c>
      <c r="BE539" s="30"/>
      <c r="BF539" s="1"/>
      <c r="BG539" s="1"/>
      <c r="BH539" s="1"/>
      <c r="BI539" s="1"/>
      <c r="BJ539" s="1"/>
    </row>
    <row r="540" s="1" customFormat="1" hidden="1">
      <c r="A540" s="13" t="s">
        <v>388</v>
      </c>
      <c r="B540" s="14" t="s">
        <v>35</v>
      </c>
      <c r="C540" s="13"/>
      <c r="D540" s="13"/>
      <c r="E540" s="29" t="s">
        <v>36</v>
      </c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>
        <f t="shared" si="979"/>
        <v>227028.53</v>
      </c>
      <c r="AB540" s="16">
        <f t="shared" si="980"/>
        <v>0</v>
      </c>
      <c r="AC540" s="16">
        <f t="shared" si="981"/>
        <v>0</v>
      </c>
      <c r="AD540" s="16">
        <f t="shared" si="924"/>
        <v>227028.53</v>
      </c>
      <c r="AE540" s="16">
        <f t="shared" si="925"/>
        <v>0</v>
      </c>
      <c r="AF540" s="16">
        <f t="shared" si="926"/>
        <v>0</v>
      </c>
      <c r="AG540" s="16">
        <f t="shared" si="982"/>
        <v>0</v>
      </c>
      <c r="AH540" s="16">
        <f t="shared" si="928"/>
        <v>227028.53</v>
      </c>
      <c r="AI540" s="16">
        <f t="shared" si="929"/>
        <v>0</v>
      </c>
      <c r="AJ540" s="16">
        <f t="shared" si="930"/>
        <v>0</v>
      </c>
      <c r="AK540" s="16">
        <f t="shared" si="983"/>
        <v>0</v>
      </c>
      <c r="AL540" s="16">
        <f t="shared" si="984"/>
        <v>0</v>
      </c>
      <c r="AM540" s="16">
        <f t="shared" si="985"/>
        <v>0</v>
      </c>
      <c r="AN540" s="16">
        <f t="shared" si="934"/>
        <v>227028.53</v>
      </c>
      <c r="AO540" s="16">
        <f t="shared" si="935"/>
        <v>0</v>
      </c>
      <c r="AP540" s="16">
        <f t="shared" si="936"/>
        <v>0</v>
      </c>
      <c r="AQ540" s="16">
        <f t="shared" si="986"/>
        <v>0</v>
      </c>
      <c r="AR540" s="16">
        <f t="shared" si="987"/>
        <v>0</v>
      </c>
      <c r="AS540" s="16">
        <f t="shared" si="988"/>
        <v>0</v>
      </c>
      <c r="AT540" s="16">
        <f t="shared" si="940"/>
        <v>227028.53</v>
      </c>
      <c r="AU540" s="16">
        <f t="shared" si="941"/>
        <v>0</v>
      </c>
      <c r="AV540" s="16">
        <f t="shared" si="942"/>
        <v>0</v>
      </c>
      <c r="AW540" s="16">
        <f t="shared" si="989"/>
        <v>-227028.53</v>
      </c>
      <c r="AX540" s="16">
        <f t="shared" si="990"/>
        <v>0</v>
      </c>
      <c r="AY540" s="16">
        <f t="shared" si="991"/>
        <v>0</v>
      </c>
      <c r="AZ540" s="16">
        <f t="shared" si="946"/>
        <v>0</v>
      </c>
      <c r="BA540" s="16">
        <f t="shared" si="947"/>
        <v>0</v>
      </c>
      <c r="BB540" s="16">
        <f t="shared" si="948"/>
        <v>0</v>
      </c>
      <c r="BC540" s="16">
        <f t="shared" si="992"/>
        <v>0</v>
      </c>
      <c r="BD540" s="30">
        <v>0</v>
      </c>
      <c r="BE540" s="30"/>
      <c r="BF540" s="1"/>
      <c r="BG540" s="1"/>
      <c r="BH540" s="1"/>
      <c r="BI540" s="1"/>
      <c r="BJ540" s="1"/>
    </row>
    <row r="541" s="1" customFormat="1" hidden="1">
      <c r="A541" s="13" t="s">
        <v>388</v>
      </c>
      <c r="B541" s="14">
        <v>400</v>
      </c>
      <c r="C541" s="13" t="s">
        <v>72</v>
      </c>
      <c r="D541" s="13" t="s">
        <v>303</v>
      </c>
      <c r="E541" s="29" t="s">
        <v>357</v>
      </c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>
        <f>211682.759+15345.771</f>
        <v>227028.53</v>
      </c>
      <c r="AB541" s="16"/>
      <c r="AC541" s="16"/>
      <c r="AD541" s="16">
        <f t="shared" si="924"/>
        <v>227028.53</v>
      </c>
      <c r="AE541" s="16">
        <f t="shared" si="925"/>
        <v>0</v>
      </c>
      <c r="AF541" s="16">
        <f t="shared" si="926"/>
        <v>0</v>
      </c>
      <c r="AG541" s="16"/>
      <c r="AH541" s="16">
        <f t="shared" si="928"/>
        <v>227028.53</v>
      </c>
      <c r="AI541" s="16">
        <f t="shared" si="929"/>
        <v>0</v>
      </c>
      <c r="AJ541" s="16">
        <f t="shared" si="930"/>
        <v>0</v>
      </c>
      <c r="AK541" s="16"/>
      <c r="AL541" s="16"/>
      <c r="AM541" s="16"/>
      <c r="AN541" s="16">
        <f t="shared" si="934"/>
        <v>227028.53</v>
      </c>
      <c r="AO541" s="16">
        <f t="shared" si="935"/>
        <v>0</v>
      </c>
      <c r="AP541" s="16">
        <f t="shared" si="936"/>
        <v>0</v>
      </c>
      <c r="AQ541" s="16"/>
      <c r="AR541" s="16"/>
      <c r="AS541" s="16"/>
      <c r="AT541" s="16">
        <f t="shared" si="940"/>
        <v>227028.53</v>
      </c>
      <c r="AU541" s="16">
        <f t="shared" si="941"/>
        <v>0</v>
      </c>
      <c r="AV541" s="16">
        <f t="shared" si="942"/>
        <v>0</v>
      </c>
      <c r="AW541" s="16">
        <v>-227028.53</v>
      </c>
      <c r="AX541" s="16"/>
      <c r="AY541" s="16"/>
      <c r="AZ541" s="16">
        <f t="shared" si="946"/>
        <v>0</v>
      </c>
      <c r="BA541" s="16">
        <f t="shared" si="947"/>
        <v>0</v>
      </c>
      <c r="BB541" s="16">
        <f t="shared" si="948"/>
        <v>0</v>
      </c>
      <c r="BC541" s="16"/>
      <c r="BD541" s="30">
        <v>0</v>
      </c>
      <c r="BE541" s="30"/>
      <c r="BF541" s="1"/>
      <c r="BG541" s="1"/>
      <c r="BH541" s="1"/>
      <c r="BI541" s="1"/>
      <c r="BJ541" s="1"/>
    </row>
    <row r="542" s="1" customFormat="1">
      <c r="A542" s="13" t="s">
        <v>390</v>
      </c>
      <c r="B542" s="14"/>
      <c r="C542" s="13"/>
      <c r="D542" s="13"/>
      <c r="E542" s="31" t="s">
        <v>391</v>
      </c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>
        <f t="shared" ref="AA542:AA543" si="993">AA543</f>
        <v>292637.84600000002</v>
      </c>
      <c r="AB542" s="16">
        <f t="shared" si="980"/>
        <v>700210.73199999996</v>
      </c>
      <c r="AC542" s="16">
        <f t="shared" si="981"/>
        <v>643526.96499999997</v>
      </c>
      <c r="AD542" s="16">
        <f t="shared" si="924"/>
        <v>292637.84600000002</v>
      </c>
      <c r="AE542" s="16">
        <f t="shared" si="925"/>
        <v>700210.73199999996</v>
      </c>
      <c r="AF542" s="16">
        <f t="shared" si="926"/>
        <v>643526.96499999997</v>
      </c>
      <c r="AG542" s="16">
        <f t="shared" si="982"/>
        <v>0</v>
      </c>
      <c r="AH542" s="16">
        <f t="shared" si="928"/>
        <v>292637.84600000002</v>
      </c>
      <c r="AI542" s="16">
        <f t="shared" si="929"/>
        <v>700210.73199999996</v>
      </c>
      <c r="AJ542" s="16">
        <f t="shared" si="930"/>
        <v>643526.96499999997</v>
      </c>
      <c r="AK542" s="16">
        <f t="shared" si="983"/>
        <v>0</v>
      </c>
      <c r="AL542" s="16">
        <f t="shared" si="984"/>
        <v>0</v>
      </c>
      <c r="AM542" s="16">
        <f t="shared" si="985"/>
        <v>0</v>
      </c>
      <c r="AN542" s="16">
        <f t="shared" si="934"/>
        <v>292637.84600000002</v>
      </c>
      <c r="AO542" s="16">
        <f t="shared" si="935"/>
        <v>700210.73199999996</v>
      </c>
      <c r="AP542" s="16">
        <f t="shared" si="936"/>
        <v>643526.96499999997</v>
      </c>
      <c r="AQ542" s="16">
        <f t="shared" si="986"/>
        <v>0</v>
      </c>
      <c r="AR542" s="16">
        <f t="shared" si="987"/>
        <v>0</v>
      </c>
      <c r="AS542" s="16">
        <f t="shared" si="988"/>
        <v>0</v>
      </c>
      <c r="AT542" s="16">
        <f t="shared" si="940"/>
        <v>292637.84600000002</v>
      </c>
      <c r="AU542" s="16">
        <f t="shared" si="941"/>
        <v>700210.73199999996</v>
      </c>
      <c r="AV542" s="16">
        <f t="shared" si="942"/>
        <v>643526.96499999997</v>
      </c>
      <c r="AW542" s="16">
        <f t="shared" si="989"/>
        <v>0</v>
      </c>
      <c r="AX542" s="16">
        <f t="shared" si="990"/>
        <v>0</v>
      </c>
      <c r="AY542" s="16">
        <f t="shared" si="991"/>
        <v>0</v>
      </c>
      <c r="AZ542" s="16">
        <f t="shared" si="946"/>
        <v>292637.84600000002</v>
      </c>
      <c r="BA542" s="16">
        <f t="shared" si="947"/>
        <v>700210.73199999996</v>
      </c>
      <c r="BB542" s="16">
        <f t="shared" si="948"/>
        <v>643526.96499999997</v>
      </c>
      <c r="BC542" s="16">
        <f t="shared" si="992"/>
        <v>0</v>
      </c>
      <c r="BD542" s="30"/>
      <c r="BE542" s="30"/>
      <c r="BF542" s="1"/>
      <c r="BG542" s="1"/>
      <c r="BH542" s="1"/>
      <c r="BI542" s="1"/>
      <c r="BJ542" s="1"/>
    </row>
    <row r="543" s="1" customFormat="1">
      <c r="A543" s="13" t="s">
        <v>390</v>
      </c>
      <c r="B543" s="14" t="s">
        <v>35</v>
      </c>
      <c r="C543" s="13"/>
      <c r="D543" s="13"/>
      <c r="E543" s="29" t="s">
        <v>36</v>
      </c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>
        <f t="shared" si="993"/>
        <v>292637.84600000002</v>
      </c>
      <c r="AB543" s="16">
        <f t="shared" si="980"/>
        <v>700210.73199999996</v>
      </c>
      <c r="AC543" s="16">
        <f t="shared" si="981"/>
        <v>643526.96499999997</v>
      </c>
      <c r="AD543" s="16">
        <f t="shared" si="924"/>
        <v>292637.84600000002</v>
      </c>
      <c r="AE543" s="16">
        <f t="shared" si="925"/>
        <v>700210.73199999996</v>
      </c>
      <c r="AF543" s="16">
        <f t="shared" si="926"/>
        <v>643526.96499999997</v>
      </c>
      <c r="AG543" s="16">
        <f t="shared" si="982"/>
        <v>0</v>
      </c>
      <c r="AH543" s="16">
        <f t="shared" si="928"/>
        <v>292637.84600000002</v>
      </c>
      <c r="AI543" s="16">
        <f t="shared" si="929"/>
        <v>700210.73199999996</v>
      </c>
      <c r="AJ543" s="16">
        <f t="shared" si="930"/>
        <v>643526.96499999997</v>
      </c>
      <c r="AK543" s="16">
        <f t="shared" si="983"/>
        <v>0</v>
      </c>
      <c r="AL543" s="16">
        <f t="shared" si="984"/>
        <v>0</v>
      </c>
      <c r="AM543" s="16">
        <f t="shared" si="985"/>
        <v>0</v>
      </c>
      <c r="AN543" s="16">
        <f t="shared" si="934"/>
        <v>292637.84600000002</v>
      </c>
      <c r="AO543" s="16">
        <f t="shared" si="935"/>
        <v>700210.73199999996</v>
      </c>
      <c r="AP543" s="16">
        <f t="shared" si="936"/>
        <v>643526.96499999997</v>
      </c>
      <c r="AQ543" s="16">
        <f t="shared" si="986"/>
        <v>0</v>
      </c>
      <c r="AR543" s="16">
        <f t="shared" si="987"/>
        <v>0</v>
      </c>
      <c r="AS543" s="16">
        <f t="shared" si="988"/>
        <v>0</v>
      </c>
      <c r="AT543" s="16">
        <f t="shared" si="940"/>
        <v>292637.84600000002</v>
      </c>
      <c r="AU543" s="16">
        <f t="shared" si="941"/>
        <v>700210.73199999996</v>
      </c>
      <c r="AV543" s="16">
        <f t="shared" si="942"/>
        <v>643526.96499999997</v>
      </c>
      <c r="AW543" s="16">
        <f t="shared" si="989"/>
        <v>0</v>
      </c>
      <c r="AX543" s="16">
        <f t="shared" si="990"/>
        <v>0</v>
      </c>
      <c r="AY543" s="16">
        <f t="shared" si="991"/>
        <v>0</v>
      </c>
      <c r="AZ543" s="16">
        <f t="shared" si="946"/>
        <v>292637.84600000002</v>
      </c>
      <c r="BA543" s="16">
        <f t="shared" si="947"/>
        <v>700210.73199999996</v>
      </c>
      <c r="BB543" s="16">
        <f t="shared" si="948"/>
        <v>643526.96499999997</v>
      </c>
      <c r="BC543" s="16">
        <f t="shared" si="992"/>
        <v>0</v>
      </c>
      <c r="BD543" s="30"/>
      <c r="BE543" s="30"/>
      <c r="BF543" s="1"/>
      <c r="BG543" s="1"/>
      <c r="BH543" s="1"/>
      <c r="BI543" s="1"/>
      <c r="BJ543" s="1"/>
    </row>
    <row r="544" s="1" customFormat="1">
      <c r="A544" s="13" t="s">
        <v>390</v>
      </c>
      <c r="B544" s="14">
        <v>400</v>
      </c>
      <c r="C544" s="13" t="s">
        <v>72</v>
      </c>
      <c r="D544" s="13" t="s">
        <v>303</v>
      </c>
      <c r="E544" s="29" t="s">
        <v>357</v>
      </c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>
        <f>11693.808+280651.4+292.638</f>
        <v>292637.84600000002</v>
      </c>
      <c r="AB544" s="16">
        <f>2184.828+52435.872+25795.593+619094.228+700.211</f>
        <v>700210.73199999996</v>
      </c>
      <c r="AC544" s="16">
        <f>25715.338+617168.1+643.527</f>
        <v>643526.96499999997</v>
      </c>
      <c r="AD544" s="16">
        <f t="shared" si="924"/>
        <v>292637.84600000002</v>
      </c>
      <c r="AE544" s="16">
        <f t="shared" si="925"/>
        <v>700210.73199999996</v>
      </c>
      <c r="AF544" s="16">
        <f t="shared" si="926"/>
        <v>643526.96499999997</v>
      </c>
      <c r="AG544" s="16"/>
      <c r="AH544" s="16">
        <f t="shared" si="928"/>
        <v>292637.84600000002</v>
      </c>
      <c r="AI544" s="16">
        <f t="shared" si="929"/>
        <v>700210.73199999996</v>
      </c>
      <c r="AJ544" s="16">
        <f t="shared" si="930"/>
        <v>643526.96499999997</v>
      </c>
      <c r="AK544" s="16"/>
      <c r="AL544" s="16"/>
      <c r="AM544" s="16"/>
      <c r="AN544" s="16">
        <f t="shared" si="934"/>
        <v>292637.84600000002</v>
      </c>
      <c r="AO544" s="16">
        <f t="shared" si="935"/>
        <v>700210.73199999996</v>
      </c>
      <c r="AP544" s="16">
        <f t="shared" si="936"/>
        <v>643526.96499999997</v>
      </c>
      <c r="AQ544" s="16"/>
      <c r="AR544" s="16"/>
      <c r="AS544" s="16"/>
      <c r="AT544" s="16">
        <f t="shared" si="940"/>
        <v>292637.84600000002</v>
      </c>
      <c r="AU544" s="16">
        <f t="shared" si="941"/>
        <v>700210.73199999996</v>
      </c>
      <c r="AV544" s="16">
        <f t="shared" si="942"/>
        <v>643526.96499999997</v>
      </c>
      <c r="AW544" s="16"/>
      <c r="AX544" s="16"/>
      <c r="AY544" s="16"/>
      <c r="AZ544" s="16">
        <f t="shared" si="946"/>
        <v>292637.84600000002</v>
      </c>
      <c r="BA544" s="16">
        <f t="shared" si="947"/>
        <v>700210.73199999996</v>
      </c>
      <c r="BB544" s="16">
        <f t="shared" si="948"/>
        <v>643526.96499999997</v>
      </c>
      <c r="BC544" s="16"/>
      <c r="BD544" s="30"/>
      <c r="BE544" s="30"/>
      <c r="BF544" s="1"/>
      <c r="BG544" s="1"/>
      <c r="BH544" s="1"/>
      <c r="BI544" s="1"/>
      <c r="BJ544" s="1"/>
    </row>
    <row r="545" s="23" customFormat="1">
      <c r="A545" s="24" t="s">
        <v>392</v>
      </c>
      <c r="B545" s="25"/>
      <c r="C545" s="24"/>
      <c r="D545" s="24"/>
      <c r="E545" s="26" t="s">
        <v>263</v>
      </c>
      <c r="F545" s="27">
        <f t="shared" si="953"/>
        <v>1364542.2999999998</v>
      </c>
      <c r="G545" s="27">
        <f t="shared" si="954"/>
        <v>1989896.9999999998</v>
      </c>
      <c r="H545" s="27">
        <f t="shared" si="955"/>
        <v>1477335.5</v>
      </c>
      <c r="I545" s="27">
        <f t="shared" si="956"/>
        <v>0</v>
      </c>
      <c r="J545" s="27">
        <f t="shared" si="957"/>
        <v>0</v>
      </c>
      <c r="K545" s="27">
        <f t="shared" si="958"/>
        <v>0</v>
      </c>
      <c r="L545" s="27">
        <f t="shared" si="950"/>
        <v>1364542.2999999998</v>
      </c>
      <c r="M545" s="27">
        <f t="shared" si="951"/>
        <v>1989896.9999999998</v>
      </c>
      <c r="N545" s="27">
        <f t="shared" si="952"/>
        <v>1477335.5</v>
      </c>
      <c r="O545" s="27">
        <f t="shared" si="959"/>
        <v>257060.86805000002</v>
      </c>
      <c r="P545" s="27">
        <f t="shared" si="960"/>
        <v>0</v>
      </c>
      <c r="Q545" s="27">
        <f t="shared" si="961"/>
        <v>0.035999999999999997</v>
      </c>
      <c r="R545" s="27">
        <f t="shared" si="912"/>
        <v>1621603.1680499997</v>
      </c>
      <c r="S545" s="27">
        <f t="shared" si="913"/>
        <v>1989896.9999999998</v>
      </c>
      <c r="T545" s="27">
        <f t="shared" si="914"/>
        <v>1477335.5360000001</v>
      </c>
      <c r="U545" s="27">
        <f t="shared" si="962"/>
        <v>0</v>
      </c>
      <c r="V545" s="27">
        <f t="shared" si="963"/>
        <v>0</v>
      </c>
      <c r="W545" s="27">
        <f t="shared" si="964"/>
        <v>0</v>
      </c>
      <c r="X545" s="27">
        <f t="shared" si="918"/>
        <v>1621603.1680499997</v>
      </c>
      <c r="Y545" s="27">
        <f t="shared" si="919"/>
        <v>1989896.9999999998</v>
      </c>
      <c r="Z545" s="27">
        <f t="shared" si="920"/>
        <v>1477335.5360000001</v>
      </c>
      <c r="AA545" s="27">
        <f t="shared" si="965"/>
        <v>-495358.54200000002</v>
      </c>
      <c r="AB545" s="27">
        <f t="shared" si="966"/>
        <v>-798399</v>
      </c>
      <c r="AC545" s="27">
        <f t="shared" si="967"/>
        <v>-200000</v>
      </c>
      <c r="AD545" s="27">
        <f t="shared" si="924"/>
        <v>1126244.6260499996</v>
      </c>
      <c r="AE545" s="27">
        <f t="shared" si="925"/>
        <v>1191497.9999999998</v>
      </c>
      <c r="AF545" s="27">
        <f t="shared" si="926"/>
        <v>1277335.5360000001</v>
      </c>
      <c r="AG545" s="27">
        <f t="shared" si="982"/>
        <v>0</v>
      </c>
      <c r="AH545" s="27">
        <f t="shared" si="928"/>
        <v>1126244.6260499996</v>
      </c>
      <c r="AI545" s="27">
        <f t="shared" si="929"/>
        <v>1191497.9999999998</v>
      </c>
      <c r="AJ545" s="27">
        <f t="shared" si="930"/>
        <v>1277335.5360000001</v>
      </c>
      <c r="AK545" s="27">
        <f t="shared" si="983"/>
        <v>71842.505000000005</v>
      </c>
      <c r="AL545" s="27">
        <f t="shared" si="984"/>
        <v>160</v>
      </c>
      <c r="AM545" s="27">
        <f t="shared" si="985"/>
        <v>-277.33600000000001</v>
      </c>
      <c r="AN545" s="27">
        <f t="shared" si="934"/>
        <v>1198087.1310499995</v>
      </c>
      <c r="AO545" s="27">
        <f t="shared" si="935"/>
        <v>1191657.9999999998</v>
      </c>
      <c r="AP545" s="27">
        <f t="shared" si="936"/>
        <v>1277058.2000000002</v>
      </c>
      <c r="AQ545" s="27">
        <f t="shared" si="986"/>
        <v>0</v>
      </c>
      <c r="AR545" s="27">
        <f t="shared" si="987"/>
        <v>0</v>
      </c>
      <c r="AS545" s="27">
        <f t="shared" si="988"/>
        <v>0</v>
      </c>
      <c r="AT545" s="27">
        <f t="shared" si="940"/>
        <v>1198087.1310499995</v>
      </c>
      <c r="AU545" s="27">
        <f t="shared" si="941"/>
        <v>1191657.9999999998</v>
      </c>
      <c r="AV545" s="27">
        <f t="shared" si="942"/>
        <v>1277058.2000000002</v>
      </c>
      <c r="AW545" s="27">
        <f t="shared" si="989"/>
        <v>0</v>
      </c>
      <c r="AX545" s="27">
        <f t="shared" si="990"/>
        <v>0</v>
      </c>
      <c r="AY545" s="27">
        <f t="shared" si="991"/>
        <v>331207.76799999998</v>
      </c>
      <c r="AZ545" s="27">
        <f t="shared" si="946"/>
        <v>1198087.1310499995</v>
      </c>
      <c r="BA545" s="27">
        <f t="shared" si="947"/>
        <v>1191657.9999999998</v>
      </c>
      <c r="BB545" s="27">
        <f t="shared" si="948"/>
        <v>1608265.9680000001</v>
      </c>
      <c r="BC545" s="27">
        <f t="shared" si="992"/>
        <v>0</v>
      </c>
      <c r="BD545" s="28"/>
      <c r="BE545" s="28"/>
      <c r="BF545" s="23"/>
      <c r="BG545" s="23"/>
      <c r="BH545" s="23"/>
      <c r="BI545" s="23"/>
      <c r="BJ545" s="23"/>
    </row>
    <row r="546" s="1" customFormat="1">
      <c r="A546" s="13" t="s">
        <v>393</v>
      </c>
      <c r="B546" s="14"/>
      <c r="C546" s="13"/>
      <c r="D546" s="13"/>
      <c r="E546" s="29" t="s">
        <v>394</v>
      </c>
      <c r="F546" s="16">
        <f>F550+F553+F556+F559+F562</f>
        <v>1364542.2999999998</v>
      </c>
      <c r="G546" s="16">
        <f>G550+G553+G556+G559+G562</f>
        <v>1989896.9999999998</v>
      </c>
      <c r="H546" s="16">
        <f>H550+H553+H556+H559+H562</f>
        <v>1477335.5</v>
      </c>
      <c r="I546" s="16">
        <f>I550+I553+I556+I559+I562</f>
        <v>0</v>
      </c>
      <c r="J546" s="16">
        <f>J550+J553+J556+J559+J562</f>
        <v>0</v>
      </c>
      <c r="K546" s="16">
        <f>K550+K553+K556+K559+K562</f>
        <v>0</v>
      </c>
      <c r="L546" s="16">
        <f t="shared" si="950"/>
        <v>1364542.2999999998</v>
      </c>
      <c r="M546" s="16">
        <f t="shared" si="951"/>
        <v>1989896.9999999998</v>
      </c>
      <c r="N546" s="16">
        <f t="shared" si="952"/>
        <v>1477335.5</v>
      </c>
      <c r="O546" s="16">
        <f>O550+O553+O556+O559+O562+O547</f>
        <v>257060.86805000002</v>
      </c>
      <c r="P546" s="16">
        <f>P550+P553+P556+P559+P562+P547</f>
        <v>0</v>
      </c>
      <c r="Q546" s="16">
        <f>Q550+Q553+Q556+Q559+Q562+Q547</f>
        <v>0.035999999999999997</v>
      </c>
      <c r="R546" s="16">
        <f t="shared" si="912"/>
        <v>1621603.1680499997</v>
      </c>
      <c r="S546" s="16">
        <f t="shared" si="913"/>
        <v>1989896.9999999998</v>
      </c>
      <c r="T546" s="16">
        <f t="shared" si="914"/>
        <v>1477335.5360000001</v>
      </c>
      <c r="U546" s="16">
        <f>U550+U553+U556+U559+U562+U547</f>
        <v>0</v>
      </c>
      <c r="V546" s="16">
        <f>V550+V553+V556+V559+V562+V547</f>
        <v>0</v>
      </c>
      <c r="W546" s="16">
        <f>W550+W553+W556+W559+W562+W547</f>
        <v>0</v>
      </c>
      <c r="X546" s="16">
        <f t="shared" si="918"/>
        <v>1621603.1680499997</v>
      </c>
      <c r="Y546" s="16">
        <f t="shared" si="919"/>
        <v>1989896.9999999998</v>
      </c>
      <c r="Z546" s="16">
        <f t="shared" si="920"/>
        <v>1477335.5360000001</v>
      </c>
      <c r="AA546" s="16">
        <f>AA550+AA553+AA556+AA559+AA562+AA547</f>
        <v>-495358.54200000002</v>
      </c>
      <c r="AB546" s="16">
        <f>AB550+AB553+AB556+AB559+AB562+AB547</f>
        <v>-798399</v>
      </c>
      <c r="AC546" s="16">
        <f>AC550+AC553+AC556+AC559+AC562+AC547</f>
        <v>-200000</v>
      </c>
      <c r="AD546" s="16">
        <f t="shared" si="924"/>
        <v>1126244.6260499996</v>
      </c>
      <c r="AE546" s="16">
        <f t="shared" si="925"/>
        <v>1191497.9999999998</v>
      </c>
      <c r="AF546" s="16">
        <f t="shared" si="926"/>
        <v>1277335.5360000001</v>
      </c>
      <c r="AG546" s="16">
        <f>AG550+AG553+AG556+AG559+AG562+AG547</f>
        <v>0</v>
      </c>
      <c r="AH546" s="16">
        <f t="shared" si="928"/>
        <v>1126244.6260499996</v>
      </c>
      <c r="AI546" s="16">
        <f t="shared" si="929"/>
        <v>1191497.9999999998</v>
      </c>
      <c r="AJ546" s="16">
        <f t="shared" si="930"/>
        <v>1277335.5360000001</v>
      </c>
      <c r="AK546" s="16">
        <f>AK550+AK553+AK556+AK559+AK562+AK547</f>
        <v>71842.505000000005</v>
      </c>
      <c r="AL546" s="16">
        <f>AL550+AL553+AL556+AL559+AL562+AL547</f>
        <v>160</v>
      </c>
      <c r="AM546" s="16">
        <f>AM550+AM553+AM556+AM559+AM562+AM547</f>
        <v>-277.33600000000001</v>
      </c>
      <c r="AN546" s="16">
        <f t="shared" si="934"/>
        <v>1198087.1310499995</v>
      </c>
      <c r="AO546" s="16">
        <f t="shared" si="935"/>
        <v>1191657.9999999998</v>
      </c>
      <c r="AP546" s="16">
        <f t="shared" si="936"/>
        <v>1277058.2000000002</v>
      </c>
      <c r="AQ546" s="16">
        <f>AQ550+AQ553+AQ556+AQ559+AQ562+AQ547</f>
        <v>0</v>
      </c>
      <c r="AR546" s="16">
        <f>AR550+AR553+AR556+AR559+AR562+AR547</f>
        <v>0</v>
      </c>
      <c r="AS546" s="16">
        <f>AS550+AS553+AS556+AS559+AS562+AS547</f>
        <v>0</v>
      </c>
      <c r="AT546" s="16">
        <f t="shared" si="940"/>
        <v>1198087.1310499995</v>
      </c>
      <c r="AU546" s="16">
        <f t="shared" si="941"/>
        <v>1191657.9999999998</v>
      </c>
      <c r="AV546" s="16">
        <f t="shared" si="942"/>
        <v>1277058.2000000002</v>
      </c>
      <c r="AW546" s="16">
        <f>AW550+AW553+AW556+AW559+AW562+AW547</f>
        <v>0</v>
      </c>
      <c r="AX546" s="16">
        <f>AX550+AX553+AX556+AX559+AX562+AX547</f>
        <v>0</v>
      </c>
      <c r="AY546" s="16">
        <f>AY550+AY553+AY556+AY559+AY562+AY547</f>
        <v>331207.76799999998</v>
      </c>
      <c r="AZ546" s="16">
        <f t="shared" si="946"/>
        <v>1198087.1310499995</v>
      </c>
      <c r="BA546" s="16">
        <f t="shared" si="947"/>
        <v>1191657.9999999998</v>
      </c>
      <c r="BB546" s="16">
        <f t="shared" si="948"/>
        <v>1608265.9680000001</v>
      </c>
      <c r="BC546" s="16">
        <f>BC550+BC553+BC556+BC559+BC562+BC547</f>
        <v>0</v>
      </c>
      <c r="BD546" s="30"/>
      <c r="BE546" s="30"/>
      <c r="BF546" s="1"/>
      <c r="BG546" s="1"/>
      <c r="BH546" s="1"/>
      <c r="BI546" s="1"/>
      <c r="BJ546" s="1"/>
    </row>
    <row r="547" s="1" customFormat="1">
      <c r="A547" s="13" t="s">
        <v>395</v>
      </c>
      <c r="B547" s="14"/>
      <c r="C547" s="13"/>
      <c r="D547" s="13"/>
      <c r="E547" s="31" t="s">
        <v>396</v>
      </c>
      <c r="F547" s="16"/>
      <c r="G547" s="16"/>
      <c r="H547" s="16"/>
      <c r="I547" s="16"/>
      <c r="J547" s="16"/>
      <c r="K547" s="16"/>
      <c r="L547" s="16"/>
      <c r="M547" s="16"/>
      <c r="N547" s="16"/>
      <c r="O547" s="16">
        <f t="shared" ref="O547:O565" si="994">O548</f>
        <v>8404.7960500000008</v>
      </c>
      <c r="P547" s="16">
        <f t="shared" ref="P547:P565" si="995">P548</f>
        <v>0</v>
      </c>
      <c r="Q547" s="16">
        <f t="shared" ref="Q547:Q565" si="996">Q548</f>
        <v>0</v>
      </c>
      <c r="R547" s="16">
        <f t="shared" si="912"/>
        <v>8404.7960500000008</v>
      </c>
      <c r="S547" s="16">
        <f t="shared" si="913"/>
        <v>0</v>
      </c>
      <c r="T547" s="16">
        <f t="shared" si="914"/>
        <v>0</v>
      </c>
      <c r="U547" s="16">
        <f t="shared" ref="U547:U565" si="997">U548</f>
        <v>0</v>
      </c>
      <c r="V547" s="16">
        <f t="shared" ref="V547:V565" si="998">V548</f>
        <v>0</v>
      </c>
      <c r="W547" s="16">
        <f t="shared" ref="W547:W565" si="999">W548</f>
        <v>0</v>
      </c>
      <c r="X547" s="16">
        <f t="shared" si="918"/>
        <v>8404.7960500000008</v>
      </c>
      <c r="Y547" s="16">
        <f t="shared" si="919"/>
        <v>0</v>
      </c>
      <c r="Z547" s="16">
        <f t="shared" si="920"/>
        <v>0</v>
      </c>
      <c r="AA547" s="16">
        <f t="shared" ref="AA547:AA565" si="1000">AA548</f>
        <v>0</v>
      </c>
      <c r="AB547" s="16">
        <f t="shared" ref="AB547:AB565" si="1001">AB548</f>
        <v>0</v>
      </c>
      <c r="AC547" s="16">
        <f t="shared" ref="AC547:AC565" si="1002">AC548</f>
        <v>0</v>
      </c>
      <c r="AD547" s="16">
        <f t="shared" si="924"/>
        <v>8404.7960500000008</v>
      </c>
      <c r="AE547" s="16">
        <f t="shared" si="925"/>
        <v>0</v>
      </c>
      <c r="AF547" s="16">
        <f t="shared" si="926"/>
        <v>0</v>
      </c>
      <c r="AG547" s="16">
        <f t="shared" ref="AG547:AG565" si="1003">AG548</f>
        <v>0</v>
      </c>
      <c r="AH547" s="16">
        <f t="shared" si="928"/>
        <v>8404.7960500000008</v>
      </c>
      <c r="AI547" s="16">
        <f t="shared" si="929"/>
        <v>0</v>
      </c>
      <c r="AJ547" s="16">
        <f t="shared" si="930"/>
        <v>0</v>
      </c>
      <c r="AK547" s="16">
        <f t="shared" ref="AK547:AK565" si="1004">AK548</f>
        <v>0</v>
      </c>
      <c r="AL547" s="16">
        <f t="shared" ref="AL547:AL565" si="1005">AL548</f>
        <v>0</v>
      </c>
      <c r="AM547" s="16">
        <f t="shared" ref="AM547:AM565" si="1006">AM548</f>
        <v>0</v>
      </c>
      <c r="AN547" s="16">
        <f t="shared" si="934"/>
        <v>8404.7960500000008</v>
      </c>
      <c r="AO547" s="16">
        <f t="shared" si="935"/>
        <v>0</v>
      </c>
      <c r="AP547" s="16">
        <f t="shared" si="936"/>
        <v>0</v>
      </c>
      <c r="AQ547" s="16">
        <f t="shared" ref="AQ547:AQ565" si="1007">AQ548</f>
        <v>0</v>
      </c>
      <c r="AR547" s="16">
        <f t="shared" ref="AR547:AR565" si="1008">AR548</f>
        <v>0</v>
      </c>
      <c r="AS547" s="16">
        <f t="shared" ref="AS547:AS565" si="1009">AS548</f>
        <v>0</v>
      </c>
      <c r="AT547" s="16">
        <f t="shared" si="940"/>
        <v>8404.7960500000008</v>
      </c>
      <c r="AU547" s="16">
        <f t="shared" si="941"/>
        <v>0</v>
      </c>
      <c r="AV547" s="16">
        <f t="shared" si="942"/>
        <v>0</v>
      </c>
      <c r="AW547" s="16">
        <f t="shared" ref="AW547:AW565" si="1010">AW548</f>
        <v>0</v>
      </c>
      <c r="AX547" s="16">
        <f t="shared" ref="AX547:AX565" si="1011">AX548</f>
        <v>0</v>
      </c>
      <c r="AY547" s="16">
        <f t="shared" ref="AY547:AY565" si="1012">AY548</f>
        <v>0</v>
      </c>
      <c r="AZ547" s="16">
        <f t="shared" si="946"/>
        <v>8404.7960500000008</v>
      </c>
      <c r="BA547" s="16">
        <f t="shared" si="947"/>
        <v>0</v>
      </c>
      <c r="BB547" s="16">
        <f t="shared" si="948"/>
        <v>0</v>
      </c>
      <c r="BC547" s="16">
        <f t="shared" ref="BC547:BC565" si="1013">BC548</f>
        <v>0</v>
      </c>
      <c r="BD547" s="30"/>
      <c r="BE547" s="30"/>
      <c r="BF547" s="1"/>
      <c r="BG547" s="1"/>
      <c r="BH547" s="1"/>
      <c r="BI547" s="1"/>
      <c r="BJ547" s="1"/>
    </row>
    <row r="548" s="1" customFormat="1">
      <c r="A548" s="13" t="s">
        <v>395</v>
      </c>
      <c r="B548" s="14" t="s">
        <v>35</v>
      </c>
      <c r="C548" s="13"/>
      <c r="D548" s="13"/>
      <c r="E548" s="29" t="s">
        <v>36</v>
      </c>
      <c r="F548" s="16"/>
      <c r="G548" s="16"/>
      <c r="H548" s="16"/>
      <c r="I548" s="16"/>
      <c r="J548" s="16"/>
      <c r="K548" s="16"/>
      <c r="L548" s="16"/>
      <c r="M548" s="16"/>
      <c r="N548" s="16"/>
      <c r="O548" s="16">
        <f t="shared" si="994"/>
        <v>8404.7960500000008</v>
      </c>
      <c r="P548" s="16">
        <f t="shared" si="995"/>
        <v>0</v>
      </c>
      <c r="Q548" s="16">
        <f t="shared" si="996"/>
        <v>0</v>
      </c>
      <c r="R548" s="16">
        <f t="shared" si="912"/>
        <v>8404.7960500000008</v>
      </c>
      <c r="S548" s="16">
        <f t="shared" si="913"/>
        <v>0</v>
      </c>
      <c r="T548" s="16">
        <f t="shared" si="914"/>
        <v>0</v>
      </c>
      <c r="U548" s="16">
        <f t="shared" si="997"/>
        <v>0</v>
      </c>
      <c r="V548" s="16">
        <f t="shared" si="998"/>
        <v>0</v>
      </c>
      <c r="W548" s="16">
        <f t="shared" si="999"/>
        <v>0</v>
      </c>
      <c r="X548" s="16">
        <f t="shared" si="918"/>
        <v>8404.7960500000008</v>
      </c>
      <c r="Y548" s="16">
        <f t="shared" si="919"/>
        <v>0</v>
      </c>
      <c r="Z548" s="16">
        <f t="shared" si="920"/>
        <v>0</v>
      </c>
      <c r="AA548" s="16">
        <f t="shared" si="1000"/>
        <v>0</v>
      </c>
      <c r="AB548" s="16">
        <f t="shared" si="1001"/>
        <v>0</v>
      </c>
      <c r="AC548" s="16">
        <f t="shared" si="1002"/>
        <v>0</v>
      </c>
      <c r="AD548" s="16">
        <f t="shared" si="924"/>
        <v>8404.7960500000008</v>
      </c>
      <c r="AE548" s="16">
        <f t="shared" si="925"/>
        <v>0</v>
      </c>
      <c r="AF548" s="16">
        <f t="shared" si="926"/>
        <v>0</v>
      </c>
      <c r="AG548" s="16">
        <f t="shared" si="1003"/>
        <v>0</v>
      </c>
      <c r="AH548" s="16">
        <f t="shared" si="928"/>
        <v>8404.7960500000008</v>
      </c>
      <c r="AI548" s="16">
        <f t="shared" si="929"/>
        <v>0</v>
      </c>
      <c r="AJ548" s="16">
        <f t="shared" si="930"/>
        <v>0</v>
      </c>
      <c r="AK548" s="16">
        <f t="shared" si="1004"/>
        <v>0</v>
      </c>
      <c r="AL548" s="16">
        <f t="shared" si="1005"/>
        <v>0</v>
      </c>
      <c r="AM548" s="16">
        <f t="shared" si="1006"/>
        <v>0</v>
      </c>
      <c r="AN548" s="16">
        <f t="shared" si="934"/>
        <v>8404.7960500000008</v>
      </c>
      <c r="AO548" s="16">
        <f t="shared" si="935"/>
        <v>0</v>
      </c>
      <c r="AP548" s="16">
        <f t="shared" si="936"/>
        <v>0</v>
      </c>
      <c r="AQ548" s="16">
        <f t="shared" si="1007"/>
        <v>0</v>
      </c>
      <c r="AR548" s="16">
        <f t="shared" si="1008"/>
        <v>0</v>
      </c>
      <c r="AS548" s="16">
        <f t="shared" si="1009"/>
        <v>0</v>
      </c>
      <c r="AT548" s="16">
        <f t="shared" si="940"/>
        <v>8404.7960500000008</v>
      </c>
      <c r="AU548" s="16">
        <f t="shared" si="941"/>
        <v>0</v>
      </c>
      <c r="AV548" s="16">
        <f t="shared" si="942"/>
        <v>0</v>
      </c>
      <c r="AW548" s="16">
        <f t="shared" si="1010"/>
        <v>0</v>
      </c>
      <c r="AX548" s="16">
        <f t="shared" si="1011"/>
        <v>0</v>
      </c>
      <c r="AY548" s="16">
        <f t="shared" si="1012"/>
        <v>0</v>
      </c>
      <c r="AZ548" s="16">
        <f t="shared" si="946"/>
        <v>8404.7960500000008</v>
      </c>
      <c r="BA548" s="16">
        <f t="shared" si="947"/>
        <v>0</v>
      </c>
      <c r="BB548" s="16">
        <f t="shared" si="948"/>
        <v>0</v>
      </c>
      <c r="BC548" s="16">
        <f t="shared" si="1013"/>
        <v>0</v>
      </c>
      <c r="BD548" s="30"/>
      <c r="BE548" s="30"/>
      <c r="BF548" s="1"/>
      <c r="BG548" s="1"/>
      <c r="BH548" s="1"/>
      <c r="BI548" s="1"/>
      <c r="BJ548" s="1"/>
    </row>
    <row r="549" s="1" customFormat="1">
      <c r="A549" s="13" t="s">
        <v>395</v>
      </c>
      <c r="B549" s="14">
        <v>400</v>
      </c>
      <c r="C549" s="13" t="s">
        <v>72</v>
      </c>
      <c r="D549" s="13" t="s">
        <v>303</v>
      </c>
      <c r="E549" s="29" t="s">
        <v>357</v>
      </c>
      <c r="F549" s="16"/>
      <c r="G549" s="16"/>
      <c r="H549" s="16"/>
      <c r="I549" s="16"/>
      <c r="J549" s="16"/>
      <c r="K549" s="16"/>
      <c r="L549" s="16"/>
      <c r="M549" s="16"/>
      <c r="N549" s="16"/>
      <c r="O549" s="16">
        <v>8404.7960500000008</v>
      </c>
      <c r="P549" s="16"/>
      <c r="Q549" s="16"/>
      <c r="R549" s="16">
        <f t="shared" si="912"/>
        <v>8404.7960500000008</v>
      </c>
      <c r="S549" s="16">
        <f t="shared" si="913"/>
        <v>0</v>
      </c>
      <c r="T549" s="16">
        <f t="shared" si="914"/>
        <v>0</v>
      </c>
      <c r="U549" s="16"/>
      <c r="V549" s="16"/>
      <c r="W549" s="16"/>
      <c r="X549" s="16">
        <f t="shared" si="918"/>
        <v>8404.7960500000008</v>
      </c>
      <c r="Y549" s="16">
        <f t="shared" si="919"/>
        <v>0</v>
      </c>
      <c r="Z549" s="16">
        <f t="shared" si="920"/>
        <v>0</v>
      </c>
      <c r="AA549" s="16"/>
      <c r="AB549" s="16"/>
      <c r="AC549" s="16"/>
      <c r="AD549" s="16">
        <f t="shared" si="924"/>
        <v>8404.7960500000008</v>
      </c>
      <c r="AE549" s="16">
        <f t="shared" si="925"/>
        <v>0</v>
      </c>
      <c r="AF549" s="16">
        <f t="shared" si="926"/>
        <v>0</v>
      </c>
      <c r="AG549" s="16"/>
      <c r="AH549" s="16">
        <f t="shared" si="928"/>
        <v>8404.7960500000008</v>
      </c>
      <c r="AI549" s="16">
        <f t="shared" si="929"/>
        <v>0</v>
      </c>
      <c r="AJ549" s="16">
        <f t="shared" si="930"/>
        <v>0</v>
      </c>
      <c r="AK549" s="16"/>
      <c r="AL549" s="16"/>
      <c r="AM549" s="16"/>
      <c r="AN549" s="16">
        <f t="shared" si="934"/>
        <v>8404.7960500000008</v>
      </c>
      <c r="AO549" s="16">
        <f t="shared" si="935"/>
        <v>0</v>
      </c>
      <c r="AP549" s="16">
        <f t="shared" si="936"/>
        <v>0</v>
      </c>
      <c r="AQ549" s="16"/>
      <c r="AR549" s="16"/>
      <c r="AS549" s="16"/>
      <c r="AT549" s="16">
        <f t="shared" si="940"/>
        <v>8404.7960500000008</v>
      </c>
      <c r="AU549" s="16">
        <f t="shared" si="941"/>
        <v>0</v>
      </c>
      <c r="AV549" s="16">
        <f t="shared" si="942"/>
        <v>0</v>
      </c>
      <c r="AW549" s="16"/>
      <c r="AX549" s="16"/>
      <c r="AY549" s="16"/>
      <c r="AZ549" s="16">
        <f t="shared" si="946"/>
        <v>8404.7960500000008</v>
      </c>
      <c r="BA549" s="16">
        <f t="shared" si="947"/>
        <v>0</v>
      </c>
      <c r="BB549" s="16">
        <f t="shared" si="948"/>
        <v>0</v>
      </c>
      <c r="BC549" s="16"/>
      <c r="BD549" s="30"/>
      <c r="BE549" s="30"/>
      <c r="BF549" s="1"/>
      <c r="BG549" s="1"/>
      <c r="BH549" s="1"/>
      <c r="BI549" s="1"/>
      <c r="BJ549" s="1"/>
    </row>
    <row r="550" s="1" customFormat="1">
      <c r="A550" s="13" t="s">
        <v>397</v>
      </c>
      <c r="B550" s="14"/>
      <c r="C550" s="13"/>
      <c r="D550" s="13"/>
      <c r="E550" s="29" t="s">
        <v>398</v>
      </c>
      <c r="F550" s="16">
        <f t="shared" ref="F550:F565" si="1014">F551</f>
        <v>453</v>
      </c>
      <c r="G550" s="16">
        <f t="shared" ref="G550:G565" si="1015">G551</f>
        <v>651.5</v>
      </c>
      <c r="H550" s="16">
        <f t="shared" ref="H550:H565" si="1016">H551</f>
        <v>200</v>
      </c>
      <c r="I550" s="16">
        <f t="shared" ref="I550:I565" si="1017">I551</f>
        <v>0</v>
      </c>
      <c r="J550" s="16">
        <f t="shared" ref="J550:J565" si="1018">J551</f>
        <v>0</v>
      </c>
      <c r="K550" s="16">
        <f t="shared" ref="K550:K565" si="1019">K551</f>
        <v>0</v>
      </c>
      <c r="L550" s="16">
        <f t="shared" si="950"/>
        <v>453</v>
      </c>
      <c r="M550" s="16">
        <f t="shared" si="951"/>
        <v>651.5</v>
      </c>
      <c r="N550" s="16">
        <f t="shared" si="952"/>
        <v>200</v>
      </c>
      <c r="O550" s="16">
        <f t="shared" si="994"/>
        <v>17979.14402</v>
      </c>
      <c r="P550" s="16">
        <f t="shared" si="995"/>
        <v>0</v>
      </c>
      <c r="Q550" s="16">
        <f t="shared" si="996"/>
        <v>0</v>
      </c>
      <c r="R550" s="16">
        <f t="shared" si="912"/>
        <v>18432.14402</v>
      </c>
      <c r="S550" s="16">
        <f t="shared" si="913"/>
        <v>651.5</v>
      </c>
      <c r="T550" s="16">
        <f t="shared" si="914"/>
        <v>200</v>
      </c>
      <c r="U550" s="16">
        <f t="shared" si="997"/>
        <v>0</v>
      </c>
      <c r="V550" s="16">
        <f t="shared" si="998"/>
        <v>0</v>
      </c>
      <c r="W550" s="16">
        <f t="shared" si="999"/>
        <v>0</v>
      </c>
      <c r="X550" s="16">
        <f t="shared" si="918"/>
        <v>18432.14402</v>
      </c>
      <c r="Y550" s="16">
        <f t="shared" si="919"/>
        <v>651.5</v>
      </c>
      <c r="Z550" s="16">
        <f t="shared" si="920"/>
        <v>200</v>
      </c>
      <c r="AA550" s="16">
        <f t="shared" si="1000"/>
        <v>0</v>
      </c>
      <c r="AB550" s="16">
        <f t="shared" si="1001"/>
        <v>0</v>
      </c>
      <c r="AC550" s="16">
        <f t="shared" si="1002"/>
        <v>0</v>
      </c>
      <c r="AD550" s="16">
        <f t="shared" si="924"/>
        <v>18432.14402</v>
      </c>
      <c r="AE550" s="16">
        <f t="shared" si="925"/>
        <v>651.5</v>
      </c>
      <c r="AF550" s="16">
        <f t="shared" si="926"/>
        <v>200</v>
      </c>
      <c r="AG550" s="16">
        <f t="shared" si="1003"/>
        <v>0</v>
      </c>
      <c r="AH550" s="16">
        <f t="shared" si="928"/>
        <v>18432.14402</v>
      </c>
      <c r="AI550" s="16">
        <f t="shared" si="929"/>
        <v>651.5</v>
      </c>
      <c r="AJ550" s="16">
        <f t="shared" si="930"/>
        <v>200</v>
      </c>
      <c r="AK550" s="16">
        <f t="shared" si="1004"/>
        <v>20239.123</v>
      </c>
      <c r="AL550" s="16">
        <f t="shared" si="1005"/>
        <v>0</v>
      </c>
      <c r="AM550" s="16">
        <f t="shared" si="1006"/>
        <v>0</v>
      </c>
      <c r="AN550" s="16">
        <f t="shared" si="934"/>
        <v>38671.267019999999</v>
      </c>
      <c r="AO550" s="16">
        <f t="shared" si="935"/>
        <v>651.5</v>
      </c>
      <c r="AP550" s="16">
        <f t="shared" si="936"/>
        <v>200</v>
      </c>
      <c r="AQ550" s="16">
        <f t="shared" si="1007"/>
        <v>0</v>
      </c>
      <c r="AR550" s="16">
        <f t="shared" si="1008"/>
        <v>0</v>
      </c>
      <c r="AS550" s="16">
        <f t="shared" si="1009"/>
        <v>0</v>
      </c>
      <c r="AT550" s="16">
        <f t="shared" si="940"/>
        <v>38671.267019999999</v>
      </c>
      <c r="AU550" s="16">
        <f t="shared" si="941"/>
        <v>651.5</v>
      </c>
      <c r="AV550" s="16">
        <f t="shared" si="942"/>
        <v>200</v>
      </c>
      <c r="AW550" s="16">
        <f t="shared" si="1010"/>
        <v>0</v>
      </c>
      <c r="AX550" s="16">
        <f t="shared" si="1011"/>
        <v>0</v>
      </c>
      <c r="AY550" s="16">
        <f t="shared" si="1012"/>
        <v>330930.26699999999</v>
      </c>
      <c r="AZ550" s="16">
        <f t="shared" si="946"/>
        <v>38671.267019999999</v>
      </c>
      <c r="BA550" s="16">
        <f t="shared" si="947"/>
        <v>651.5</v>
      </c>
      <c r="BB550" s="16">
        <f t="shared" si="948"/>
        <v>331130.26699999999</v>
      </c>
      <c r="BC550" s="16">
        <f t="shared" si="1013"/>
        <v>0</v>
      </c>
      <c r="BD550" s="30"/>
      <c r="BE550" s="30"/>
      <c r="BF550" s="1"/>
      <c r="BG550" s="1"/>
      <c r="BH550" s="1"/>
      <c r="BI550" s="1"/>
      <c r="BJ550" s="1"/>
    </row>
    <row r="551" s="1" customFormat="1">
      <c r="A551" s="13" t="s">
        <v>397</v>
      </c>
      <c r="B551" s="14" t="s">
        <v>35</v>
      </c>
      <c r="C551" s="13"/>
      <c r="D551" s="13"/>
      <c r="E551" s="29" t="s">
        <v>36</v>
      </c>
      <c r="F551" s="16">
        <f t="shared" si="1014"/>
        <v>453</v>
      </c>
      <c r="G551" s="16">
        <f t="shared" si="1015"/>
        <v>651.5</v>
      </c>
      <c r="H551" s="16">
        <f t="shared" si="1016"/>
        <v>200</v>
      </c>
      <c r="I551" s="16">
        <f t="shared" si="1017"/>
        <v>0</v>
      </c>
      <c r="J551" s="16">
        <f t="shared" si="1018"/>
        <v>0</v>
      </c>
      <c r="K551" s="16">
        <f t="shared" si="1019"/>
        <v>0</v>
      </c>
      <c r="L551" s="16">
        <f t="shared" si="950"/>
        <v>453</v>
      </c>
      <c r="M551" s="16">
        <f t="shared" si="951"/>
        <v>651.5</v>
      </c>
      <c r="N551" s="16">
        <f t="shared" si="952"/>
        <v>200</v>
      </c>
      <c r="O551" s="16">
        <f t="shared" si="994"/>
        <v>17979.14402</v>
      </c>
      <c r="P551" s="16">
        <f t="shared" si="995"/>
        <v>0</v>
      </c>
      <c r="Q551" s="16">
        <f t="shared" si="996"/>
        <v>0</v>
      </c>
      <c r="R551" s="16">
        <f t="shared" si="912"/>
        <v>18432.14402</v>
      </c>
      <c r="S551" s="16">
        <f t="shared" si="913"/>
        <v>651.5</v>
      </c>
      <c r="T551" s="16">
        <f t="shared" si="914"/>
        <v>200</v>
      </c>
      <c r="U551" s="16">
        <f t="shared" si="997"/>
        <v>0</v>
      </c>
      <c r="V551" s="16">
        <f t="shared" si="998"/>
        <v>0</v>
      </c>
      <c r="W551" s="16">
        <f t="shared" si="999"/>
        <v>0</v>
      </c>
      <c r="X551" s="16">
        <f t="shared" si="918"/>
        <v>18432.14402</v>
      </c>
      <c r="Y551" s="16">
        <f t="shared" si="919"/>
        <v>651.5</v>
      </c>
      <c r="Z551" s="16">
        <f t="shared" si="920"/>
        <v>200</v>
      </c>
      <c r="AA551" s="16">
        <f t="shared" si="1000"/>
        <v>0</v>
      </c>
      <c r="AB551" s="16">
        <f t="shared" si="1001"/>
        <v>0</v>
      </c>
      <c r="AC551" s="16">
        <f t="shared" si="1002"/>
        <v>0</v>
      </c>
      <c r="AD551" s="16">
        <f t="shared" si="924"/>
        <v>18432.14402</v>
      </c>
      <c r="AE551" s="16">
        <f t="shared" si="925"/>
        <v>651.5</v>
      </c>
      <c r="AF551" s="16">
        <f t="shared" si="926"/>
        <v>200</v>
      </c>
      <c r="AG551" s="16">
        <f t="shared" si="1003"/>
        <v>0</v>
      </c>
      <c r="AH551" s="16">
        <f t="shared" si="928"/>
        <v>18432.14402</v>
      </c>
      <c r="AI551" s="16">
        <f t="shared" si="929"/>
        <v>651.5</v>
      </c>
      <c r="AJ551" s="16">
        <f t="shared" si="930"/>
        <v>200</v>
      </c>
      <c r="AK551" s="16">
        <f t="shared" si="1004"/>
        <v>20239.123</v>
      </c>
      <c r="AL551" s="16">
        <f t="shared" si="1005"/>
        <v>0</v>
      </c>
      <c r="AM551" s="16">
        <f t="shared" si="1006"/>
        <v>0</v>
      </c>
      <c r="AN551" s="16">
        <f t="shared" si="934"/>
        <v>38671.267019999999</v>
      </c>
      <c r="AO551" s="16">
        <f t="shared" si="935"/>
        <v>651.5</v>
      </c>
      <c r="AP551" s="16">
        <f t="shared" si="936"/>
        <v>200</v>
      </c>
      <c r="AQ551" s="16">
        <f t="shared" si="1007"/>
        <v>0</v>
      </c>
      <c r="AR551" s="16">
        <f t="shared" si="1008"/>
        <v>0</v>
      </c>
      <c r="AS551" s="16">
        <f t="shared" si="1009"/>
        <v>0</v>
      </c>
      <c r="AT551" s="16">
        <f t="shared" si="940"/>
        <v>38671.267019999999</v>
      </c>
      <c r="AU551" s="16">
        <f t="shared" si="941"/>
        <v>651.5</v>
      </c>
      <c r="AV551" s="16">
        <f t="shared" si="942"/>
        <v>200</v>
      </c>
      <c r="AW551" s="16">
        <f t="shared" si="1010"/>
        <v>0</v>
      </c>
      <c r="AX551" s="16">
        <f t="shared" si="1011"/>
        <v>0</v>
      </c>
      <c r="AY551" s="16">
        <f t="shared" si="1012"/>
        <v>330930.26699999999</v>
      </c>
      <c r="AZ551" s="16">
        <f t="shared" si="946"/>
        <v>38671.267019999999</v>
      </c>
      <c r="BA551" s="16">
        <f t="shared" si="947"/>
        <v>651.5</v>
      </c>
      <c r="BB551" s="16">
        <f t="shared" si="948"/>
        <v>331130.26699999999</v>
      </c>
      <c r="BC551" s="16">
        <f t="shared" si="1013"/>
        <v>0</v>
      </c>
      <c r="BD551" s="30"/>
      <c r="BE551" s="30"/>
      <c r="BF551" s="1"/>
      <c r="BG551" s="1"/>
      <c r="BH551" s="1"/>
      <c r="BI551" s="1"/>
      <c r="BJ551" s="1"/>
    </row>
    <row r="552" s="1" customFormat="1">
      <c r="A552" s="13" t="s">
        <v>397</v>
      </c>
      <c r="B552" s="14">
        <v>400</v>
      </c>
      <c r="C552" s="13" t="s">
        <v>72</v>
      </c>
      <c r="D552" s="13" t="s">
        <v>303</v>
      </c>
      <c r="E552" s="29" t="s">
        <v>357</v>
      </c>
      <c r="F552" s="16">
        <v>453</v>
      </c>
      <c r="G552" s="16">
        <v>651.5</v>
      </c>
      <c r="H552" s="16">
        <v>200</v>
      </c>
      <c r="I552" s="16"/>
      <c r="J552" s="16"/>
      <c r="K552" s="16"/>
      <c r="L552" s="16">
        <f t="shared" si="950"/>
        <v>453</v>
      </c>
      <c r="M552" s="16">
        <f t="shared" si="951"/>
        <v>651.5</v>
      </c>
      <c r="N552" s="16">
        <f t="shared" si="952"/>
        <v>200</v>
      </c>
      <c r="O552" s="16">
        <v>17979.14402</v>
      </c>
      <c r="P552" s="16"/>
      <c r="Q552" s="16"/>
      <c r="R552" s="16">
        <f t="shared" ref="R552:R615" si="1020">L552+O552</f>
        <v>18432.14402</v>
      </c>
      <c r="S552" s="16">
        <f t="shared" ref="S552:S615" si="1021">M552+P552</f>
        <v>651.5</v>
      </c>
      <c r="T552" s="16">
        <f t="shared" ref="T552:T615" si="1022">N552+Q552</f>
        <v>200</v>
      </c>
      <c r="U552" s="16"/>
      <c r="V552" s="16"/>
      <c r="W552" s="16"/>
      <c r="X552" s="16">
        <f t="shared" ref="X552:X615" si="1023">R552+U552</f>
        <v>18432.14402</v>
      </c>
      <c r="Y552" s="16">
        <f t="shared" ref="Y552:Y615" si="1024">S552+V552</f>
        <v>651.5</v>
      </c>
      <c r="Z552" s="16">
        <f t="shared" ref="Z552:Z615" si="1025">T552+W552</f>
        <v>200</v>
      </c>
      <c r="AA552" s="16"/>
      <c r="AB552" s="16"/>
      <c r="AC552" s="16"/>
      <c r="AD552" s="16">
        <f t="shared" ref="AD552:AD615" si="1026">X552+AA552</f>
        <v>18432.14402</v>
      </c>
      <c r="AE552" s="16">
        <f t="shared" ref="AE552:AE615" si="1027">Y552+AB552</f>
        <v>651.5</v>
      </c>
      <c r="AF552" s="16">
        <f t="shared" ref="AF552:AF615" si="1028">Z552+AC552</f>
        <v>200</v>
      </c>
      <c r="AG552" s="16"/>
      <c r="AH552" s="16">
        <f t="shared" ref="AH552:AH615" si="1029">AD552+AG552</f>
        <v>18432.14402</v>
      </c>
      <c r="AI552" s="16">
        <f t="shared" ref="AI552:AI615" si="1030">AE552</f>
        <v>651.5</v>
      </c>
      <c r="AJ552" s="16">
        <f t="shared" ref="AJ552:AJ615" si="1031">AF552</f>
        <v>200</v>
      </c>
      <c r="AK552" s="16">
        <v>20239.123</v>
      </c>
      <c r="AL552" s="16"/>
      <c r="AM552" s="16"/>
      <c r="AN552" s="16">
        <f t="shared" ref="AN552:AN615" si="1032">AH552+AK552</f>
        <v>38671.267019999999</v>
      </c>
      <c r="AO552" s="16">
        <f t="shared" ref="AO552:AO615" si="1033">AI552+AL552</f>
        <v>651.5</v>
      </c>
      <c r="AP552" s="16">
        <f t="shared" ref="AP552:AP615" si="1034">AJ552+AM552</f>
        <v>200</v>
      </c>
      <c r="AQ552" s="16"/>
      <c r="AR552" s="16"/>
      <c r="AS552" s="16"/>
      <c r="AT552" s="16">
        <f t="shared" ref="AT552:AT615" si="1035">AN552+AQ552</f>
        <v>38671.267019999999</v>
      </c>
      <c r="AU552" s="16">
        <f t="shared" ref="AU552:AU615" si="1036">AO552+AR552</f>
        <v>651.5</v>
      </c>
      <c r="AV552" s="16">
        <f t="shared" ref="AV552:AV615" si="1037">AP552+AS552</f>
        <v>200</v>
      </c>
      <c r="AW552" s="16"/>
      <c r="AX552" s="16"/>
      <c r="AY552" s="16">
        <v>330930.26699999999</v>
      </c>
      <c r="AZ552" s="16">
        <f t="shared" ref="AZ552:AZ615" si="1038">AT552+AW552</f>
        <v>38671.267019999999</v>
      </c>
      <c r="BA552" s="16">
        <f t="shared" ref="BA552:BA615" si="1039">AU552+AX552</f>
        <v>651.5</v>
      </c>
      <c r="BB552" s="16">
        <f t="shared" ref="BB552:BB615" si="1040">AV552+AY552</f>
        <v>331130.26699999999</v>
      </c>
      <c r="BC552" s="16"/>
      <c r="BD552" s="30"/>
      <c r="BE552" s="30"/>
      <c r="BF552" s="1"/>
      <c r="BG552" s="1"/>
      <c r="BH552" s="1"/>
      <c r="BI552" s="1"/>
      <c r="BJ552" s="1"/>
    </row>
    <row r="553" s="1" customFormat="1">
      <c r="A553" s="13" t="s">
        <v>399</v>
      </c>
      <c r="B553" s="14"/>
      <c r="C553" s="13"/>
      <c r="D553" s="13"/>
      <c r="E553" s="29" t="s">
        <v>400</v>
      </c>
      <c r="F553" s="16">
        <f t="shared" si="1014"/>
        <v>35</v>
      </c>
      <c r="G553" s="16">
        <f t="shared" si="1015"/>
        <v>540</v>
      </c>
      <c r="H553" s="16">
        <f t="shared" si="1016"/>
        <v>1077.3</v>
      </c>
      <c r="I553" s="16">
        <f t="shared" si="1017"/>
        <v>0</v>
      </c>
      <c r="J553" s="16">
        <f t="shared" si="1018"/>
        <v>0</v>
      </c>
      <c r="K553" s="16">
        <f t="shared" si="1019"/>
        <v>0</v>
      </c>
      <c r="L553" s="16">
        <f t="shared" si="950"/>
        <v>35</v>
      </c>
      <c r="M553" s="16">
        <f t="shared" si="951"/>
        <v>540</v>
      </c>
      <c r="N553" s="16">
        <f t="shared" si="952"/>
        <v>1077.3</v>
      </c>
      <c r="O553" s="16">
        <f t="shared" si="994"/>
        <v>0</v>
      </c>
      <c r="P553" s="16">
        <f t="shared" si="995"/>
        <v>0</v>
      </c>
      <c r="Q553" s="16">
        <f t="shared" si="996"/>
        <v>0.035999999999999997</v>
      </c>
      <c r="R553" s="16">
        <f t="shared" si="1020"/>
        <v>35</v>
      </c>
      <c r="S553" s="16">
        <f t="shared" si="1021"/>
        <v>540</v>
      </c>
      <c r="T553" s="16">
        <f t="shared" si="1022"/>
        <v>1077.336</v>
      </c>
      <c r="U553" s="16">
        <f t="shared" si="997"/>
        <v>0</v>
      </c>
      <c r="V553" s="16">
        <f t="shared" si="998"/>
        <v>0</v>
      </c>
      <c r="W553" s="16">
        <f t="shared" si="999"/>
        <v>0</v>
      </c>
      <c r="X553" s="16">
        <f t="shared" si="1023"/>
        <v>35</v>
      </c>
      <c r="Y553" s="16">
        <f t="shared" si="1024"/>
        <v>540</v>
      </c>
      <c r="Z553" s="16">
        <f t="shared" si="1025"/>
        <v>1077.336</v>
      </c>
      <c r="AA553" s="16">
        <f t="shared" si="1000"/>
        <v>0</v>
      </c>
      <c r="AB553" s="16">
        <f t="shared" si="1001"/>
        <v>0</v>
      </c>
      <c r="AC553" s="16">
        <f t="shared" si="1002"/>
        <v>0</v>
      </c>
      <c r="AD553" s="16">
        <f t="shared" si="1026"/>
        <v>35</v>
      </c>
      <c r="AE553" s="16">
        <f t="shared" si="1027"/>
        <v>540</v>
      </c>
      <c r="AF553" s="16">
        <f t="shared" si="1028"/>
        <v>1077.336</v>
      </c>
      <c r="AG553" s="16">
        <f t="shared" si="1003"/>
        <v>0</v>
      </c>
      <c r="AH553" s="16">
        <f t="shared" si="1029"/>
        <v>35</v>
      </c>
      <c r="AI553" s="16">
        <f t="shared" si="1030"/>
        <v>540</v>
      </c>
      <c r="AJ553" s="16">
        <f t="shared" si="1031"/>
        <v>1077.336</v>
      </c>
      <c r="AK553" s="16">
        <f t="shared" si="1004"/>
        <v>5</v>
      </c>
      <c r="AL553" s="16">
        <f t="shared" si="1005"/>
        <v>160</v>
      </c>
      <c r="AM553" s="16">
        <f t="shared" si="1006"/>
        <v>-277.33600000000001</v>
      </c>
      <c r="AN553" s="16">
        <f t="shared" si="1032"/>
        <v>40</v>
      </c>
      <c r="AO553" s="16">
        <f t="shared" si="1033"/>
        <v>700</v>
      </c>
      <c r="AP553" s="16">
        <f t="shared" si="1034"/>
        <v>800</v>
      </c>
      <c r="AQ553" s="16">
        <f t="shared" si="1007"/>
        <v>0</v>
      </c>
      <c r="AR553" s="16">
        <f t="shared" si="1008"/>
        <v>0</v>
      </c>
      <c r="AS553" s="16">
        <f t="shared" si="1009"/>
        <v>0</v>
      </c>
      <c r="AT553" s="16">
        <f t="shared" si="1035"/>
        <v>40</v>
      </c>
      <c r="AU553" s="16">
        <f t="shared" si="1036"/>
        <v>700</v>
      </c>
      <c r="AV553" s="16">
        <f t="shared" si="1037"/>
        <v>800</v>
      </c>
      <c r="AW553" s="16">
        <f t="shared" si="1010"/>
        <v>0</v>
      </c>
      <c r="AX553" s="16">
        <f t="shared" si="1011"/>
        <v>0</v>
      </c>
      <c r="AY553" s="16">
        <f t="shared" si="1012"/>
        <v>277.50099999999998</v>
      </c>
      <c r="AZ553" s="16">
        <f t="shared" si="1038"/>
        <v>40</v>
      </c>
      <c r="BA553" s="16">
        <f t="shared" si="1039"/>
        <v>700</v>
      </c>
      <c r="BB553" s="16">
        <f t="shared" si="1040"/>
        <v>1077.501</v>
      </c>
      <c r="BC553" s="16">
        <f t="shared" si="1013"/>
        <v>0</v>
      </c>
      <c r="BD553" s="30"/>
      <c r="BE553" s="30"/>
      <c r="BF553" s="1"/>
      <c r="BG553" s="1"/>
      <c r="BH553" s="1"/>
      <c r="BI553" s="1"/>
      <c r="BJ553" s="1"/>
    </row>
    <row r="554" s="1" customFormat="1">
      <c r="A554" s="13" t="s">
        <v>399</v>
      </c>
      <c r="B554" s="14" t="s">
        <v>35</v>
      </c>
      <c r="C554" s="13"/>
      <c r="D554" s="13"/>
      <c r="E554" s="29" t="s">
        <v>36</v>
      </c>
      <c r="F554" s="16">
        <f t="shared" si="1014"/>
        <v>35</v>
      </c>
      <c r="G554" s="16">
        <f t="shared" si="1015"/>
        <v>540</v>
      </c>
      <c r="H554" s="16">
        <f t="shared" si="1016"/>
        <v>1077.3</v>
      </c>
      <c r="I554" s="16">
        <f t="shared" si="1017"/>
        <v>0</v>
      </c>
      <c r="J554" s="16">
        <f t="shared" si="1018"/>
        <v>0</v>
      </c>
      <c r="K554" s="16">
        <f t="shared" si="1019"/>
        <v>0</v>
      </c>
      <c r="L554" s="16">
        <f t="shared" si="950"/>
        <v>35</v>
      </c>
      <c r="M554" s="16">
        <f t="shared" si="951"/>
        <v>540</v>
      </c>
      <c r="N554" s="16">
        <f t="shared" si="952"/>
        <v>1077.3</v>
      </c>
      <c r="O554" s="16">
        <f t="shared" si="994"/>
        <v>0</v>
      </c>
      <c r="P554" s="16">
        <f t="shared" si="995"/>
        <v>0</v>
      </c>
      <c r="Q554" s="16">
        <f t="shared" si="996"/>
        <v>0.035999999999999997</v>
      </c>
      <c r="R554" s="16">
        <f t="shared" si="1020"/>
        <v>35</v>
      </c>
      <c r="S554" s="16">
        <f t="shared" si="1021"/>
        <v>540</v>
      </c>
      <c r="T554" s="16">
        <f t="shared" si="1022"/>
        <v>1077.336</v>
      </c>
      <c r="U554" s="16">
        <f t="shared" si="997"/>
        <v>0</v>
      </c>
      <c r="V554" s="16">
        <f t="shared" si="998"/>
        <v>0</v>
      </c>
      <c r="W554" s="16">
        <f t="shared" si="999"/>
        <v>0</v>
      </c>
      <c r="X554" s="16">
        <f t="shared" si="1023"/>
        <v>35</v>
      </c>
      <c r="Y554" s="16">
        <f t="shared" si="1024"/>
        <v>540</v>
      </c>
      <c r="Z554" s="16">
        <f t="shared" si="1025"/>
        <v>1077.336</v>
      </c>
      <c r="AA554" s="16">
        <f t="shared" si="1000"/>
        <v>0</v>
      </c>
      <c r="AB554" s="16">
        <f t="shared" si="1001"/>
        <v>0</v>
      </c>
      <c r="AC554" s="16">
        <f t="shared" si="1002"/>
        <v>0</v>
      </c>
      <c r="AD554" s="16">
        <f t="shared" si="1026"/>
        <v>35</v>
      </c>
      <c r="AE554" s="16">
        <f t="shared" si="1027"/>
        <v>540</v>
      </c>
      <c r="AF554" s="16">
        <f t="shared" si="1028"/>
        <v>1077.336</v>
      </c>
      <c r="AG554" s="16">
        <f t="shared" si="1003"/>
        <v>0</v>
      </c>
      <c r="AH554" s="16">
        <f t="shared" si="1029"/>
        <v>35</v>
      </c>
      <c r="AI554" s="16">
        <f t="shared" si="1030"/>
        <v>540</v>
      </c>
      <c r="AJ554" s="16">
        <f t="shared" si="1031"/>
        <v>1077.336</v>
      </c>
      <c r="AK554" s="16">
        <f t="shared" si="1004"/>
        <v>5</v>
      </c>
      <c r="AL554" s="16">
        <f t="shared" si="1005"/>
        <v>160</v>
      </c>
      <c r="AM554" s="16">
        <f t="shared" si="1006"/>
        <v>-277.33600000000001</v>
      </c>
      <c r="AN554" s="16">
        <f t="shared" si="1032"/>
        <v>40</v>
      </c>
      <c r="AO554" s="16">
        <f t="shared" si="1033"/>
        <v>700</v>
      </c>
      <c r="AP554" s="16">
        <f t="shared" si="1034"/>
        <v>800</v>
      </c>
      <c r="AQ554" s="16">
        <f t="shared" si="1007"/>
        <v>0</v>
      </c>
      <c r="AR554" s="16">
        <f t="shared" si="1008"/>
        <v>0</v>
      </c>
      <c r="AS554" s="16">
        <f t="shared" si="1009"/>
        <v>0</v>
      </c>
      <c r="AT554" s="16">
        <f t="shared" si="1035"/>
        <v>40</v>
      </c>
      <c r="AU554" s="16">
        <f t="shared" si="1036"/>
        <v>700</v>
      </c>
      <c r="AV554" s="16">
        <f t="shared" si="1037"/>
        <v>800</v>
      </c>
      <c r="AW554" s="16">
        <f t="shared" si="1010"/>
        <v>0</v>
      </c>
      <c r="AX554" s="16">
        <f t="shared" si="1011"/>
        <v>0</v>
      </c>
      <c r="AY554" s="16">
        <f t="shared" si="1012"/>
        <v>277.50099999999998</v>
      </c>
      <c r="AZ554" s="16">
        <f t="shared" si="1038"/>
        <v>40</v>
      </c>
      <c r="BA554" s="16">
        <f t="shared" si="1039"/>
        <v>700</v>
      </c>
      <c r="BB554" s="16">
        <f t="shared" si="1040"/>
        <v>1077.501</v>
      </c>
      <c r="BC554" s="16">
        <f t="shared" si="1013"/>
        <v>0</v>
      </c>
      <c r="BD554" s="30"/>
      <c r="BE554" s="30"/>
      <c r="BF554" s="1"/>
      <c r="BG554" s="1"/>
      <c r="BH554" s="1"/>
      <c r="BI554" s="1"/>
      <c r="BJ554" s="1"/>
    </row>
    <row r="555" s="1" customFormat="1">
      <c r="A555" s="13" t="s">
        <v>399</v>
      </c>
      <c r="B555" s="14">
        <v>400</v>
      </c>
      <c r="C555" s="13" t="s">
        <v>72</v>
      </c>
      <c r="D555" s="13" t="s">
        <v>303</v>
      </c>
      <c r="E555" s="29" t="s">
        <v>357</v>
      </c>
      <c r="F555" s="16">
        <v>35</v>
      </c>
      <c r="G555" s="16">
        <v>540</v>
      </c>
      <c r="H555" s="16">
        <v>1077.3</v>
      </c>
      <c r="I555" s="16"/>
      <c r="J555" s="16"/>
      <c r="K555" s="16"/>
      <c r="L555" s="16">
        <f t="shared" si="950"/>
        <v>35</v>
      </c>
      <c r="M555" s="16">
        <f t="shared" si="951"/>
        <v>540</v>
      </c>
      <c r="N555" s="16">
        <f t="shared" si="952"/>
        <v>1077.3</v>
      </c>
      <c r="O555" s="16"/>
      <c r="P555" s="16"/>
      <c r="Q555" s="16">
        <v>0.035999999999999997</v>
      </c>
      <c r="R555" s="16">
        <f t="shared" si="1020"/>
        <v>35</v>
      </c>
      <c r="S555" s="16">
        <f t="shared" si="1021"/>
        <v>540</v>
      </c>
      <c r="T555" s="16">
        <f t="shared" si="1022"/>
        <v>1077.336</v>
      </c>
      <c r="U555" s="16"/>
      <c r="V555" s="16"/>
      <c r="W555" s="16"/>
      <c r="X555" s="16">
        <f t="shared" si="1023"/>
        <v>35</v>
      </c>
      <c r="Y555" s="16">
        <f t="shared" si="1024"/>
        <v>540</v>
      </c>
      <c r="Z555" s="16">
        <f t="shared" si="1025"/>
        <v>1077.336</v>
      </c>
      <c r="AA555" s="16"/>
      <c r="AB555" s="16"/>
      <c r="AC555" s="16"/>
      <c r="AD555" s="16">
        <f t="shared" si="1026"/>
        <v>35</v>
      </c>
      <c r="AE555" s="16">
        <f t="shared" si="1027"/>
        <v>540</v>
      </c>
      <c r="AF555" s="16">
        <f t="shared" si="1028"/>
        <v>1077.336</v>
      </c>
      <c r="AG555" s="16"/>
      <c r="AH555" s="16">
        <f t="shared" si="1029"/>
        <v>35</v>
      </c>
      <c r="AI555" s="16">
        <f t="shared" si="1030"/>
        <v>540</v>
      </c>
      <c r="AJ555" s="16">
        <f t="shared" si="1031"/>
        <v>1077.336</v>
      </c>
      <c r="AK555" s="16">
        <v>5</v>
      </c>
      <c r="AL555" s="16">
        <v>160</v>
      </c>
      <c r="AM555" s="16">
        <v>-277.33600000000001</v>
      </c>
      <c r="AN555" s="16">
        <f t="shared" si="1032"/>
        <v>40</v>
      </c>
      <c r="AO555" s="16">
        <f t="shared" si="1033"/>
        <v>700</v>
      </c>
      <c r="AP555" s="16">
        <f t="shared" si="1034"/>
        <v>800</v>
      </c>
      <c r="AQ555" s="16"/>
      <c r="AR555" s="16"/>
      <c r="AS555" s="16"/>
      <c r="AT555" s="16">
        <f t="shared" si="1035"/>
        <v>40</v>
      </c>
      <c r="AU555" s="16">
        <f t="shared" si="1036"/>
        <v>700</v>
      </c>
      <c r="AV555" s="16">
        <f t="shared" si="1037"/>
        <v>800</v>
      </c>
      <c r="AW555" s="16"/>
      <c r="AX555" s="16"/>
      <c r="AY555" s="16">
        <v>277.50099999999998</v>
      </c>
      <c r="AZ555" s="16">
        <f t="shared" si="1038"/>
        <v>40</v>
      </c>
      <c r="BA555" s="16">
        <f t="shared" si="1039"/>
        <v>700</v>
      </c>
      <c r="BB555" s="16">
        <f t="shared" si="1040"/>
        <v>1077.501</v>
      </c>
      <c r="BC555" s="16"/>
      <c r="BD555" s="30"/>
      <c r="BE555" s="30"/>
      <c r="BF555" s="1"/>
      <c r="BG555" s="1"/>
      <c r="BH555" s="1"/>
      <c r="BI555" s="1"/>
      <c r="BJ555" s="1"/>
    </row>
    <row r="556" s="1" customFormat="1" hidden="1">
      <c r="A556" s="13" t="s">
        <v>401</v>
      </c>
      <c r="B556" s="14"/>
      <c r="C556" s="13"/>
      <c r="D556" s="13"/>
      <c r="E556" s="29" t="s">
        <v>389</v>
      </c>
      <c r="F556" s="16">
        <f t="shared" si="1014"/>
        <v>558.39999999999998</v>
      </c>
      <c r="G556" s="16">
        <f t="shared" si="1015"/>
        <v>798.39999999999998</v>
      </c>
      <c r="H556" s="16">
        <f t="shared" si="1016"/>
        <v>200</v>
      </c>
      <c r="I556" s="16">
        <f t="shared" si="1017"/>
        <v>0</v>
      </c>
      <c r="J556" s="16">
        <f t="shared" si="1018"/>
        <v>0</v>
      </c>
      <c r="K556" s="16">
        <f t="shared" si="1019"/>
        <v>0</v>
      </c>
      <c r="L556" s="16">
        <f t="shared" si="950"/>
        <v>558.39999999999998</v>
      </c>
      <c r="M556" s="16">
        <f t="shared" si="951"/>
        <v>798.39999999999998</v>
      </c>
      <c r="N556" s="16">
        <f t="shared" si="952"/>
        <v>200</v>
      </c>
      <c r="O556" s="16">
        <f t="shared" si="994"/>
        <v>15345.7713</v>
      </c>
      <c r="P556" s="16">
        <f t="shared" si="995"/>
        <v>0</v>
      </c>
      <c r="Q556" s="16">
        <f t="shared" si="996"/>
        <v>0</v>
      </c>
      <c r="R556" s="16">
        <f t="shared" si="1020"/>
        <v>15904.1713</v>
      </c>
      <c r="S556" s="16">
        <f t="shared" si="1021"/>
        <v>798.39999999999998</v>
      </c>
      <c r="T556" s="16">
        <f t="shared" si="1022"/>
        <v>200</v>
      </c>
      <c r="U556" s="16">
        <f t="shared" si="997"/>
        <v>0</v>
      </c>
      <c r="V556" s="16">
        <f t="shared" si="998"/>
        <v>0</v>
      </c>
      <c r="W556" s="16">
        <f t="shared" si="999"/>
        <v>0</v>
      </c>
      <c r="X556" s="16">
        <f t="shared" si="1023"/>
        <v>15904.1713</v>
      </c>
      <c r="Y556" s="16">
        <f t="shared" si="1024"/>
        <v>798.39999999999998</v>
      </c>
      <c r="Z556" s="16">
        <f t="shared" si="1025"/>
        <v>200</v>
      </c>
      <c r="AA556" s="16">
        <f t="shared" si="1000"/>
        <v>-15904.171</v>
      </c>
      <c r="AB556" s="16">
        <f t="shared" si="1001"/>
        <v>-798.39999999999998</v>
      </c>
      <c r="AC556" s="16">
        <f t="shared" si="1002"/>
        <v>-200</v>
      </c>
      <c r="AD556" s="16">
        <f t="shared" si="1026"/>
        <v>0.00029999999969732016</v>
      </c>
      <c r="AE556" s="16">
        <f t="shared" si="1027"/>
        <v>0</v>
      </c>
      <c r="AF556" s="16">
        <f t="shared" si="1028"/>
        <v>0</v>
      </c>
      <c r="AG556" s="16">
        <f t="shared" si="1003"/>
        <v>0</v>
      </c>
      <c r="AH556" s="16">
        <f t="shared" si="1029"/>
        <v>0.00029999999969732016</v>
      </c>
      <c r="AI556" s="16">
        <f t="shared" si="1030"/>
        <v>0</v>
      </c>
      <c r="AJ556" s="16">
        <f t="shared" si="1031"/>
        <v>0</v>
      </c>
      <c r="AK556" s="16">
        <f t="shared" si="1004"/>
        <v>0</v>
      </c>
      <c r="AL556" s="16">
        <f t="shared" si="1005"/>
        <v>0</v>
      </c>
      <c r="AM556" s="16">
        <f t="shared" si="1006"/>
        <v>0</v>
      </c>
      <c r="AN556" s="16">
        <f t="shared" si="1032"/>
        <v>0.00029999999969732016</v>
      </c>
      <c r="AO556" s="16">
        <f t="shared" si="1033"/>
        <v>0</v>
      </c>
      <c r="AP556" s="16">
        <f t="shared" si="1034"/>
        <v>0</v>
      </c>
      <c r="AQ556" s="16">
        <f t="shared" si="1007"/>
        <v>0</v>
      </c>
      <c r="AR556" s="16">
        <f t="shared" si="1008"/>
        <v>0</v>
      </c>
      <c r="AS556" s="16">
        <f t="shared" si="1009"/>
        <v>0</v>
      </c>
      <c r="AT556" s="16">
        <f t="shared" si="1035"/>
        <v>0.00029999999969732016</v>
      </c>
      <c r="AU556" s="16">
        <f t="shared" si="1036"/>
        <v>0</v>
      </c>
      <c r="AV556" s="16">
        <f t="shared" si="1037"/>
        <v>0</v>
      </c>
      <c r="AW556" s="16">
        <f t="shared" si="1010"/>
        <v>0</v>
      </c>
      <c r="AX556" s="16">
        <f t="shared" si="1011"/>
        <v>0</v>
      </c>
      <c r="AY556" s="16">
        <f t="shared" si="1012"/>
        <v>0</v>
      </c>
      <c r="AZ556" s="16">
        <f t="shared" si="1038"/>
        <v>0.00029999999969732016</v>
      </c>
      <c r="BA556" s="16">
        <f t="shared" si="1039"/>
        <v>0</v>
      </c>
      <c r="BB556" s="16">
        <f t="shared" si="1040"/>
        <v>0</v>
      </c>
      <c r="BC556" s="16">
        <f t="shared" si="1013"/>
        <v>0</v>
      </c>
      <c r="BD556" s="30">
        <v>0</v>
      </c>
      <c r="BE556" s="30"/>
      <c r="BF556" s="1"/>
      <c r="BG556" s="1"/>
      <c r="BH556" s="1"/>
      <c r="BI556" s="1"/>
      <c r="BJ556" s="1"/>
    </row>
    <row r="557" s="1" customFormat="1" hidden="1">
      <c r="A557" s="13" t="s">
        <v>401</v>
      </c>
      <c r="B557" s="14" t="s">
        <v>35</v>
      </c>
      <c r="C557" s="13"/>
      <c r="D557" s="13"/>
      <c r="E557" s="29" t="s">
        <v>36</v>
      </c>
      <c r="F557" s="16">
        <f t="shared" si="1014"/>
        <v>558.39999999999998</v>
      </c>
      <c r="G557" s="16">
        <f t="shared" si="1015"/>
        <v>798.39999999999998</v>
      </c>
      <c r="H557" s="16">
        <f t="shared" si="1016"/>
        <v>200</v>
      </c>
      <c r="I557" s="16">
        <f t="shared" si="1017"/>
        <v>0</v>
      </c>
      <c r="J557" s="16">
        <f t="shared" si="1018"/>
        <v>0</v>
      </c>
      <c r="K557" s="16">
        <f t="shared" si="1019"/>
        <v>0</v>
      </c>
      <c r="L557" s="16">
        <f t="shared" si="950"/>
        <v>558.39999999999998</v>
      </c>
      <c r="M557" s="16">
        <f t="shared" si="951"/>
        <v>798.39999999999998</v>
      </c>
      <c r="N557" s="16">
        <f t="shared" si="952"/>
        <v>200</v>
      </c>
      <c r="O557" s="16">
        <f t="shared" si="994"/>
        <v>15345.7713</v>
      </c>
      <c r="P557" s="16">
        <f t="shared" si="995"/>
        <v>0</v>
      </c>
      <c r="Q557" s="16">
        <f t="shared" si="996"/>
        <v>0</v>
      </c>
      <c r="R557" s="16">
        <f t="shared" si="1020"/>
        <v>15904.1713</v>
      </c>
      <c r="S557" s="16">
        <f t="shared" si="1021"/>
        <v>798.39999999999998</v>
      </c>
      <c r="T557" s="16">
        <f t="shared" si="1022"/>
        <v>200</v>
      </c>
      <c r="U557" s="16">
        <f t="shared" si="997"/>
        <v>0</v>
      </c>
      <c r="V557" s="16">
        <f t="shared" si="998"/>
        <v>0</v>
      </c>
      <c r="W557" s="16">
        <f t="shared" si="999"/>
        <v>0</v>
      </c>
      <c r="X557" s="16">
        <f t="shared" si="1023"/>
        <v>15904.1713</v>
      </c>
      <c r="Y557" s="16">
        <f t="shared" si="1024"/>
        <v>798.39999999999998</v>
      </c>
      <c r="Z557" s="16">
        <f t="shared" si="1025"/>
        <v>200</v>
      </c>
      <c r="AA557" s="16">
        <f t="shared" si="1000"/>
        <v>-15904.171</v>
      </c>
      <c r="AB557" s="16">
        <f t="shared" si="1001"/>
        <v>-798.39999999999998</v>
      </c>
      <c r="AC557" s="16">
        <f t="shared" si="1002"/>
        <v>-200</v>
      </c>
      <c r="AD557" s="16">
        <f t="shared" si="1026"/>
        <v>0.00029999999969732016</v>
      </c>
      <c r="AE557" s="16">
        <f t="shared" si="1027"/>
        <v>0</v>
      </c>
      <c r="AF557" s="16">
        <f t="shared" si="1028"/>
        <v>0</v>
      </c>
      <c r="AG557" s="16">
        <f t="shared" si="1003"/>
        <v>0</v>
      </c>
      <c r="AH557" s="16">
        <f t="shared" si="1029"/>
        <v>0.00029999999969732016</v>
      </c>
      <c r="AI557" s="16">
        <f t="shared" si="1030"/>
        <v>0</v>
      </c>
      <c r="AJ557" s="16">
        <f t="shared" si="1031"/>
        <v>0</v>
      </c>
      <c r="AK557" s="16">
        <f t="shared" si="1004"/>
        <v>0</v>
      </c>
      <c r="AL557" s="16">
        <f t="shared" si="1005"/>
        <v>0</v>
      </c>
      <c r="AM557" s="16">
        <f t="shared" si="1006"/>
        <v>0</v>
      </c>
      <c r="AN557" s="16">
        <f t="shared" si="1032"/>
        <v>0.00029999999969732016</v>
      </c>
      <c r="AO557" s="16">
        <f t="shared" si="1033"/>
        <v>0</v>
      </c>
      <c r="AP557" s="16">
        <f t="shared" si="1034"/>
        <v>0</v>
      </c>
      <c r="AQ557" s="16">
        <f t="shared" si="1007"/>
        <v>0</v>
      </c>
      <c r="AR557" s="16">
        <f t="shared" si="1008"/>
        <v>0</v>
      </c>
      <c r="AS557" s="16">
        <f t="shared" si="1009"/>
        <v>0</v>
      </c>
      <c r="AT557" s="16">
        <f t="shared" si="1035"/>
        <v>0.00029999999969732016</v>
      </c>
      <c r="AU557" s="16">
        <f t="shared" si="1036"/>
        <v>0</v>
      </c>
      <c r="AV557" s="16">
        <f t="shared" si="1037"/>
        <v>0</v>
      </c>
      <c r="AW557" s="16">
        <f t="shared" si="1010"/>
        <v>0</v>
      </c>
      <c r="AX557" s="16">
        <f t="shared" si="1011"/>
        <v>0</v>
      </c>
      <c r="AY557" s="16">
        <f t="shared" si="1012"/>
        <v>0</v>
      </c>
      <c r="AZ557" s="16">
        <f t="shared" si="1038"/>
        <v>0.00029999999969732016</v>
      </c>
      <c r="BA557" s="16">
        <f t="shared" si="1039"/>
        <v>0</v>
      </c>
      <c r="BB557" s="16">
        <f t="shared" si="1040"/>
        <v>0</v>
      </c>
      <c r="BC557" s="16">
        <f t="shared" si="1013"/>
        <v>0</v>
      </c>
      <c r="BD557" s="30">
        <v>0</v>
      </c>
      <c r="BE557" s="30"/>
      <c r="BF557" s="1"/>
      <c r="BG557" s="1"/>
      <c r="BH557" s="1"/>
      <c r="BI557" s="1"/>
      <c r="BJ557" s="1"/>
    </row>
    <row r="558" s="1" customFormat="1" hidden="1">
      <c r="A558" s="13" t="s">
        <v>401</v>
      </c>
      <c r="B558" s="14">
        <v>400</v>
      </c>
      <c r="C558" s="13" t="s">
        <v>72</v>
      </c>
      <c r="D558" s="13" t="s">
        <v>303</v>
      </c>
      <c r="E558" s="29" t="s">
        <v>357</v>
      </c>
      <c r="F558" s="16">
        <v>558.39999999999998</v>
      </c>
      <c r="G558" s="16">
        <v>798.39999999999998</v>
      </c>
      <c r="H558" s="16">
        <v>200</v>
      </c>
      <c r="I558" s="16"/>
      <c r="J558" s="16"/>
      <c r="K558" s="16"/>
      <c r="L558" s="16">
        <f t="shared" si="950"/>
        <v>558.39999999999998</v>
      </c>
      <c r="M558" s="16">
        <f t="shared" si="951"/>
        <v>798.39999999999998</v>
      </c>
      <c r="N558" s="16">
        <f t="shared" si="952"/>
        <v>200</v>
      </c>
      <c r="O558" s="16">
        <v>15345.7713</v>
      </c>
      <c r="P558" s="16"/>
      <c r="Q558" s="16"/>
      <c r="R558" s="16">
        <f t="shared" si="1020"/>
        <v>15904.1713</v>
      </c>
      <c r="S558" s="16">
        <f t="shared" si="1021"/>
        <v>798.39999999999998</v>
      </c>
      <c r="T558" s="16">
        <f t="shared" si="1022"/>
        <v>200</v>
      </c>
      <c r="U558" s="16"/>
      <c r="V558" s="16"/>
      <c r="W558" s="16"/>
      <c r="X558" s="16">
        <f t="shared" si="1023"/>
        <v>15904.1713</v>
      </c>
      <c r="Y558" s="16">
        <f t="shared" si="1024"/>
        <v>798.39999999999998</v>
      </c>
      <c r="Z558" s="16">
        <f t="shared" si="1025"/>
        <v>200</v>
      </c>
      <c r="AA558" s="16">
        <v>-15904.171</v>
      </c>
      <c r="AB558" s="16">
        <v>-798.39999999999998</v>
      </c>
      <c r="AC558" s="16">
        <v>-200</v>
      </c>
      <c r="AD558" s="16">
        <f t="shared" si="1026"/>
        <v>0.00029999999969732016</v>
      </c>
      <c r="AE558" s="16">
        <f t="shared" si="1027"/>
        <v>0</v>
      </c>
      <c r="AF558" s="16">
        <f t="shared" si="1028"/>
        <v>0</v>
      </c>
      <c r="AG558" s="16"/>
      <c r="AH558" s="16">
        <f t="shared" si="1029"/>
        <v>0.00029999999969732016</v>
      </c>
      <c r="AI558" s="16">
        <f t="shared" si="1030"/>
        <v>0</v>
      </c>
      <c r="AJ558" s="16">
        <f t="shared" si="1031"/>
        <v>0</v>
      </c>
      <c r="AK558" s="16"/>
      <c r="AL558" s="16"/>
      <c r="AM558" s="16"/>
      <c r="AN558" s="16">
        <f t="shared" si="1032"/>
        <v>0.00029999999969732016</v>
      </c>
      <c r="AO558" s="16">
        <f t="shared" si="1033"/>
        <v>0</v>
      </c>
      <c r="AP558" s="16">
        <f t="shared" si="1034"/>
        <v>0</v>
      </c>
      <c r="AQ558" s="16"/>
      <c r="AR558" s="16"/>
      <c r="AS558" s="16"/>
      <c r="AT558" s="16">
        <f t="shared" si="1035"/>
        <v>0.00029999999969732016</v>
      </c>
      <c r="AU558" s="16">
        <f t="shared" si="1036"/>
        <v>0</v>
      </c>
      <c r="AV558" s="16">
        <f t="shared" si="1037"/>
        <v>0</v>
      </c>
      <c r="AW558" s="16"/>
      <c r="AX558" s="16"/>
      <c r="AY558" s="16"/>
      <c r="AZ558" s="16">
        <f t="shared" si="1038"/>
        <v>0.00029999999969732016</v>
      </c>
      <c r="BA558" s="16">
        <f t="shared" si="1039"/>
        <v>0</v>
      </c>
      <c r="BB558" s="16">
        <f t="shared" si="1040"/>
        <v>0</v>
      </c>
      <c r="BC558" s="16"/>
      <c r="BD558" s="30">
        <v>0</v>
      </c>
      <c r="BE558" s="30"/>
      <c r="BF558" s="1"/>
      <c r="BG558" s="1"/>
      <c r="BH558" s="1"/>
      <c r="BI558" s="1"/>
      <c r="BJ558" s="1"/>
    </row>
    <row r="559" s="1" customFormat="1">
      <c r="A559" s="13" t="s">
        <v>402</v>
      </c>
      <c r="B559" s="14"/>
      <c r="C559" s="13"/>
      <c r="D559" s="13"/>
      <c r="E559" s="29" t="s">
        <v>403</v>
      </c>
      <c r="F559" s="16">
        <f t="shared" si="1014"/>
        <v>318.10000000000002</v>
      </c>
      <c r="G559" s="16">
        <f t="shared" si="1015"/>
        <v>0</v>
      </c>
      <c r="H559" s="16">
        <f t="shared" si="1016"/>
        <v>0</v>
      </c>
      <c r="I559" s="16">
        <f t="shared" si="1017"/>
        <v>0</v>
      </c>
      <c r="J559" s="16">
        <f t="shared" si="1018"/>
        <v>0</v>
      </c>
      <c r="K559" s="16">
        <f t="shared" si="1019"/>
        <v>0</v>
      </c>
      <c r="L559" s="16">
        <f t="shared" si="950"/>
        <v>318.10000000000002</v>
      </c>
      <c r="M559" s="16">
        <f t="shared" si="951"/>
        <v>0</v>
      </c>
      <c r="N559" s="16">
        <f t="shared" si="952"/>
        <v>0</v>
      </c>
      <c r="O559" s="16">
        <f t="shared" si="994"/>
        <v>215331.15668000001</v>
      </c>
      <c r="P559" s="16">
        <f t="shared" si="995"/>
        <v>0</v>
      </c>
      <c r="Q559" s="16">
        <f t="shared" si="996"/>
        <v>0</v>
      </c>
      <c r="R559" s="16">
        <f t="shared" si="1020"/>
        <v>215649.25668000002</v>
      </c>
      <c r="S559" s="16">
        <f t="shared" si="1021"/>
        <v>0</v>
      </c>
      <c r="T559" s="16">
        <f t="shared" si="1022"/>
        <v>0</v>
      </c>
      <c r="U559" s="16">
        <f t="shared" si="997"/>
        <v>0</v>
      </c>
      <c r="V559" s="16">
        <f t="shared" si="998"/>
        <v>0</v>
      </c>
      <c r="W559" s="16">
        <f t="shared" si="999"/>
        <v>0</v>
      </c>
      <c r="X559" s="16">
        <f t="shared" si="1023"/>
        <v>215649.25668000002</v>
      </c>
      <c r="Y559" s="16">
        <f t="shared" si="1024"/>
        <v>0</v>
      </c>
      <c r="Z559" s="16">
        <f t="shared" si="1025"/>
        <v>0</v>
      </c>
      <c r="AA559" s="16">
        <f t="shared" si="1000"/>
        <v>78425.629000000001</v>
      </c>
      <c r="AB559" s="16">
        <f t="shared" si="1001"/>
        <v>0</v>
      </c>
      <c r="AC559" s="16">
        <f t="shared" si="1002"/>
        <v>0</v>
      </c>
      <c r="AD559" s="16">
        <f t="shared" si="1026"/>
        <v>294074.88568000001</v>
      </c>
      <c r="AE559" s="16">
        <f t="shared" si="1027"/>
        <v>0</v>
      </c>
      <c r="AF559" s="16">
        <f t="shared" si="1028"/>
        <v>0</v>
      </c>
      <c r="AG559" s="16">
        <f t="shared" si="1003"/>
        <v>0</v>
      </c>
      <c r="AH559" s="16">
        <f t="shared" si="1029"/>
        <v>294074.88568000001</v>
      </c>
      <c r="AI559" s="16">
        <f t="shared" si="1030"/>
        <v>0</v>
      </c>
      <c r="AJ559" s="16">
        <f t="shared" si="1031"/>
        <v>0</v>
      </c>
      <c r="AK559" s="16">
        <f t="shared" si="1004"/>
        <v>51598.381999999998</v>
      </c>
      <c r="AL559" s="16">
        <f t="shared" si="1005"/>
        <v>0</v>
      </c>
      <c r="AM559" s="16">
        <f t="shared" si="1006"/>
        <v>0</v>
      </c>
      <c r="AN559" s="16">
        <f t="shared" si="1032"/>
        <v>345673.26767999999</v>
      </c>
      <c r="AO559" s="16">
        <f t="shared" si="1033"/>
        <v>0</v>
      </c>
      <c r="AP559" s="16">
        <f t="shared" si="1034"/>
        <v>0</v>
      </c>
      <c r="AQ559" s="16">
        <f t="shared" si="1007"/>
        <v>0</v>
      </c>
      <c r="AR559" s="16">
        <f t="shared" si="1008"/>
        <v>0</v>
      </c>
      <c r="AS559" s="16">
        <f t="shared" si="1009"/>
        <v>0</v>
      </c>
      <c r="AT559" s="16">
        <f t="shared" si="1035"/>
        <v>345673.26767999999</v>
      </c>
      <c r="AU559" s="16">
        <f t="shared" si="1036"/>
        <v>0</v>
      </c>
      <c r="AV559" s="16">
        <f t="shared" si="1037"/>
        <v>0</v>
      </c>
      <c r="AW559" s="16">
        <f t="shared" si="1010"/>
        <v>0</v>
      </c>
      <c r="AX559" s="16">
        <f t="shared" si="1011"/>
        <v>0</v>
      </c>
      <c r="AY559" s="16">
        <f t="shared" si="1012"/>
        <v>0</v>
      </c>
      <c r="AZ559" s="16">
        <f t="shared" si="1038"/>
        <v>345673.26767999999</v>
      </c>
      <c r="BA559" s="16">
        <f t="shared" si="1039"/>
        <v>0</v>
      </c>
      <c r="BB559" s="16">
        <f t="shared" si="1040"/>
        <v>0</v>
      </c>
      <c r="BC559" s="16">
        <f t="shared" si="1013"/>
        <v>0</v>
      </c>
      <c r="BD559" s="30"/>
      <c r="BE559" s="30"/>
      <c r="BF559" s="1"/>
      <c r="BG559" s="1"/>
      <c r="BH559" s="1"/>
      <c r="BI559" s="1"/>
      <c r="BJ559" s="1"/>
    </row>
    <row r="560" s="1" customFormat="1">
      <c r="A560" s="13" t="s">
        <v>402</v>
      </c>
      <c r="B560" s="14" t="s">
        <v>35</v>
      </c>
      <c r="C560" s="13"/>
      <c r="D560" s="13"/>
      <c r="E560" s="29" t="s">
        <v>36</v>
      </c>
      <c r="F560" s="16">
        <f t="shared" si="1014"/>
        <v>318.10000000000002</v>
      </c>
      <c r="G560" s="16">
        <f t="shared" si="1015"/>
        <v>0</v>
      </c>
      <c r="H560" s="16">
        <f t="shared" si="1016"/>
        <v>0</v>
      </c>
      <c r="I560" s="16">
        <f t="shared" si="1017"/>
        <v>0</v>
      </c>
      <c r="J560" s="16">
        <f t="shared" si="1018"/>
        <v>0</v>
      </c>
      <c r="K560" s="16">
        <f t="shared" si="1019"/>
        <v>0</v>
      </c>
      <c r="L560" s="16">
        <f t="shared" si="950"/>
        <v>318.10000000000002</v>
      </c>
      <c r="M560" s="16">
        <f t="shared" si="951"/>
        <v>0</v>
      </c>
      <c r="N560" s="16">
        <f t="shared" si="952"/>
        <v>0</v>
      </c>
      <c r="O560" s="16">
        <f t="shared" si="994"/>
        <v>215331.15668000001</v>
      </c>
      <c r="P560" s="16">
        <f t="shared" si="995"/>
        <v>0</v>
      </c>
      <c r="Q560" s="16">
        <f t="shared" si="996"/>
        <v>0</v>
      </c>
      <c r="R560" s="16">
        <f t="shared" si="1020"/>
        <v>215649.25668000002</v>
      </c>
      <c r="S560" s="16">
        <f t="shared" si="1021"/>
        <v>0</v>
      </c>
      <c r="T560" s="16">
        <f t="shared" si="1022"/>
        <v>0</v>
      </c>
      <c r="U560" s="16">
        <f t="shared" si="997"/>
        <v>0</v>
      </c>
      <c r="V560" s="16">
        <f t="shared" si="998"/>
        <v>0</v>
      </c>
      <c r="W560" s="16">
        <f t="shared" si="999"/>
        <v>0</v>
      </c>
      <c r="X560" s="16">
        <f t="shared" si="1023"/>
        <v>215649.25668000002</v>
      </c>
      <c r="Y560" s="16">
        <f t="shared" si="1024"/>
        <v>0</v>
      </c>
      <c r="Z560" s="16">
        <f t="shared" si="1025"/>
        <v>0</v>
      </c>
      <c r="AA560" s="16">
        <f t="shared" si="1000"/>
        <v>78425.629000000001</v>
      </c>
      <c r="AB560" s="16">
        <f t="shared" si="1001"/>
        <v>0</v>
      </c>
      <c r="AC560" s="16">
        <f t="shared" si="1002"/>
        <v>0</v>
      </c>
      <c r="AD560" s="16">
        <f t="shared" si="1026"/>
        <v>294074.88568000001</v>
      </c>
      <c r="AE560" s="16">
        <f t="shared" si="1027"/>
        <v>0</v>
      </c>
      <c r="AF560" s="16">
        <f t="shared" si="1028"/>
        <v>0</v>
      </c>
      <c r="AG560" s="16">
        <f t="shared" si="1003"/>
        <v>0</v>
      </c>
      <c r="AH560" s="16">
        <f t="shared" si="1029"/>
        <v>294074.88568000001</v>
      </c>
      <c r="AI560" s="16">
        <f t="shared" si="1030"/>
        <v>0</v>
      </c>
      <c r="AJ560" s="16">
        <f t="shared" si="1031"/>
        <v>0</v>
      </c>
      <c r="AK560" s="16">
        <f t="shared" si="1004"/>
        <v>51598.381999999998</v>
      </c>
      <c r="AL560" s="16">
        <f t="shared" si="1005"/>
        <v>0</v>
      </c>
      <c r="AM560" s="16">
        <f t="shared" si="1006"/>
        <v>0</v>
      </c>
      <c r="AN560" s="16">
        <f t="shared" si="1032"/>
        <v>345673.26767999999</v>
      </c>
      <c r="AO560" s="16">
        <f t="shared" si="1033"/>
        <v>0</v>
      </c>
      <c r="AP560" s="16">
        <f t="shared" si="1034"/>
        <v>0</v>
      </c>
      <c r="AQ560" s="16">
        <f t="shared" si="1007"/>
        <v>0</v>
      </c>
      <c r="AR560" s="16">
        <f t="shared" si="1008"/>
        <v>0</v>
      </c>
      <c r="AS560" s="16">
        <f t="shared" si="1009"/>
        <v>0</v>
      </c>
      <c r="AT560" s="16">
        <f t="shared" si="1035"/>
        <v>345673.26767999999</v>
      </c>
      <c r="AU560" s="16">
        <f t="shared" si="1036"/>
        <v>0</v>
      </c>
      <c r="AV560" s="16">
        <f t="shared" si="1037"/>
        <v>0</v>
      </c>
      <c r="AW560" s="16">
        <f t="shared" si="1010"/>
        <v>0</v>
      </c>
      <c r="AX560" s="16">
        <f t="shared" si="1011"/>
        <v>0</v>
      </c>
      <c r="AY560" s="16">
        <f t="shared" si="1012"/>
        <v>0</v>
      </c>
      <c r="AZ560" s="16">
        <f t="shared" si="1038"/>
        <v>345673.26767999999</v>
      </c>
      <c r="BA560" s="16">
        <f t="shared" si="1039"/>
        <v>0</v>
      </c>
      <c r="BB560" s="16">
        <f t="shared" si="1040"/>
        <v>0</v>
      </c>
      <c r="BC560" s="16">
        <f t="shared" si="1013"/>
        <v>0</v>
      </c>
      <c r="BD560" s="30"/>
      <c r="BE560" s="30"/>
      <c r="BF560" s="1"/>
      <c r="BG560" s="1"/>
      <c r="BH560" s="1"/>
      <c r="BI560" s="1"/>
      <c r="BJ560" s="1"/>
    </row>
    <row r="561" s="1" customFormat="1">
      <c r="A561" s="13" t="s">
        <v>402</v>
      </c>
      <c r="B561" s="14">
        <v>400</v>
      </c>
      <c r="C561" s="13" t="s">
        <v>72</v>
      </c>
      <c r="D561" s="13" t="s">
        <v>303</v>
      </c>
      <c r="E561" s="29" t="s">
        <v>357</v>
      </c>
      <c r="F561" s="16">
        <v>318.10000000000002</v>
      </c>
      <c r="G561" s="16">
        <v>0</v>
      </c>
      <c r="H561" s="16">
        <v>0</v>
      </c>
      <c r="I561" s="16"/>
      <c r="J561" s="16"/>
      <c r="K561" s="16"/>
      <c r="L561" s="16">
        <f t="shared" si="950"/>
        <v>318.10000000000002</v>
      </c>
      <c r="M561" s="16">
        <f t="shared" si="951"/>
        <v>0</v>
      </c>
      <c r="N561" s="16">
        <f t="shared" si="952"/>
        <v>0</v>
      </c>
      <c r="O561" s="16">
        <f>99943.51315+115387.64353</f>
        <v>215331.15668000001</v>
      </c>
      <c r="P561" s="16"/>
      <c r="Q561" s="16"/>
      <c r="R561" s="16">
        <f t="shared" si="1020"/>
        <v>215649.25668000002</v>
      </c>
      <c r="S561" s="16">
        <f t="shared" si="1021"/>
        <v>0</v>
      </c>
      <c r="T561" s="16">
        <f t="shared" si="1022"/>
        <v>0</v>
      </c>
      <c r="U561" s="16"/>
      <c r="V561" s="16"/>
      <c r="W561" s="16"/>
      <c r="X561" s="16">
        <f t="shared" si="1023"/>
        <v>215649.25668000002</v>
      </c>
      <c r="Y561" s="16">
        <f t="shared" si="1024"/>
        <v>0</v>
      </c>
      <c r="Z561" s="16">
        <f t="shared" si="1025"/>
        <v>0</v>
      </c>
      <c r="AA561" s="16">
        <v>78425.629000000001</v>
      </c>
      <c r="AB561" s="16"/>
      <c r="AC561" s="16"/>
      <c r="AD561" s="16">
        <f t="shared" si="1026"/>
        <v>294074.88568000001</v>
      </c>
      <c r="AE561" s="16">
        <f t="shared" si="1027"/>
        <v>0</v>
      </c>
      <c r="AF561" s="16">
        <f t="shared" si="1028"/>
        <v>0</v>
      </c>
      <c r="AG561" s="16"/>
      <c r="AH561" s="16">
        <f t="shared" si="1029"/>
        <v>294074.88568000001</v>
      </c>
      <c r="AI561" s="16">
        <f t="shared" si="1030"/>
        <v>0</v>
      </c>
      <c r="AJ561" s="16">
        <f t="shared" si="1031"/>
        <v>0</v>
      </c>
      <c r="AK561" s="16">
        <v>51598.381999999998</v>
      </c>
      <c r="AL561" s="16"/>
      <c r="AM561" s="16"/>
      <c r="AN561" s="16">
        <f t="shared" si="1032"/>
        <v>345673.26767999999</v>
      </c>
      <c r="AO561" s="16">
        <f t="shared" si="1033"/>
        <v>0</v>
      </c>
      <c r="AP561" s="16">
        <f t="shared" si="1034"/>
        <v>0</v>
      </c>
      <c r="AQ561" s="16"/>
      <c r="AR561" s="16"/>
      <c r="AS561" s="16"/>
      <c r="AT561" s="16">
        <f t="shared" si="1035"/>
        <v>345673.26767999999</v>
      </c>
      <c r="AU561" s="16">
        <f t="shared" si="1036"/>
        <v>0</v>
      </c>
      <c r="AV561" s="16">
        <f t="shared" si="1037"/>
        <v>0</v>
      </c>
      <c r="AW561" s="16"/>
      <c r="AX561" s="16"/>
      <c r="AY561" s="16"/>
      <c r="AZ561" s="16">
        <f t="shared" si="1038"/>
        <v>345673.26767999999</v>
      </c>
      <c r="BA561" s="16">
        <f t="shared" si="1039"/>
        <v>0</v>
      </c>
      <c r="BB561" s="16">
        <f t="shared" si="1040"/>
        <v>0</v>
      </c>
      <c r="BC561" s="16"/>
      <c r="BD561" s="30"/>
      <c r="BE561" s="30"/>
      <c r="BF561" s="1"/>
      <c r="BG561" s="1"/>
      <c r="BH561" s="1"/>
      <c r="BI561" s="1"/>
      <c r="BJ561" s="1"/>
    </row>
    <row r="562" s="1" customFormat="1">
      <c r="A562" s="13" t="s">
        <v>404</v>
      </c>
      <c r="B562" s="14"/>
      <c r="C562" s="13"/>
      <c r="D562" s="13"/>
      <c r="E562" s="29" t="s">
        <v>405</v>
      </c>
      <c r="F562" s="16">
        <f t="shared" si="1014"/>
        <v>1363177.7999999998</v>
      </c>
      <c r="G562" s="16">
        <f t="shared" si="1015"/>
        <v>1987907.0999999999</v>
      </c>
      <c r="H562" s="16">
        <f t="shared" si="1016"/>
        <v>1475858.2</v>
      </c>
      <c r="I562" s="16">
        <f t="shared" si="1017"/>
        <v>0</v>
      </c>
      <c r="J562" s="16">
        <f t="shared" si="1018"/>
        <v>0</v>
      </c>
      <c r="K562" s="16">
        <f t="shared" si="1019"/>
        <v>0</v>
      </c>
      <c r="L562" s="16">
        <f t="shared" si="950"/>
        <v>1363177.7999999998</v>
      </c>
      <c r="M562" s="16">
        <f t="shared" si="951"/>
        <v>1987907.0999999999</v>
      </c>
      <c r="N562" s="16">
        <f t="shared" si="952"/>
        <v>1475858.2</v>
      </c>
      <c r="O562" s="16">
        <f t="shared" si="994"/>
        <v>0</v>
      </c>
      <c r="P562" s="16">
        <f t="shared" si="995"/>
        <v>0</v>
      </c>
      <c r="Q562" s="16">
        <f t="shared" si="996"/>
        <v>0</v>
      </c>
      <c r="R562" s="16">
        <f t="shared" si="1020"/>
        <v>1363177.7999999998</v>
      </c>
      <c r="S562" s="16">
        <f t="shared" si="1021"/>
        <v>1987907.0999999999</v>
      </c>
      <c r="T562" s="16">
        <f t="shared" si="1022"/>
        <v>1475858.2</v>
      </c>
      <c r="U562" s="16">
        <f t="shared" si="997"/>
        <v>0</v>
      </c>
      <c r="V562" s="16">
        <f t="shared" si="998"/>
        <v>0</v>
      </c>
      <c r="W562" s="16">
        <f t="shared" si="999"/>
        <v>0</v>
      </c>
      <c r="X562" s="16">
        <f t="shared" si="1023"/>
        <v>1363177.7999999998</v>
      </c>
      <c r="Y562" s="16">
        <f t="shared" si="1024"/>
        <v>1987907.0999999999</v>
      </c>
      <c r="Z562" s="16">
        <f t="shared" si="1025"/>
        <v>1475858.2</v>
      </c>
      <c r="AA562" s="16">
        <f t="shared" si="1000"/>
        <v>-557880</v>
      </c>
      <c r="AB562" s="16">
        <f t="shared" si="1001"/>
        <v>-797600.59999999998</v>
      </c>
      <c r="AC562" s="16">
        <f t="shared" si="1002"/>
        <v>-199800</v>
      </c>
      <c r="AD562" s="16">
        <f t="shared" si="1026"/>
        <v>805297.79999999981</v>
      </c>
      <c r="AE562" s="16">
        <f t="shared" si="1027"/>
        <v>1190306.5</v>
      </c>
      <c r="AF562" s="16">
        <f t="shared" si="1028"/>
        <v>1276058.2</v>
      </c>
      <c r="AG562" s="16">
        <f t="shared" si="1003"/>
        <v>0</v>
      </c>
      <c r="AH562" s="16">
        <f t="shared" si="1029"/>
        <v>805297.79999999981</v>
      </c>
      <c r="AI562" s="16">
        <f t="shared" si="1030"/>
        <v>1190306.5</v>
      </c>
      <c r="AJ562" s="16">
        <f t="shared" si="1031"/>
        <v>1276058.2</v>
      </c>
      <c r="AK562" s="16">
        <f t="shared" si="1004"/>
        <v>0</v>
      </c>
      <c r="AL562" s="16">
        <f t="shared" si="1005"/>
        <v>0</v>
      </c>
      <c r="AM562" s="16">
        <f t="shared" si="1006"/>
        <v>0</v>
      </c>
      <c r="AN562" s="16">
        <f t="shared" si="1032"/>
        <v>805297.79999999981</v>
      </c>
      <c r="AO562" s="16">
        <f t="shared" si="1033"/>
        <v>1190306.5</v>
      </c>
      <c r="AP562" s="16">
        <f t="shared" si="1034"/>
        <v>1276058.2</v>
      </c>
      <c r="AQ562" s="16">
        <f t="shared" si="1007"/>
        <v>0</v>
      </c>
      <c r="AR562" s="16">
        <f t="shared" si="1008"/>
        <v>0</v>
      </c>
      <c r="AS562" s="16">
        <f t="shared" si="1009"/>
        <v>0</v>
      </c>
      <c r="AT562" s="16">
        <f t="shared" si="1035"/>
        <v>805297.79999999981</v>
      </c>
      <c r="AU562" s="16">
        <f t="shared" si="1036"/>
        <v>1190306.5</v>
      </c>
      <c r="AV562" s="16">
        <f t="shared" si="1037"/>
        <v>1276058.2</v>
      </c>
      <c r="AW562" s="16">
        <f t="shared" si="1010"/>
        <v>0</v>
      </c>
      <c r="AX562" s="16">
        <f t="shared" si="1011"/>
        <v>0</v>
      </c>
      <c r="AY562" s="16">
        <f t="shared" si="1012"/>
        <v>0</v>
      </c>
      <c r="AZ562" s="16">
        <f t="shared" si="1038"/>
        <v>805297.79999999981</v>
      </c>
      <c r="BA562" s="16">
        <f t="shared" si="1039"/>
        <v>1190306.5</v>
      </c>
      <c r="BB562" s="16">
        <f t="shared" si="1040"/>
        <v>1276058.2</v>
      </c>
      <c r="BC562" s="16">
        <f t="shared" si="1013"/>
        <v>0</v>
      </c>
      <c r="BD562" s="30"/>
      <c r="BE562" s="30"/>
      <c r="BF562" s="1"/>
      <c r="BG562" s="1"/>
      <c r="BH562" s="1"/>
      <c r="BI562" s="1"/>
      <c r="BJ562" s="1"/>
    </row>
    <row r="563" s="1" customFormat="1">
      <c r="A563" s="13" t="s">
        <v>404</v>
      </c>
      <c r="B563" s="14" t="s">
        <v>35</v>
      </c>
      <c r="C563" s="13"/>
      <c r="D563" s="13"/>
      <c r="E563" s="29" t="s">
        <v>36</v>
      </c>
      <c r="F563" s="16">
        <f t="shared" si="1014"/>
        <v>1363177.7999999998</v>
      </c>
      <c r="G563" s="16">
        <f t="shared" si="1015"/>
        <v>1987907.0999999999</v>
      </c>
      <c r="H563" s="16">
        <f t="shared" si="1016"/>
        <v>1475858.2</v>
      </c>
      <c r="I563" s="16">
        <f t="shared" si="1017"/>
        <v>0</v>
      </c>
      <c r="J563" s="16">
        <f t="shared" si="1018"/>
        <v>0</v>
      </c>
      <c r="K563" s="16">
        <f t="shared" si="1019"/>
        <v>0</v>
      </c>
      <c r="L563" s="16">
        <f t="shared" si="950"/>
        <v>1363177.7999999998</v>
      </c>
      <c r="M563" s="16">
        <f t="shared" si="951"/>
        <v>1987907.0999999999</v>
      </c>
      <c r="N563" s="16">
        <f t="shared" si="952"/>
        <v>1475858.2</v>
      </c>
      <c r="O563" s="16">
        <f t="shared" si="994"/>
        <v>0</v>
      </c>
      <c r="P563" s="16">
        <f t="shared" si="995"/>
        <v>0</v>
      </c>
      <c r="Q563" s="16">
        <f t="shared" si="996"/>
        <v>0</v>
      </c>
      <c r="R563" s="16">
        <f t="shared" si="1020"/>
        <v>1363177.7999999998</v>
      </c>
      <c r="S563" s="16">
        <f t="shared" si="1021"/>
        <v>1987907.0999999999</v>
      </c>
      <c r="T563" s="16">
        <f t="shared" si="1022"/>
        <v>1475858.2</v>
      </c>
      <c r="U563" s="16">
        <f t="shared" si="997"/>
        <v>0</v>
      </c>
      <c r="V563" s="16">
        <f t="shared" si="998"/>
        <v>0</v>
      </c>
      <c r="W563" s="16">
        <f t="shared" si="999"/>
        <v>0</v>
      </c>
      <c r="X563" s="16">
        <f t="shared" si="1023"/>
        <v>1363177.7999999998</v>
      </c>
      <c r="Y563" s="16">
        <f t="shared" si="1024"/>
        <v>1987907.0999999999</v>
      </c>
      <c r="Z563" s="16">
        <f t="shared" si="1025"/>
        <v>1475858.2</v>
      </c>
      <c r="AA563" s="16">
        <f t="shared" si="1000"/>
        <v>-557880</v>
      </c>
      <c r="AB563" s="16">
        <f t="shared" si="1001"/>
        <v>-797600.59999999998</v>
      </c>
      <c r="AC563" s="16">
        <f t="shared" si="1002"/>
        <v>-199800</v>
      </c>
      <c r="AD563" s="16">
        <f t="shared" si="1026"/>
        <v>805297.79999999981</v>
      </c>
      <c r="AE563" s="16">
        <f t="shared" si="1027"/>
        <v>1190306.5</v>
      </c>
      <c r="AF563" s="16">
        <f t="shared" si="1028"/>
        <v>1276058.2</v>
      </c>
      <c r="AG563" s="16">
        <f t="shared" si="1003"/>
        <v>0</v>
      </c>
      <c r="AH563" s="16">
        <f t="shared" si="1029"/>
        <v>805297.79999999981</v>
      </c>
      <c r="AI563" s="16">
        <f t="shared" si="1030"/>
        <v>1190306.5</v>
      </c>
      <c r="AJ563" s="16">
        <f t="shared" si="1031"/>
        <v>1276058.2</v>
      </c>
      <c r="AK563" s="16">
        <f t="shared" si="1004"/>
        <v>0</v>
      </c>
      <c r="AL563" s="16">
        <f t="shared" si="1005"/>
        <v>0</v>
      </c>
      <c r="AM563" s="16">
        <f t="shared" si="1006"/>
        <v>0</v>
      </c>
      <c r="AN563" s="16">
        <f t="shared" si="1032"/>
        <v>805297.79999999981</v>
      </c>
      <c r="AO563" s="16">
        <f t="shared" si="1033"/>
        <v>1190306.5</v>
      </c>
      <c r="AP563" s="16">
        <f t="shared" si="1034"/>
        <v>1276058.2</v>
      </c>
      <c r="AQ563" s="16">
        <f t="shared" si="1007"/>
        <v>0</v>
      </c>
      <c r="AR563" s="16">
        <f t="shared" si="1008"/>
        <v>0</v>
      </c>
      <c r="AS563" s="16">
        <f t="shared" si="1009"/>
        <v>0</v>
      </c>
      <c r="AT563" s="16">
        <f t="shared" si="1035"/>
        <v>805297.79999999981</v>
      </c>
      <c r="AU563" s="16">
        <f t="shared" si="1036"/>
        <v>1190306.5</v>
      </c>
      <c r="AV563" s="16">
        <f t="shared" si="1037"/>
        <v>1276058.2</v>
      </c>
      <c r="AW563" s="16">
        <f t="shared" si="1010"/>
        <v>0</v>
      </c>
      <c r="AX563" s="16">
        <f t="shared" si="1011"/>
        <v>0</v>
      </c>
      <c r="AY563" s="16">
        <f t="shared" si="1012"/>
        <v>0</v>
      </c>
      <c r="AZ563" s="16">
        <f t="shared" si="1038"/>
        <v>805297.79999999981</v>
      </c>
      <c r="BA563" s="16">
        <f t="shared" si="1039"/>
        <v>1190306.5</v>
      </c>
      <c r="BB563" s="16">
        <f t="shared" si="1040"/>
        <v>1276058.2</v>
      </c>
      <c r="BC563" s="16">
        <f t="shared" si="1013"/>
        <v>0</v>
      </c>
      <c r="BD563" s="30"/>
      <c r="BE563" s="30"/>
      <c r="BF563" s="1"/>
      <c r="BG563" s="1"/>
      <c r="BH563" s="1"/>
      <c r="BI563" s="1"/>
      <c r="BJ563" s="1"/>
    </row>
    <row r="564" s="1" customFormat="1">
      <c r="A564" s="13" t="s">
        <v>404</v>
      </c>
      <c r="B564" s="14">
        <v>400</v>
      </c>
      <c r="C564" s="13" t="s">
        <v>72</v>
      </c>
      <c r="D564" s="13" t="s">
        <v>303</v>
      </c>
      <c r="E564" s="29" t="s">
        <v>357</v>
      </c>
      <c r="F564" s="16">
        <v>1363177.7999999998</v>
      </c>
      <c r="G564" s="16">
        <v>1987907.0999999999</v>
      </c>
      <c r="H564" s="16">
        <v>1475858.2</v>
      </c>
      <c r="I564" s="16"/>
      <c r="J564" s="16"/>
      <c r="K564" s="16"/>
      <c r="L564" s="16">
        <f t="shared" si="950"/>
        <v>1363177.7999999998</v>
      </c>
      <c r="M564" s="16">
        <f t="shared" si="951"/>
        <v>1987907.0999999999</v>
      </c>
      <c r="N564" s="16">
        <f t="shared" si="952"/>
        <v>1475858.2</v>
      </c>
      <c r="O564" s="16"/>
      <c r="P564" s="16"/>
      <c r="Q564" s="16"/>
      <c r="R564" s="16">
        <f t="shared" si="1020"/>
        <v>1363177.7999999998</v>
      </c>
      <c r="S564" s="16">
        <f t="shared" si="1021"/>
        <v>1987907.0999999999</v>
      </c>
      <c r="T564" s="16">
        <f t="shared" si="1022"/>
        <v>1475858.2</v>
      </c>
      <c r="U564" s="16"/>
      <c r="V564" s="16"/>
      <c r="W564" s="16"/>
      <c r="X564" s="16">
        <f t="shared" si="1023"/>
        <v>1363177.7999999998</v>
      </c>
      <c r="Y564" s="16">
        <f t="shared" si="1024"/>
        <v>1987907.0999999999</v>
      </c>
      <c r="Z564" s="16">
        <f t="shared" si="1025"/>
        <v>1475858.2</v>
      </c>
      <c r="AA564" s="16">
        <v>-557880</v>
      </c>
      <c r="AB564" s="16">
        <f>-54620.7-742979.9</f>
        <v>-797600.59999999998</v>
      </c>
      <c r="AC564" s="16">
        <v>-199800</v>
      </c>
      <c r="AD564" s="16">
        <f t="shared" si="1026"/>
        <v>805297.79999999981</v>
      </c>
      <c r="AE564" s="16">
        <f t="shared" si="1027"/>
        <v>1190306.5</v>
      </c>
      <c r="AF564" s="16">
        <f t="shared" si="1028"/>
        <v>1276058.2</v>
      </c>
      <c r="AG564" s="16"/>
      <c r="AH564" s="16">
        <f t="shared" si="1029"/>
        <v>805297.79999999981</v>
      </c>
      <c r="AI564" s="16">
        <f t="shared" si="1030"/>
        <v>1190306.5</v>
      </c>
      <c r="AJ564" s="16">
        <f t="shared" si="1031"/>
        <v>1276058.2</v>
      </c>
      <c r="AK564" s="16"/>
      <c r="AL564" s="16"/>
      <c r="AM564" s="16"/>
      <c r="AN564" s="16">
        <f t="shared" si="1032"/>
        <v>805297.79999999981</v>
      </c>
      <c r="AO564" s="16">
        <f t="shared" si="1033"/>
        <v>1190306.5</v>
      </c>
      <c r="AP564" s="16">
        <f t="shared" si="1034"/>
        <v>1276058.2</v>
      </c>
      <c r="AQ564" s="16"/>
      <c r="AR564" s="16"/>
      <c r="AS564" s="16"/>
      <c r="AT564" s="16">
        <f t="shared" si="1035"/>
        <v>805297.79999999981</v>
      </c>
      <c r="AU564" s="16">
        <f t="shared" si="1036"/>
        <v>1190306.5</v>
      </c>
      <c r="AV564" s="16">
        <f t="shared" si="1037"/>
        <v>1276058.2</v>
      </c>
      <c r="AW564" s="16"/>
      <c r="AX564" s="16"/>
      <c r="AY564" s="16"/>
      <c r="AZ564" s="16">
        <f t="shared" si="1038"/>
        <v>805297.79999999981</v>
      </c>
      <c r="BA564" s="16">
        <f t="shared" si="1039"/>
        <v>1190306.5</v>
      </c>
      <c r="BB564" s="16">
        <f t="shared" si="1040"/>
        <v>1276058.2</v>
      </c>
      <c r="BC564" s="16"/>
      <c r="BD564" s="30"/>
      <c r="BE564" s="30"/>
      <c r="BF564" s="1"/>
      <c r="BG564" s="1"/>
      <c r="BH564" s="1"/>
      <c r="BI564" s="1"/>
      <c r="BJ564" s="1"/>
    </row>
    <row r="565" s="23" customFormat="1">
      <c r="A565" s="24" t="s">
        <v>406</v>
      </c>
      <c r="B565" s="25"/>
      <c r="C565" s="24"/>
      <c r="D565" s="24"/>
      <c r="E565" s="26" t="s">
        <v>30</v>
      </c>
      <c r="F565" s="27">
        <f t="shared" si="1014"/>
        <v>204652.70000000001</v>
      </c>
      <c r="G565" s="27">
        <f t="shared" si="1015"/>
        <v>0</v>
      </c>
      <c r="H565" s="27">
        <f t="shared" si="1016"/>
        <v>0</v>
      </c>
      <c r="I565" s="27">
        <f t="shared" si="1017"/>
        <v>0</v>
      </c>
      <c r="J565" s="27">
        <f t="shared" si="1018"/>
        <v>0</v>
      </c>
      <c r="K565" s="27">
        <f t="shared" si="1019"/>
        <v>0</v>
      </c>
      <c r="L565" s="27">
        <f t="shared" si="950"/>
        <v>204652.70000000001</v>
      </c>
      <c r="M565" s="27">
        <f t="shared" si="951"/>
        <v>0</v>
      </c>
      <c r="N565" s="27">
        <f t="shared" si="952"/>
        <v>0</v>
      </c>
      <c r="O565" s="27">
        <f t="shared" si="994"/>
        <v>79258.250569999989</v>
      </c>
      <c r="P565" s="27">
        <f t="shared" si="995"/>
        <v>0</v>
      </c>
      <c r="Q565" s="27">
        <f t="shared" si="996"/>
        <v>0</v>
      </c>
      <c r="R565" s="27">
        <f t="shared" si="1020"/>
        <v>283910.95056999999</v>
      </c>
      <c r="S565" s="27">
        <f t="shared" si="1021"/>
        <v>0</v>
      </c>
      <c r="T565" s="27">
        <f t="shared" si="1022"/>
        <v>0</v>
      </c>
      <c r="U565" s="27">
        <f t="shared" si="997"/>
        <v>0</v>
      </c>
      <c r="V565" s="27">
        <f t="shared" si="998"/>
        <v>0</v>
      </c>
      <c r="W565" s="27">
        <f t="shared" si="999"/>
        <v>0</v>
      </c>
      <c r="X565" s="27">
        <f t="shared" si="1023"/>
        <v>283910.95056999999</v>
      </c>
      <c r="Y565" s="27">
        <f t="shared" si="1024"/>
        <v>0</v>
      </c>
      <c r="Z565" s="27">
        <f t="shared" si="1025"/>
        <v>0</v>
      </c>
      <c r="AA565" s="27">
        <f t="shared" si="1000"/>
        <v>0</v>
      </c>
      <c r="AB565" s="27">
        <f t="shared" si="1001"/>
        <v>0</v>
      </c>
      <c r="AC565" s="27">
        <f t="shared" si="1002"/>
        <v>0</v>
      </c>
      <c r="AD565" s="27">
        <f t="shared" si="1026"/>
        <v>283910.95056999999</v>
      </c>
      <c r="AE565" s="27">
        <f t="shared" si="1027"/>
        <v>0</v>
      </c>
      <c r="AF565" s="27">
        <f t="shared" si="1028"/>
        <v>0</v>
      </c>
      <c r="AG565" s="27">
        <f t="shared" si="1003"/>
        <v>0</v>
      </c>
      <c r="AH565" s="27">
        <f t="shared" si="1029"/>
        <v>283910.95056999999</v>
      </c>
      <c r="AI565" s="27">
        <f t="shared" si="1030"/>
        <v>0</v>
      </c>
      <c r="AJ565" s="27">
        <f t="shared" si="1031"/>
        <v>0</v>
      </c>
      <c r="AK565" s="27">
        <f t="shared" si="1004"/>
        <v>2534.4090000000001</v>
      </c>
      <c r="AL565" s="27">
        <f t="shared" si="1005"/>
        <v>0</v>
      </c>
      <c r="AM565" s="27">
        <f t="shared" si="1006"/>
        <v>0</v>
      </c>
      <c r="AN565" s="27">
        <f t="shared" si="1032"/>
        <v>286445.35956999997</v>
      </c>
      <c r="AO565" s="27">
        <f t="shared" si="1033"/>
        <v>0</v>
      </c>
      <c r="AP565" s="27">
        <f t="shared" si="1034"/>
        <v>0</v>
      </c>
      <c r="AQ565" s="27">
        <f t="shared" si="1007"/>
        <v>0</v>
      </c>
      <c r="AR565" s="27">
        <f t="shared" si="1008"/>
        <v>0</v>
      </c>
      <c r="AS565" s="27">
        <f t="shared" si="1009"/>
        <v>0</v>
      </c>
      <c r="AT565" s="27">
        <f t="shared" si="1035"/>
        <v>286445.35956999997</v>
      </c>
      <c r="AU565" s="27">
        <f t="shared" si="1036"/>
        <v>0</v>
      </c>
      <c r="AV565" s="27">
        <f t="shared" si="1037"/>
        <v>0</v>
      </c>
      <c r="AW565" s="27">
        <f t="shared" si="1010"/>
        <v>131664.86599999998</v>
      </c>
      <c r="AX565" s="27">
        <f t="shared" si="1011"/>
        <v>95363.664000000004</v>
      </c>
      <c r="AY565" s="27">
        <f t="shared" si="1012"/>
        <v>0</v>
      </c>
      <c r="AZ565" s="27">
        <f t="shared" si="1038"/>
        <v>418110.22556999995</v>
      </c>
      <c r="BA565" s="27">
        <f t="shared" si="1039"/>
        <v>95363.664000000004</v>
      </c>
      <c r="BB565" s="27">
        <f t="shared" si="1040"/>
        <v>0</v>
      </c>
      <c r="BC565" s="27">
        <f t="shared" si="1013"/>
        <v>0</v>
      </c>
      <c r="BD565" s="28"/>
      <c r="BE565" s="28"/>
      <c r="BF565" s="23"/>
      <c r="BG565" s="23"/>
      <c r="BH565" s="23"/>
      <c r="BI565" s="23"/>
      <c r="BJ565" s="23"/>
    </row>
    <row r="566" s="1" customFormat="1">
      <c r="A566" s="13" t="s">
        <v>407</v>
      </c>
      <c r="B566" s="14"/>
      <c r="C566" s="13"/>
      <c r="D566" s="13"/>
      <c r="E566" s="29" t="s">
        <v>408</v>
      </c>
      <c r="F566" s="16">
        <f>F573+F576</f>
        <v>204652.70000000001</v>
      </c>
      <c r="G566" s="16">
        <f>G573+G576</f>
        <v>0</v>
      </c>
      <c r="H566" s="16">
        <f>H573+H576</f>
        <v>0</v>
      </c>
      <c r="I566" s="16">
        <f>I573+I576</f>
        <v>0</v>
      </c>
      <c r="J566" s="16">
        <f>J573+J576</f>
        <v>0</v>
      </c>
      <c r="K566" s="16">
        <f>K573+K576</f>
        <v>0</v>
      </c>
      <c r="L566" s="16">
        <f t="shared" si="950"/>
        <v>204652.70000000001</v>
      </c>
      <c r="M566" s="16">
        <f t="shared" si="951"/>
        <v>0</v>
      </c>
      <c r="N566" s="16">
        <f t="shared" si="952"/>
        <v>0</v>
      </c>
      <c r="O566" s="16">
        <f>O573+O576+O567+O579</f>
        <v>79258.250569999989</v>
      </c>
      <c r="P566" s="16">
        <f>P573+P576+P567+P579</f>
        <v>0</v>
      </c>
      <c r="Q566" s="16">
        <f>Q573+Q576+Q567+Q579</f>
        <v>0</v>
      </c>
      <c r="R566" s="16">
        <f t="shared" si="1020"/>
        <v>283910.95056999999</v>
      </c>
      <c r="S566" s="16">
        <f t="shared" si="1021"/>
        <v>0</v>
      </c>
      <c r="T566" s="16">
        <f t="shared" si="1022"/>
        <v>0</v>
      </c>
      <c r="U566" s="16">
        <f>U573+U576+U567+U579</f>
        <v>0</v>
      </c>
      <c r="V566" s="16">
        <f>V573+V576+V567+V579</f>
        <v>0</v>
      </c>
      <c r="W566" s="16">
        <f>W573+W576+W567+W579</f>
        <v>0</v>
      </c>
      <c r="X566" s="16">
        <f t="shared" si="1023"/>
        <v>283910.95056999999</v>
      </c>
      <c r="Y566" s="16">
        <f t="shared" si="1024"/>
        <v>0</v>
      </c>
      <c r="Z566" s="16">
        <f t="shared" si="1025"/>
        <v>0</v>
      </c>
      <c r="AA566" s="16">
        <f>AA573+AA576+AA567+AA579</f>
        <v>0</v>
      </c>
      <c r="AB566" s="16">
        <f>AB573+AB576+AB567+AB579</f>
        <v>0</v>
      </c>
      <c r="AC566" s="16">
        <f>AC573+AC576+AC567+AC579</f>
        <v>0</v>
      </c>
      <c r="AD566" s="16">
        <f t="shared" si="1026"/>
        <v>283910.95056999999</v>
      </c>
      <c r="AE566" s="16">
        <f t="shared" si="1027"/>
        <v>0</v>
      </c>
      <c r="AF566" s="16">
        <f t="shared" si="1028"/>
        <v>0</v>
      </c>
      <c r="AG566" s="16">
        <f>AG573+AG576+AG567+AG579</f>
        <v>0</v>
      </c>
      <c r="AH566" s="16">
        <f t="shared" si="1029"/>
        <v>283910.95056999999</v>
      </c>
      <c r="AI566" s="16">
        <f t="shared" si="1030"/>
        <v>0</v>
      </c>
      <c r="AJ566" s="16">
        <f t="shared" si="1031"/>
        <v>0</v>
      </c>
      <c r="AK566" s="16">
        <f>AK573+AK576+AK567+AK579</f>
        <v>2534.4090000000001</v>
      </c>
      <c r="AL566" s="16">
        <f>AL573+AL576+AL567+AL579</f>
        <v>0</v>
      </c>
      <c r="AM566" s="16">
        <f>AM573+AM576+AM567+AM579</f>
        <v>0</v>
      </c>
      <c r="AN566" s="16">
        <f t="shared" si="1032"/>
        <v>286445.35956999997</v>
      </c>
      <c r="AO566" s="16">
        <f t="shared" si="1033"/>
        <v>0</v>
      </c>
      <c r="AP566" s="16">
        <f t="shared" si="1034"/>
        <v>0</v>
      </c>
      <c r="AQ566" s="16">
        <f>AQ573+AQ576+AQ567+AQ579</f>
        <v>0</v>
      </c>
      <c r="AR566" s="16">
        <f>AR573+AR576+AR567+AR579</f>
        <v>0</v>
      </c>
      <c r="AS566" s="16">
        <f>AS573+AS576+AS567+AS579</f>
        <v>0</v>
      </c>
      <c r="AT566" s="16">
        <f t="shared" si="1035"/>
        <v>286445.35956999997</v>
      </c>
      <c r="AU566" s="16">
        <f t="shared" si="1036"/>
        <v>0</v>
      </c>
      <c r="AV566" s="16">
        <f t="shared" si="1037"/>
        <v>0</v>
      </c>
      <c r="AW566" s="16">
        <f>AW573+AW576+AW567+AW579+AW570</f>
        <v>131664.86599999998</v>
      </c>
      <c r="AX566" s="16">
        <f>AX573+AX576+AX567+AX579+AX570</f>
        <v>95363.664000000004</v>
      </c>
      <c r="AY566" s="16">
        <f>AY573+AY576+AY567+AY579+AY570</f>
        <v>0</v>
      </c>
      <c r="AZ566" s="16">
        <f t="shared" si="1038"/>
        <v>418110.22556999995</v>
      </c>
      <c r="BA566" s="16">
        <f t="shared" si="1039"/>
        <v>95363.664000000004</v>
      </c>
      <c r="BB566" s="16">
        <f t="shared" si="1040"/>
        <v>0</v>
      </c>
      <c r="BC566" s="16">
        <f>BC573+BC576+BC567+BC579+BC570</f>
        <v>0</v>
      </c>
      <c r="BD566" s="30"/>
      <c r="BE566" s="30"/>
      <c r="BF566" s="1"/>
      <c r="BG566" s="1"/>
      <c r="BH566" s="1"/>
      <c r="BI566" s="1"/>
      <c r="BJ566" s="1"/>
    </row>
    <row r="567" s="1" customFormat="1">
      <c r="A567" s="13" t="s">
        <v>409</v>
      </c>
      <c r="B567" s="14"/>
      <c r="C567" s="13"/>
      <c r="D567" s="13"/>
      <c r="E567" s="31" t="s">
        <v>410</v>
      </c>
      <c r="F567" s="16"/>
      <c r="G567" s="16"/>
      <c r="H567" s="16"/>
      <c r="I567" s="16"/>
      <c r="J567" s="16"/>
      <c r="K567" s="16"/>
      <c r="L567" s="16"/>
      <c r="M567" s="16"/>
      <c r="N567" s="16"/>
      <c r="O567" s="16">
        <f t="shared" ref="O567:O580" si="1041">O568</f>
        <v>8439.1239800000003</v>
      </c>
      <c r="P567" s="16">
        <f t="shared" ref="P567:P580" si="1042">P568</f>
        <v>0</v>
      </c>
      <c r="Q567" s="16">
        <f t="shared" ref="Q567:Q580" si="1043">Q568</f>
        <v>0</v>
      </c>
      <c r="R567" s="16">
        <f t="shared" si="1020"/>
        <v>8439.1239800000003</v>
      </c>
      <c r="S567" s="16">
        <f t="shared" si="1021"/>
        <v>0</v>
      </c>
      <c r="T567" s="16">
        <f t="shared" si="1022"/>
        <v>0</v>
      </c>
      <c r="U567" s="16">
        <f t="shared" ref="U567:U580" si="1044">U568</f>
        <v>0</v>
      </c>
      <c r="V567" s="16">
        <f t="shared" ref="V567:V580" si="1045">V568</f>
        <v>0</v>
      </c>
      <c r="W567" s="16">
        <f t="shared" ref="W567:W580" si="1046">W568</f>
        <v>0</v>
      </c>
      <c r="X567" s="16">
        <f t="shared" si="1023"/>
        <v>8439.1239800000003</v>
      </c>
      <c r="Y567" s="16">
        <f t="shared" si="1024"/>
        <v>0</v>
      </c>
      <c r="Z567" s="16">
        <f t="shared" si="1025"/>
        <v>0</v>
      </c>
      <c r="AA567" s="16">
        <f t="shared" ref="AA567:AA580" si="1047">AA568</f>
        <v>0</v>
      </c>
      <c r="AB567" s="16">
        <f t="shared" ref="AB567:AB580" si="1048">AB568</f>
        <v>0</v>
      </c>
      <c r="AC567" s="16">
        <f t="shared" ref="AC567:AC580" si="1049">AC568</f>
        <v>0</v>
      </c>
      <c r="AD567" s="16">
        <f t="shared" si="1026"/>
        <v>8439.1239800000003</v>
      </c>
      <c r="AE567" s="16">
        <f t="shared" si="1027"/>
        <v>0</v>
      </c>
      <c r="AF567" s="16">
        <f t="shared" si="1028"/>
        <v>0</v>
      </c>
      <c r="AG567" s="16">
        <f t="shared" ref="AG567:AG580" si="1050">AG568</f>
        <v>0</v>
      </c>
      <c r="AH567" s="16">
        <f t="shared" si="1029"/>
        <v>8439.1239800000003</v>
      </c>
      <c r="AI567" s="16">
        <f t="shared" si="1030"/>
        <v>0</v>
      </c>
      <c r="AJ567" s="16">
        <f t="shared" si="1031"/>
        <v>0</v>
      </c>
      <c r="AK567" s="16">
        <f t="shared" ref="AK567:AK580" si="1051">AK568</f>
        <v>2534.4090000000001</v>
      </c>
      <c r="AL567" s="16">
        <f t="shared" ref="AL567:AL580" si="1052">AL568</f>
        <v>0</v>
      </c>
      <c r="AM567" s="16">
        <f t="shared" ref="AM567:AM580" si="1053">AM568</f>
        <v>0</v>
      </c>
      <c r="AN567" s="16">
        <f t="shared" si="1032"/>
        <v>10973.53298</v>
      </c>
      <c r="AO567" s="16">
        <f t="shared" si="1033"/>
        <v>0</v>
      </c>
      <c r="AP567" s="16">
        <f t="shared" si="1034"/>
        <v>0</v>
      </c>
      <c r="AQ567" s="16">
        <f t="shared" ref="AQ567:AQ580" si="1054">AQ568</f>
        <v>0</v>
      </c>
      <c r="AR567" s="16">
        <f t="shared" ref="AR567:AR580" si="1055">AR568</f>
        <v>0</v>
      </c>
      <c r="AS567" s="16">
        <f t="shared" ref="AS567:AS580" si="1056">AS568</f>
        <v>0</v>
      </c>
      <c r="AT567" s="16">
        <f t="shared" si="1035"/>
        <v>10973.53298</v>
      </c>
      <c r="AU567" s="16">
        <f t="shared" si="1036"/>
        <v>0</v>
      </c>
      <c r="AV567" s="16">
        <f t="shared" si="1037"/>
        <v>0</v>
      </c>
      <c r="AW567" s="16">
        <f t="shared" ref="AW567:AW580" si="1057">AW568</f>
        <v>0</v>
      </c>
      <c r="AX567" s="16">
        <f t="shared" ref="AX567:AX580" si="1058">AX568</f>
        <v>0</v>
      </c>
      <c r="AY567" s="16">
        <f t="shared" ref="AY567:AY580" si="1059">AY568</f>
        <v>0</v>
      </c>
      <c r="AZ567" s="16">
        <f t="shared" si="1038"/>
        <v>10973.53298</v>
      </c>
      <c r="BA567" s="16">
        <f t="shared" si="1039"/>
        <v>0</v>
      </c>
      <c r="BB567" s="16">
        <f t="shared" si="1040"/>
        <v>0</v>
      </c>
      <c r="BC567" s="16">
        <f t="shared" ref="BC567:BC580" si="1060">BC568</f>
        <v>0</v>
      </c>
      <c r="BD567" s="30"/>
      <c r="BE567" s="30"/>
      <c r="BF567" s="1"/>
      <c r="BG567" s="1"/>
      <c r="BH567" s="1"/>
      <c r="BI567" s="1"/>
      <c r="BJ567" s="1"/>
    </row>
    <row r="568" s="1" customFormat="1">
      <c r="A568" s="13" t="s">
        <v>409</v>
      </c>
      <c r="B568" s="14" t="s">
        <v>35</v>
      </c>
      <c r="C568" s="13"/>
      <c r="D568" s="13"/>
      <c r="E568" s="29" t="s">
        <v>36</v>
      </c>
      <c r="F568" s="16"/>
      <c r="G568" s="16"/>
      <c r="H568" s="16"/>
      <c r="I568" s="16"/>
      <c r="J568" s="16"/>
      <c r="K568" s="16"/>
      <c r="L568" s="16"/>
      <c r="M568" s="16"/>
      <c r="N568" s="16"/>
      <c r="O568" s="16">
        <f t="shared" si="1041"/>
        <v>8439.1239800000003</v>
      </c>
      <c r="P568" s="16">
        <f t="shared" si="1042"/>
        <v>0</v>
      </c>
      <c r="Q568" s="16">
        <f t="shared" si="1043"/>
        <v>0</v>
      </c>
      <c r="R568" s="16">
        <f t="shared" si="1020"/>
        <v>8439.1239800000003</v>
      </c>
      <c r="S568" s="16">
        <f t="shared" si="1021"/>
        <v>0</v>
      </c>
      <c r="T568" s="16">
        <f t="shared" si="1022"/>
        <v>0</v>
      </c>
      <c r="U568" s="16">
        <f t="shared" si="1044"/>
        <v>0</v>
      </c>
      <c r="V568" s="16">
        <f t="shared" si="1045"/>
        <v>0</v>
      </c>
      <c r="W568" s="16">
        <f t="shared" si="1046"/>
        <v>0</v>
      </c>
      <c r="X568" s="16">
        <f t="shared" si="1023"/>
        <v>8439.1239800000003</v>
      </c>
      <c r="Y568" s="16">
        <f t="shared" si="1024"/>
        <v>0</v>
      </c>
      <c r="Z568" s="16">
        <f t="shared" si="1025"/>
        <v>0</v>
      </c>
      <c r="AA568" s="16">
        <f t="shared" si="1047"/>
        <v>0</v>
      </c>
      <c r="AB568" s="16">
        <f t="shared" si="1048"/>
        <v>0</v>
      </c>
      <c r="AC568" s="16">
        <f t="shared" si="1049"/>
        <v>0</v>
      </c>
      <c r="AD568" s="16">
        <f t="shared" si="1026"/>
        <v>8439.1239800000003</v>
      </c>
      <c r="AE568" s="16">
        <f t="shared" si="1027"/>
        <v>0</v>
      </c>
      <c r="AF568" s="16">
        <f t="shared" si="1028"/>
        <v>0</v>
      </c>
      <c r="AG568" s="16">
        <f t="shared" si="1050"/>
        <v>0</v>
      </c>
      <c r="AH568" s="16">
        <f t="shared" si="1029"/>
        <v>8439.1239800000003</v>
      </c>
      <c r="AI568" s="16">
        <f t="shared" si="1030"/>
        <v>0</v>
      </c>
      <c r="AJ568" s="16">
        <f t="shared" si="1031"/>
        <v>0</v>
      </c>
      <c r="AK568" s="16">
        <f t="shared" si="1051"/>
        <v>2534.4090000000001</v>
      </c>
      <c r="AL568" s="16">
        <f t="shared" si="1052"/>
        <v>0</v>
      </c>
      <c r="AM568" s="16">
        <f t="shared" si="1053"/>
        <v>0</v>
      </c>
      <c r="AN568" s="16">
        <f t="shared" si="1032"/>
        <v>10973.53298</v>
      </c>
      <c r="AO568" s="16">
        <f t="shared" si="1033"/>
        <v>0</v>
      </c>
      <c r="AP568" s="16">
        <f t="shared" si="1034"/>
        <v>0</v>
      </c>
      <c r="AQ568" s="16">
        <f t="shared" si="1054"/>
        <v>0</v>
      </c>
      <c r="AR568" s="16">
        <f t="shared" si="1055"/>
        <v>0</v>
      </c>
      <c r="AS568" s="16">
        <f t="shared" si="1056"/>
        <v>0</v>
      </c>
      <c r="AT568" s="16">
        <f t="shared" si="1035"/>
        <v>10973.53298</v>
      </c>
      <c r="AU568" s="16">
        <f t="shared" si="1036"/>
        <v>0</v>
      </c>
      <c r="AV568" s="16">
        <f t="shared" si="1037"/>
        <v>0</v>
      </c>
      <c r="AW568" s="16">
        <f t="shared" si="1057"/>
        <v>0</v>
      </c>
      <c r="AX568" s="16">
        <f t="shared" si="1058"/>
        <v>0</v>
      </c>
      <c r="AY568" s="16">
        <f t="shared" si="1059"/>
        <v>0</v>
      </c>
      <c r="AZ568" s="16">
        <f t="shared" si="1038"/>
        <v>10973.53298</v>
      </c>
      <c r="BA568" s="16">
        <f t="shared" si="1039"/>
        <v>0</v>
      </c>
      <c r="BB568" s="16">
        <f t="shared" si="1040"/>
        <v>0</v>
      </c>
      <c r="BC568" s="16">
        <f t="shared" si="1060"/>
        <v>0</v>
      </c>
      <c r="BD568" s="30"/>
      <c r="BE568" s="30"/>
      <c r="BF568" s="1"/>
      <c r="BG568" s="1"/>
      <c r="BH568" s="1"/>
      <c r="BI568" s="1"/>
      <c r="BJ568" s="1"/>
    </row>
    <row r="569" s="1" customFormat="1">
      <c r="A569" s="13" t="s">
        <v>409</v>
      </c>
      <c r="B569" s="14">
        <v>400</v>
      </c>
      <c r="C569" s="13" t="s">
        <v>72</v>
      </c>
      <c r="D569" s="13" t="s">
        <v>303</v>
      </c>
      <c r="E569" s="29" t="s">
        <v>357</v>
      </c>
      <c r="F569" s="16"/>
      <c r="G569" s="16"/>
      <c r="H569" s="16"/>
      <c r="I569" s="16"/>
      <c r="J569" s="16"/>
      <c r="K569" s="16"/>
      <c r="L569" s="16"/>
      <c r="M569" s="16"/>
      <c r="N569" s="16"/>
      <c r="O569" s="16">
        <v>8439.1239800000003</v>
      </c>
      <c r="P569" s="16"/>
      <c r="Q569" s="16"/>
      <c r="R569" s="16">
        <f t="shared" si="1020"/>
        <v>8439.1239800000003</v>
      </c>
      <c r="S569" s="16">
        <f t="shared" si="1021"/>
        <v>0</v>
      </c>
      <c r="T569" s="16">
        <f t="shared" si="1022"/>
        <v>0</v>
      </c>
      <c r="U569" s="16"/>
      <c r="V569" s="16"/>
      <c r="W569" s="16"/>
      <c r="X569" s="16">
        <f t="shared" si="1023"/>
        <v>8439.1239800000003</v>
      </c>
      <c r="Y569" s="16">
        <f t="shared" si="1024"/>
        <v>0</v>
      </c>
      <c r="Z569" s="16">
        <f t="shared" si="1025"/>
        <v>0</v>
      </c>
      <c r="AA569" s="16"/>
      <c r="AB569" s="16"/>
      <c r="AC569" s="16"/>
      <c r="AD569" s="16">
        <f t="shared" si="1026"/>
        <v>8439.1239800000003</v>
      </c>
      <c r="AE569" s="16">
        <f t="shared" si="1027"/>
        <v>0</v>
      </c>
      <c r="AF569" s="16">
        <f t="shared" si="1028"/>
        <v>0</v>
      </c>
      <c r="AG569" s="16"/>
      <c r="AH569" s="16">
        <f t="shared" si="1029"/>
        <v>8439.1239800000003</v>
      </c>
      <c r="AI569" s="16">
        <f t="shared" si="1030"/>
        <v>0</v>
      </c>
      <c r="AJ569" s="16">
        <f t="shared" si="1031"/>
        <v>0</v>
      </c>
      <c r="AK569" s="16">
        <v>2534.4090000000001</v>
      </c>
      <c r="AL569" s="16"/>
      <c r="AM569" s="16"/>
      <c r="AN569" s="16">
        <f t="shared" si="1032"/>
        <v>10973.53298</v>
      </c>
      <c r="AO569" s="16">
        <f t="shared" si="1033"/>
        <v>0</v>
      </c>
      <c r="AP569" s="16">
        <f t="shared" si="1034"/>
        <v>0</v>
      </c>
      <c r="AQ569" s="16"/>
      <c r="AR569" s="16"/>
      <c r="AS569" s="16"/>
      <c r="AT569" s="16">
        <f t="shared" si="1035"/>
        <v>10973.53298</v>
      </c>
      <c r="AU569" s="16">
        <f t="shared" si="1036"/>
        <v>0</v>
      </c>
      <c r="AV569" s="16">
        <f t="shared" si="1037"/>
        <v>0</v>
      </c>
      <c r="AW569" s="16"/>
      <c r="AX569" s="16"/>
      <c r="AY569" s="16"/>
      <c r="AZ569" s="16">
        <f t="shared" si="1038"/>
        <v>10973.53298</v>
      </c>
      <c r="BA569" s="16">
        <f t="shared" si="1039"/>
        <v>0</v>
      </c>
      <c r="BB569" s="16">
        <f t="shared" si="1040"/>
        <v>0</v>
      </c>
      <c r="BC569" s="16"/>
      <c r="BD569" s="30"/>
      <c r="BE569" s="30"/>
      <c r="BF569" s="1"/>
      <c r="BG569" s="1"/>
      <c r="BH569" s="1"/>
      <c r="BI569" s="1"/>
      <c r="BJ569" s="1"/>
    </row>
    <row r="570" s="1" customFormat="1">
      <c r="A570" s="13" t="s">
        <v>411</v>
      </c>
      <c r="B570" s="14"/>
      <c r="C570" s="13"/>
      <c r="D570" s="13"/>
      <c r="E570" s="31" t="s">
        <v>389</v>
      </c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>
        <f t="shared" si="1057"/>
        <v>227028.53</v>
      </c>
      <c r="AX570" s="16">
        <f t="shared" si="1058"/>
        <v>0</v>
      </c>
      <c r="AY570" s="16">
        <f t="shared" si="1059"/>
        <v>0</v>
      </c>
      <c r="AZ570" s="16">
        <f t="shared" si="1038"/>
        <v>227028.53</v>
      </c>
      <c r="BA570" s="16">
        <f t="shared" si="1039"/>
        <v>0</v>
      </c>
      <c r="BB570" s="16">
        <f t="shared" si="1040"/>
        <v>0</v>
      </c>
      <c r="BC570" s="16">
        <f t="shared" si="1060"/>
        <v>0</v>
      </c>
      <c r="BD570" s="30"/>
      <c r="BE570" s="30"/>
      <c r="BF570" s="1"/>
      <c r="BG570" s="1"/>
      <c r="BH570" s="1"/>
      <c r="BI570" s="1"/>
      <c r="BJ570" s="1"/>
    </row>
    <row r="571" s="1" customFormat="1">
      <c r="A571" s="13" t="s">
        <v>411</v>
      </c>
      <c r="B571" s="14" t="s">
        <v>35</v>
      </c>
      <c r="C571" s="13"/>
      <c r="D571" s="13"/>
      <c r="E571" s="29" t="s">
        <v>36</v>
      </c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>
        <f t="shared" si="1057"/>
        <v>227028.53</v>
      </c>
      <c r="AX571" s="16">
        <f t="shared" si="1058"/>
        <v>0</v>
      </c>
      <c r="AY571" s="16">
        <f t="shared" si="1059"/>
        <v>0</v>
      </c>
      <c r="AZ571" s="16">
        <f t="shared" si="1038"/>
        <v>227028.53</v>
      </c>
      <c r="BA571" s="16">
        <f t="shared" si="1039"/>
        <v>0</v>
      </c>
      <c r="BB571" s="16">
        <f t="shared" si="1040"/>
        <v>0</v>
      </c>
      <c r="BC571" s="16">
        <f t="shared" si="1060"/>
        <v>0</v>
      </c>
      <c r="BD571" s="30"/>
      <c r="BE571" s="30"/>
      <c r="BF571" s="1"/>
      <c r="BG571" s="1"/>
      <c r="BH571" s="1"/>
      <c r="BI571" s="1"/>
      <c r="BJ571" s="1"/>
    </row>
    <row r="572" s="1" customFormat="1">
      <c r="A572" s="13" t="s">
        <v>411</v>
      </c>
      <c r="B572" s="14">
        <v>400</v>
      </c>
      <c r="C572" s="13" t="s">
        <v>72</v>
      </c>
      <c r="D572" s="13" t="s">
        <v>303</v>
      </c>
      <c r="E572" s="29" t="s">
        <v>357</v>
      </c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>
        <v>227028.53</v>
      </c>
      <c r="AX572" s="16"/>
      <c r="AY572" s="16"/>
      <c r="AZ572" s="16">
        <f t="shared" si="1038"/>
        <v>227028.53</v>
      </c>
      <c r="BA572" s="16">
        <f t="shared" si="1039"/>
        <v>0</v>
      </c>
      <c r="BB572" s="16">
        <f t="shared" si="1040"/>
        <v>0</v>
      </c>
      <c r="BC572" s="16"/>
      <c r="BD572" s="30"/>
      <c r="BE572" s="30"/>
      <c r="BF572" s="1"/>
      <c r="BG572" s="1"/>
      <c r="BH572" s="1"/>
      <c r="BI572" s="1"/>
      <c r="BJ572" s="1"/>
    </row>
    <row r="573" s="1" customFormat="1">
      <c r="A573" s="13" t="s">
        <v>412</v>
      </c>
      <c r="B573" s="14"/>
      <c r="C573" s="13"/>
      <c r="D573" s="13"/>
      <c r="E573" s="29" t="s">
        <v>413</v>
      </c>
      <c r="F573" s="16">
        <f t="shared" ref="F573:F577" si="1061">F574</f>
        <v>103232.8</v>
      </c>
      <c r="G573" s="16">
        <f t="shared" ref="G573:G577" si="1062">G574</f>
        <v>0</v>
      </c>
      <c r="H573" s="16">
        <f t="shared" ref="H573:H577" si="1063">H574</f>
        <v>0</v>
      </c>
      <c r="I573" s="16">
        <f t="shared" ref="I573:I577" si="1064">I574</f>
        <v>0</v>
      </c>
      <c r="J573" s="16">
        <f t="shared" ref="J573:J577" si="1065">J574</f>
        <v>0</v>
      </c>
      <c r="K573" s="16">
        <f t="shared" ref="K573:K577" si="1066">K574</f>
        <v>0</v>
      </c>
      <c r="L573" s="16">
        <f t="shared" si="950"/>
        <v>103232.8</v>
      </c>
      <c r="M573" s="16">
        <f t="shared" si="951"/>
        <v>0</v>
      </c>
      <c r="N573" s="16">
        <f t="shared" si="952"/>
        <v>0</v>
      </c>
      <c r="O573" s="16">
        <f t="shared" si="1041"/>
        <v>0</v>
      </c>
      <c r="P573" s="16">
        <f t="shared" si="1042"/>
        <v>0</v>
      </c>
      <c r="Q573" s="16">
        <f t="shared" si="1043"/>
        <v>0</v>
      </c>
      <c r="R573" s="16">
        <f t="shared" si="1020"/>
        <v>103232.8</v>
      </c>
      <c r="S573" s="16">
        <f t="shared" si="1021"/>
        <v>0</v>
      </c>
      <c r="T573" s="16">
        <f t="shared" si="1022"/>
        <v>0</v>
      </c>
      <c r="U573" s="16">
        <f t="shared" si="1044"/>
        <v>0</v>
      </c>
      <c r="V573" s="16">
        <f t="shared" si="1045"/>
        <v>0</v>
      </c>
      <c r="W573" s="16">
        <f t="shared" si="1046"/>
        <v>0</v>
      </c>
      <c r="X573" s="16">
        <f t="shared" si="1023"/>
        <v>103232.8</v>
      </c>
      <c r="Y573" s="16">
        <f t="shared" si="1024"/>
        <v>0</v>
      </c>
      <c r="Z573" s="16">
        <f t="shared" si="1025"/>
        <v>0</v>
      </c>
      <c r="AA573" s="16">
        <f t="shared" si="1047"/>
        <v>0</v>
      </c>
      <c r="AB573" s="16">
        <f t="shared" si="1048"/>
        <v>0</v>
      </c>
      <c r="AC573" s="16">
        <f t="shared" si="1049"/>
        <v>0</v>
      </c>
      <c r="AD573" s="16">
        <f t="shared" si="1026"/>
        <v>103232.8</v>
      </c>
      <c r="AE573" s="16">
        <f t="shared" si="1027"/>
        <v>0</v>
      </c>
      <c r="AF573" s="16">
        <f t="shared" si="1028"/>
        <v>0</v>
      </c>
      <c r="AG573" s="16">
        <f t="shared" si="1050"/>
        <v>0</v>
      </c>
      <c r="AH573" s="16">
        <f t="shared" si="1029"/>
        <v>103232.8</v>
      </c>
      <c r="AI573" s="16">
        <f t="shared" si="1030"/>
        <v>0</v>
      </c>
      <c r="AJ573" s="16">
        <f t="shared" si="1031"/>
        <v>0</v>
      </c>
      <c r="AK573" s="16">
        <f t="shared" si="1051"/>
        <v>0</v>
      </c>
      <c r="AL573" s="16">
        <f t="shared" si="1052"/>
        <v>0</v>
      </c>
      <c r="AM573" s="16">
        <f t="shared" si="1053"/>
        <v>0</v>
      </c>
      <c r="AN573" s="16">
        <f t="shared" si="1032"/>
        <v>103232.8</v>
      </c>
      <c r="AO573" s="16">
        <f t="shared" si="1033"/>
        <v>0</v>
      </c>
      <c r="AP573" s="16">
        <f t="shared" si="1034"/>
        <v>0</v>
      </c>
      <c r="AQ573" s="16">
        <f t="shared" si="1054"/>
        <v>0</v>
      </c>
      <c r="AR573" s="16">
        <f t="shared" si="1055"/>
        <v>0</v>
      </c>
      <c r="AS573" s="16">
        <f t="shared" si="1056"/>
        <v>0</v>
      </c>
      <c r="AT573" s="16">
        <f t="shared" si="1035"/>
        <v>103232.8</v>
      </c>
      <c r="AU573" s="16">
        <f t="shared" si="1036"/>
        <v>0</v>
      </c>
      <c r="AV573" s="16">
        <f t="shared" si="1037"/>
        <v>0</v>
      </c>
      <c r="AW573" s="16">
        <f t="shared" si="1057"/>
        <v>-95363.664000000004</v>
      </c>
      <c r="AX573" s="16">
        <f t="shared" si="1058"/>
        <v>95363.664000000004</v>
      </c>
      <c r="AY573" s="16">
        <f t="shared" si="1059"/>
        <v>0</v>
      </c>
      <c r="AZ573" s="16">
        <f t="shared" si="1038"/>
        <v>7869.1359999999986</v>
      </c>
      <c r="BA573" s="16">
        <f t="shared" si="1039"/>
        <v>95363.664000000004</v>
      </c>
      <c r="BB573" s="16">
        <f t="shared" si="1040"/>
        <v>0</v>
      </c>
      <c r="BC573" s="16">
        <f t="shared" si="1060"/>
        <v>0</v>
      </c>
      <c r="BD573" s="30"/>
      <c r="BE573" s="30"/>
      <c r="BF573" s="1"/>
      <c r="BG573" s="1"/>
      <c r="BH573" s="1"/>
      <c r="BI573" s="1"/>
      <c r="BJ573" s="1"/>
    </row>
    <row r="574" s="1" customFormat="1">
      <c r="A574" s="13" t="s">
        <v>412</v>
      </c>
      <c r="B574" s="14" t="s">
        <v>35</v>
      </c>
      <c r="C574" s="13"/>
      <c r="D574" s="13"/>
      <c r="E574" s="29" t="s">
        <v>36</v>
      </c>
      <c r="F574" s="16">
        <f t="shared" si="1061"/>
        <v>103232.8</v>
      </c>
      <c r="G574" s="16">
        <f t="shared" si="1062"/>
        <v>0</v>
      </c>
      <c r="H574" s="16">
        <f t="shared" si="1063"/>
        <v>0</v>
      </c>
      <c r="I574" s="16">
        <f t="shared" si="1064"/>
        <v>0</v>
      </c>
      <c r="J574" s="16">
        <f t="shared" si="1065"/>
        <v>0</v>
      </c>
      <c r="K574" s="16">
        <f t="shared" si="1066"/>
        <v>0</v>
      </c>
      <c r="L574" s="16">
        <f t="shared" si="950"/>
        <v>103232.8</v>
      </c>
      <c r="M574" s="16">
        <f t="shared" si="951"/>
        <v>0</v>
      </c>
      <c r="N574" s="16">
        <f t="shared" si="952"/>
        <v>0</v>
      </c>
      <c r="O574" s="16">
        <f t="shared" si="1041"/>
        <v>0</v>
      </c>
      <c r="P574" s="16">
        <f t="shared" si="1042"/>
        <v>0</v>
      </c>
      <c r="Q574" s="16">
        <f t="shared" si="1043"/>
        <v>0</v>
      </c>
      <c r="R574" s="16">
        <f t="shared" si="1020"/>
        <v>103232.8</v>
      </c>
      <c r="S574" s="16">
        <f t="shared" si="1021"/>
        <v>0</v>
      </c>
      <c r="T574" s="16">
        <f t="shared" si="1022"/>
        <v>0</v>
      </c>
      <c r="U574" s="16">
        <f t="shared" si="1044"/>
        <v>0</v>
      </c>
      <c r="V574" s="16">
        <f t="shared" si="1045"/>
        <v>0</v>
      </c>
      <c r="W574" s="16">
        <f t="shared" si="1046"/>
        <v>0</v>
      </c>
      <c r="X574" s="16">
        <f t="shared" si="1023"/>
        <v>103232.8</v>
      </c>
      <c r="Y574" s="16">
        <f t="shared" si="1024"/>
        <v>0</v>
      </c>
      <c r="Z574" s="16">
        <f t="shared" si="1025"/>
        <v>0</v>
      </c>
      <c r="AA574" s="16">
        <f t="shared" si="1047"/>
        <v>0</v>
      </c>
      <c r="AB574" s="16">
        <f t="shared" si="1048"/>
        <v>0</v>
      </c>
      <c r="AC574" s="16">
        <f t="shared" si="1049"/>
        <v>0</v>
      </c>
      <c r="AD574" s="16">
        <f t="shared" si="1026"/>
        <v>103232.8</v>
      </c>
      <c r="AE574" s="16">
        <f t="shared" si="1027"/>
        <v>0</v>
      </c>
      <c r="AF574" s="16">
        <f t="shared" si="1028"/>
        <v>0</v>
      </c>
      <c r="AG574" s="16">
        <f t="shared" si="1050"/>
        <v>0</v>
      </c>
      <c r="AH574" s="16">
        <f t="shared" si="1029"/>
        <v>103232.8</v>
      </c>
      <c r="AI574" s="16">
        <f t="shared" si="1030"/>
        <v>0</v>
      </c>
      <c r="AJ574" s="16">
        <f t="shared" si="1031"/>
        <v>0</v>
      </c>
      <c r="AK574" s="16">
        <f t="shared" si="1051"/>
        <v>0</v>
      </c>
      <c r="AL574" s="16">
        <f t="shared" si="1052"/>
        <v>0</v>
      </c>
      <c r="AM574" s="16">
        <f t="shared" si="1053"/>
        <v>0</v>
      </c>
      <c r="AN574" s="16">
        <f t="shared" si="1032"/>
        <v>103232.8</v>
      </c>
      <c r="AO574" s="16">
        <f t="shared" si="1033"/>
        <v>0</v>
      </c>
      <c r="AP574" s="16">
        <f t="shared" si="1034"/>
        <v>0</v>
      </c>
      <c r="AQ574" s="16">
        <f t="shared" si="1054"/>
        <v>0</v>
      </c>
      <c r="AR574" s="16">
        <f t="shared" si="1055"/>
        <v>0</v>
      </c>
      <c r="AS574" s="16">
        <f t="shared" si="1056"/>
        <v>0</v>
      </c>
      <c r="AT574" s="16">
        <f t="shared" si="1035"/>
        <v>103232.8</v>
      </c>
      <c r="AU574" s="16">
        <f t="shared" si="1036"/>
        <v>0</v>
      </c>
      <c r="AV574" s="16">
        <f t="shared" si="1037"/>
        <v>0</v>
      </c>
      <c r="AW574" s="16">
        <f t="shared" si="1057"/>
        <v>-95363.664000000004</v>
      </c>
      <c r="AX574" s="16">
        <f t="shared" si="1058"/>
        <v>95363.664000000004</v>
      </c>
      <c r="AY574" s="16">
        <f t="shared" si="1059"/>
        <v>0</v>
      </c>
      <c r="AZ574" s="16">
        <f t="shared" si="1038"/>
        <v>7869.1359999999986</v>
      </c>
      <c r="BA574" s="16">
        <f t="shared" si="1039"/>
        <v>95363.664000000004</v>
      </c>
      <c r="BB574" s="16">
        <f t="shared" si="1040"/>
        <v>0</v>
      </c>
      <c r="BC574" s="16">
        <f t="shared" si="1060"/>
        <v>0</v>
      </c>
      <c r="BD574" s="30"/>
      <c r="BE574" s="30"/>
      <c r="BF574" s="1"/>
      <c r="BG574" s="1"/>
      <c r="BH574" s="1"/>
      <c r="BI574" s="1"/>
      <c r="BJ574" s="1"/>
    </row>
    <row r="575" s="1" customFormat="1">
      <c r="A575" s="13" t="s">
        <v>412</v>
      </c>
      <c r="B575" s="14">
        <v>400</v>
      </c>
      <c r="C575" s="13" t="s">
        <v>72</v>
      </c>
      <c r="D575" s="13" t="s">
        <v>303</v>
      </c>
      <c r="E575" s="29" t="s">
        <v>357</v>
      </c>
      <c r="F575" s="16">
        <v>103232.8</v>
      </c>
      <c r="G575" s="16">
        <v>0</v>
      </c>
      <c r="H575" s="16">
        <v>0</v>
      </c>
      <c r="I575" s="16"/>
      <c r="J575" s="16"/>
      <c r="K575" s="16"/>
      <c r="L575" s="16">
        <f t="shared" si="950"/>
        <v>103232.8</v>
      </c>
      <c r="M575" s="16">
        <f t="shared" si="951"/>
        <v>0</v>
      </c>
      <c r="N575" s="16">
        <f t="shared" si="952"/>
        <v>0</v>
      </c>
      <c r="O575" s="16"/>
      <c r="P575" s="16"/>
      <c r="Q575" s="16"/>
      <c r="R575" s="16">
        <f t="shared" si="1020"/>
        <v>103232.8</v>
      </c>
      <c r="S575" s="16">
        <f t="shared" si="1021"/>
        <v>0</v>
      </c>
      <c r="T575" s="16">
        <f t="shared" si="1022"/>
        <v>0</v>
      </c>
      <c r="U575" s="16"/>
      <c r="V575" s="16"/>
      <c r="W575" s="16"/>
      <c r="X575" s="16">
        <f t="shared" si="1023"/>
        <v>103232.8</v>
      </c>
      <c r="Y575" s="16">
        <f t="shared" si="1024"/>
        <v>0</v>
      </c>
      <c r="Z575" s="16">
        <f t="shared" si="1025"/>
        <v>0</v>
      </c>
      <c r="AA575" s="16"/>
      <c r="AB575" s="16"/>
      <c r="AC575" s="16"/>
      <c r="AD575" s="16">
        <f t="shared" si="1026"/>
        <v>103232.8</v>
      </c>
      <c r="AE575" s="16">
        <f t="shared" si="1027"/>
        <v>0</v>
      </c>
      <c r="AF575" s="16">
        <f t="shared" si="1028"/>
        <v>0</v>
      </c>
      <c r="AG575" s="16"/>
      <c r="AH575" s="16">
        <f t="shared" si="1029"/>
        <v>103232.8</v>
      </c>
      <c r="AI575" s="16">
        <f t="shared" si="1030"/>
        <v>0</v>
      </c>
      <c r="AJ575" s="16">
        <f t="shared" si="1031"/>
        <v>0</v>
      </c>
      <c r="AK575" s="16"/>
      <c r="AL575" s="16"/>
      <c r="AM575" s="16"/>
      <c r="AN575" s="16">
        <f t="shared" si="1032"/>
        <v>103232.8</v>
      </c>
      <c r="AO575" s="16">
        <f t="shared" si="1033"/>
        <v>0</v>
      </c>
      <c r="AP575" s="16">
        <f t="shared" si="1034"/>
        <v>0</v>
      </c>
      <c r="AQ575" s="16"/>
      <c r="AR575" s="16"/>
      <c r="AS575" s="16"/>
      <c r="AT575" s="16">
        <f t="shared" si="1035"/>
        <v>103232.8</v>
      </c>
      <c r="AU575" s="16">
        <f t="shared" si="1036"/>
        <v>0</v>
      </c>
      <c r="AV575" s="16">
        <f t="shared" si="1037"/>
        <v>0</v>
      </c>
      <c r="AW575" s="16">
        <v>-95363.664000000004</v>
      </c>
      <c r="AX575" s="16">
        <v>95363.664000000004</v>
      </c>
      <c r="AY575" s="16"/>
      <c r="AZ575" s="16">
        <f t="shared" si="1038"/>
        <v>7869.1359999999986</v>
      </c>
      <c r="BA575" s="16">
        <f t="shared" si="1039"/>
        <v>95363.664000000004</v>
      </c>
      <c r="BB575" s="16">
        <f t="shared" si="1040"/>
        <v>0</v>
      </c>
      <c r="BC575" s="16"/>
      <c r="BD575" s="30"/>
      <c r="BE575" s="30"/>
      <c r="BF575" s="1"/>
      <c r="BG575" s="1"/>
      <c r="BH575" s="1"/>
      <c r="BI575" s="1"/>
      <c r="BJ575" s="1"/>
    </row>
    <row r="576" s="1" customFormat="1">
      <c r="A576" s="13" t="s">
        <v>414</v>
      </c>
      <c r="B576" s="14"/>
      <c r="C576" s="13"/>
      <c r="D576" s="13"/>
      <c r="E576" s="29" t="s">
        <v>415</v>
      </c>
      <c r="F576" s="16">
        <f t="shared" si="1061"/>
        <v>101419.89999999999</v>
      </c>
      <c r="G576" s="16">
        <f t="shared" si="1062"/>
        <v>0</v>
      </c>
      <c r="H576" s="16">
        <f t="shared" si="1063"/>
        <v>0</v>
      </c>
      <c r="I576" s="16">
        <f t="shared" si="1064"/>
        <v>0</v>
      </c>
      <c r="J576" s="16">
        <f t="shared" si="1065"/>
        <v>0</v>
      </c>
      <c r="K576" s="16">
        <f t="shared" si="1066"/>
        <v>0</v>
      </c>
      <c r="L576" s="16">
        <f t="shared" si="950"/>
        <v>101419.89999999999</v>
      </c>
      <c r="M576" s="16">
        <f t="shared" si="951"/>
        <v>0</v>
      </c>
      <c r="N576" s="16">
        <f t="shared" si="952"/>
        <v>0</v>
      </c>
      <c r="O576" s="16">
        <f t="shared" si="1041"/>
        <v>435.22268000000003</v>
      </c>
      <c r="P576" s="16">
        <f t="shared" si="1042"/>
        <v>0</v>
      </c>
      <c r="Q576" s="16">
        <f t="shared" si="1043"/>
        <v>0</v>
      </c>
      <c r="R576" s="16">
        <f t="shared" si="1020"/>
        <v>101855.12268</v>
      </c>
      <c r="S576" s="16">
        <f t="shared" si="1021"/>
        <v>0</v>
      </c>
      <c r="T576" s="16">
        <f t="shared" si="1022"/>
        <v>0</v>
      </c>
      <c r="U576" s="16">
        <f t="shared" si="1044"/>
        <v>0</v>
      </c>
      <c r="V576" s="16">
        <f t="shared" si="1045"/>
        <v>0</v>
      </c>
      <c r="W576" s="16">
        <f t="shared" si="1046"/>
        <v>0</v>
      </c>
      <c r="X576" s="16">
        <f t="shared" si="1023"/>
        <v>101855.12268</v>
      </c>
      <c r="Y576" s="16">
        <f t="shared" si="1024"/>
        <v>0</v>
      </c>
      <c r="Z576" s="16">
        <f t="shared" si="1025"/>
        <v>0</v>
      </c>
      <c r="AA576" s="16">
        <f t="shared" si="1047"/>
        <v>0</v>
      </c>
      <c r="AB576" s="16">
        <f t="shared" si="1048"/>
        <v>0</v>
      </c>
      <c r="AC576" s="16">
        <f t="shared" si="1049"/>
        <v>0</v>
      </c>
      <c r="AD576" s="16">
        <f t="shared" si="1026"/>
        <v>101855.12268</v>
      </c>
      <c r="AE576" s="16">
        <f t="shared" si="1027"/>
        <v>0</v>
      </c>
      <c r="AF576" s="16">
        <f t="shared" si="1028"/>
        <v>0</v>
      </c>
      <c r="AG576" s="16">
        <f t="shared" si="1050"/>
        <v>0</v>
      </c>
      <c r="AH576" s="16">
        <f t="shared" si="1029"/>
        <v>101855.12268</v>
      </c>
      <c r="AI576" s="16">
        <f t="shared" si="1030"/>
        <v>0</v>
      </c>
      <c r="AJ576" s="16">
        <f t="shared" si="1031"/>
        <v>0</v>
      </c>
      <c r="AK576" s="16">
        <f t="shared" si="1051"/>
        <v>0</v>
      </c>
      <c r="AL576" s="16">
        <f t="shared" si="1052"/>
        <v>0</v>
      </c>
      <c r="AM576" s="16">
        <f t="shared" si="1053"/>
        <v>0</v>
      </c>
      <c r="AN576" s="16">
        <f t="shared" si="1032"/>
        <v>101855.12268</v>
      </c>
      <c r="AO576" s="16">
        <f t="shared" si="1033"/>
        <v>0</v>
      </c>
      <c r="AP576" s="16">
        <f t="shared" si="1034"/>
        <v>0</v>
      </c>
      <c r="AQ576" s="16">
        <f t="shared" si="1054"/>
        <v>0</v>
      </c>
      <c r="AR576" s="16">
        <f t="shared" si="1055"/>
        <v>0</v>
      </c>
      <c r="AS576" s="16">
        <f t="shared" si="1056"/>
        <v>0</v>
      </c>
      <c r="AT576" s="16">
        <f t="shared" si="1035"/>
        <v>101855.12268</v>
      </c>
      <c r="AU576" s="16">
        <f t="shared" si="1036"/>
        <v>0</v>
      </c>
      <c r="AV576" s="16">
        <f t="shared" si="1037"/>
        <v>0</v>
      </c>
      <c r="AW576" s="16">
        <f t="shared" si="1057"/>
        <v>0</v>
      </c>
      <c r="AX576" s="16">
        <f t="shared" si="1058"/>
        <v>0</v>
      </c>
      <c r="AY576" s="16">
        <f t="shared" si="1059"/>
        <v>0</v>
      </c>
      <c r="AZ576" s="16">
        <f t="shared" si="1038"/>
        <v>101855.12268</v>
      </c>
      <c r="BA576" s="16">
        <f t="shared" si="1039"/>
        <v>0</v>
      </c>
      <c r="BB576" s="16">
        <f t="shared" si="1040"/>
        <v>0</v>
      </c>
      <c r="BC576" s="16">
        <f t="shared" si="1060"/>
        <v>0</v>
      </c>
      <c r="BD576" s="30"/>
      <c r="BE576" s="30"/>
      <c r="BF576" s="1"/>
      <c r="BG576" s="1"/>
      <c r="BH576" s="1"/>
      <c r="BI576" s="1"/>
      <c r="BJ576" s="1"/>
    </row>
    <row r="577" s="1" customFormat="1">
      <c r="A577" s="13" t="s">
        <v>414</v>
      </c>
      <c r="B577" s="14" t="s">
        <v>35</v>
      </c>
      <c r="C577" s="13"/>
      <c r="D577" s="13"/>
      <c r="E577" s="29" t="s">
        <v>36</v>
      </c>
      <c r="F577" s="16">
        <f t="shared" si="1061"/>
        <v>101419.89999999999</v>
      </c>
      <c r="G577" s="16">
        <f t="shared" si="1062"/>
        <v>0</v>
      </c>
      <c r="H577" s="16">
        <f t="shared" si="1063"/>
        <v>0</v>
      </c>
      <c r="I577" s="16">
        <f t="shared" si="1064"/>
        <v>0</v>
      </c>
      <c r="J577" s="16">
        <f t="shared" si="1065"/>
        <v>0</v>
      </c>
      <c r="K577" s="16">
        <f t="shared" si="1066"/>
        <v>0</v>
      </c>
      <c r="L577" s="16">
        <f t="shared" si="950"/>
        <v>101419.89999999999</v>
      </c>
      <c r="M577" s="16">
        <f t="shared" si="951"/>
        <v>0</v>
      </c>
      <c r="N577" s="16">
        <f t="shared" si="952"/>
        <v>0</v>
      </c>
      <c r="O577" s="16">
        <f t="shared" si="1041"/>
        <v>435.22268000000003</v>
      </c>
      <c r="P577" s="16">
        <f t="shared" si="1042"/>
        <v>0</v>
      </c>
      <c r="Q577" s="16">
        <f t="shared" si="1043"/>
        <v>0</v>
      </c>
      <c r="R577" s="16">
        <f t="shared" si="1020"/>
        <v>101855.12268</v>
      </c>
      <c r="S577" s="16">
        <f t="shared" si="1021"/>
        <v>0</v>
      </c>
      <c r="T577" s="16">
        <f t="shared" si="1022"/>
        <v>0</v>
      </c>
      <c r="U577" s="16">
        <f t="shared" si="1044"/>
        <v>0</v>
      </c>
      <c r="V577" s="16">
        <f t="shared" si="1045"/>
        <v>0</v>
      </c>
      <c r="W577" s="16">
        <f t="shared" si="1046"/>
        <v>0</v>
      </c>
      <c r="X577" s="16">
        <f t="shared" si="1023"/>
        <v>101855.12268</v>
      </c>
      <c r="Y577" s="16">
        <f t="shared" si="1024"/>
        <v>0</v>
      </c>
      <c r="Z577" s="16">
        <f t="shared" si="1025"/>
        <v>0</v>
      </c>
      <c r="AA577" s="16">
        <f t="shared" si="1047"/>
        <v>0</v>
      </c>
      <c r="AB577" s="16">
        <f t="shared" si="1048"/>
        <v>0</v>
      </c>
      <c r="AC577" s="16">
        <f t="shared" si="1049"/>
        <v>0</v>
      </c>
      <c r="AD577" s="16">
        <f t="shared" si="1026"/>
        <v>101855.12268</v>
      </c>
      <c r="AE577" s="16">
        <f t="shared" si="1027"/>
        <v>0</v>
      </c>
      <c r="AF577" s="16">
        <f t="shared" si="1028"/>
        <v>0</v>
      </c>
      <c r="AG577" s="16">
        <f t="shared" si="1050"/>
        <v>0</v>
      </c>
      <c r="AH577" s="16">
        <f t="shared" si="1029"/>
        <v>101855.12268</v>
      </c>
      <c r="AI577" s="16">
        <f t="shared" si="1030"/>
        <v>0</v>
      </c>
      <c r="AJ577" s="16">
        <f t="shared" si="1031"/>
        <v>0</v>
      </c>
      <c r="AK577" s="16">
        <f t="shared" si="1051"/>
        <v>0</v>
      </c>
      <c r="AL577" s="16">
        <f t="shared" si="1052"/>
        <v>0</v>
      </c>
      <c r="AM577" s="16">
        <f t="shared" si="1053"/>
        <v>0</v>
      </c>
      <c r="AN577" s="16">
        <f t="shared" si="1032"/>
        <v>101855.12268</v>
      </c>
      <c r="AO577" s="16">
        <f t="shared" si="1033"/>
        <v>0</v>
      </c>
      <c r="AP577" s="16">
        <f t="shared" si="1034"/>
        <v>0</v>
      </c>
      <c r="AQ577" s="16">
        <f t="shared" si="1054"/>
        <v>0</v>
      </c>
      <c r="AR577" s="16">
        <f t="shared" si="1055"/>
        <v>0</v>
      </c>
      <c r="AS577" s="16">
        <f t="shared" si="1056"/>
        <v>0</v>
      </c>
      <c r="AT577" s="16">
        <f t="shared" si="1035"/>
        <v>101855.12268</v>
      </c>
      <c r="AU577" s="16">
        <f t="shared" si="1036"/>
        <v>0</v>
      </c>
      <c r="AV577" s="16">
        <f t="shared" si="1037"/>
        <v>0</v>
      </c>
      <c r="AW577" s="16">
        <f t="shared" si="1057"/>
        <v>0</v>
      </c>
      <c r="AX577" s="16">
        <f t="shared" si="1058"/>
        <v>0</v>
      </c>
      <c r="AY577" s="16">
        <f t="shared" si="1059"/>
        <v>0</v>
      </c>
      <c r="AZ577" s="16">
        <f t="shared" si="1038"/>
        <v>101855.12268</v>
      </c>
      <c r="BA577" s="16">
        <f t="shared" si="1039"/>
        <v>0</v>
      </c>
      <c r="BB577" s="16">
        <f t="shared" si="1040"/>
        <v>0</v>
      </c>
      <c r="BC577" s="16">
        <f t="shared" si="1060"/>
        <v>0</v>
      </c>
      <c r="BD577" s="30"/>
      <c r="BE577" s="30"/>
      <c r="BF577" s="1"/>
      <c r="BG577" s="1"/>
      <c r="BH577" s="1"/>
      <c r="BI577" s="1"/>
      <c r="BJ577" s="1"/>
    </row>
    <row r="578" s="1" customFormat="1">
      <c r="A578" s="13" t="s">
        <v>414</v>
      </c>
      <c r="B578" s="14">
        <v>400</v>
      </c>
      <c r="C578" s="13" t="s">
        <v>72</v>
      </c>
      <c r="D578" s="13" t="s">
        <v>303</v>
      </c>
      <c r="E578" s="29" t="s">
        <v>357</v>
      </c>
      <c r="F578" s="16">
        <v>101419.89999999999</v>
      </c>
      <c r="G578" s="16">
        <v>0</v>
      </c>
      <c r="H578" s="16">
        <v>0</v>
      </c>
      <c r="I578" s="16"/>
      <c r="J578" s="16"/>
      <c r="K578" s="16"/>
      <c r="L578" s="16">
        <f t="shared" si="950"/>
        <v>101419.89999999999</v>
      </c>
      <c r="M578" s="16">
        <f t="shared" si="951"/>
        <v>0</v>
      </c>
      <c r="N578" s="16">
        <f t="shared" si="952"/>
        <v>0</v>
      </c>
      <c r="O578" s="16">
        <v>435.22268000000003</v>
      </c>
      <c r="P578" s="16"/>
      <c r="Q578" s="16"/>
      <c r="R578" s="16">
        <f t="shared" si="1020"/>
        <v>101855.12268</v>
      </c>
      <c r="S578" s="16">
        <f t="shared" si="1021"/>
        <v>0</v>
      </c>
      <c r="T578" s="16">
        <f t="shared" si="1022"/>
        <v>0</v>
      </c>
      <c r="U578" s="16"/>
      <c r="V578" s="16"/>
      <c r="W578" s="16"/>
      <c r="X578" s="16">
        <f t="shared" si="1023"/>
        <v>101855.12268</v>
      </c>
      <c r="Y578" s="16">
        <f t="shared" si="1024"/>
        <v>0</v>
      </c>
      <c r="Z578" s="16">
        <f t="shared" si="1025"/>
        <v>0</v>
      </c>
      <c r="AA578" s="16"/>
      <c r="AB578" s="16"/>
      <c r="AC578" s="16"/>
      <c r="AD578" s="16">
        <f t="shared" si="1026"/>
        <v>101855.12268</v>
      </c>
      <c r="AE578" s="16">
        <f t="shared" si="1027"/>
        <v>0</v>
      </c>
      <c r="AF578" s="16">
        <f t="shared" si="1028"/>
        <v>0</v>
      </c>
      <c r="AG578" s="16"/>
      <c r="AH578" s="16">
        <f t="shared" si="1029"/>
        <v>101855.12268</v>
      </c>
      <c r="AI578" s="16">
        <f t="shared" si="1030"/>
        <v>0</v>
      </c>
      <c r="AJ578" s="16">
        <f t="shared" si="1031"/>
        <v>0</v>
      </c>
      <c r="AK578" s="16"/>
      <c r="AL578" s="16"/>
      <c r="AM578" s="16"/>
      <c r="AN578" s="16">
        <f t="shared" si="1032"/>
        <v>101855.12268</v>
      </c>
      <c r="AO578" s="16">
        <f t="shared" si="1033"/>
        <v>0</v>
      </c>
      <c r="AP578" s="16">
        <f t="shared" si="1034"/>
        <v>0</v>
      </c>
      <c r="AQ578" s="16"/>
      <c r="AR578" s="16"/>
      <c r="AS578" s="16"/>
      <c r="AT578" s="16">
        <f t="shared" si="1035"/>
        <v>101855.12268</v>
      </c>
      <c r="AU578" s="16">
        <f t="shared" si="1036"/>
        <v>0</v>
      </c>
      <c r="AV578" s="16">
        <f t="shared" si="1037"/>
        <v>0</v>
      </c>
      <c r="AW578" s="16"/>
      <c r="AX578" s="16"/>
      <c r="AY578" s="16"/>
      <c r="AZ578" s="16">
        <f t="shared" si="1038"/>
        <v>101855.12268</v>
      </c>
      <c r="BA578" s="16">
        <f t="shared" si="1039"/>
        <v>0</v>
      </c>
      <c r="BB578" s="16">
        <f t="shared" si="1040"/>
        <v>0</v>
      </c>
      <c r="BC578" s="16"/>
      <c r="BD578" s="30"/>
      <c r="BE578" s="30"/>
      <c r="BF578" s="1"/>
      <c r="BG578" s="1"/>
      <c r="BH578" s="1"/>
      <c r="BI578" s="1"/>
      <c r="BJ578" s="1"/>
    </row>
    <row r="579" s="1" customFormat="1">
      <c r="A579" s="13" t="s">
        <v>416</v>
      </c>
      <c r="B579" s="14"/>
      <c r="C579" s="13"/>
      <c r="D579" s="13"/>
      <c r="E579" s="31" t="s">
        <v>417</v>
      </c>
      <c r="F579" s="16"/>
      <c r="G579" s="16"/>
      <c r="H579" s="16"/>
      <c r="I579" s="16"/>
      <c r="J579" s="16"/>
      <c r="K579" s="16"/>
      <c r="L579" s="16"/>
      <c r="M579" s="16"/>
      <c r="N579" s="16"/>
      <c r="O579" s="16">
        <f t="shared" si="1041"/>
        <v>70383.903909999994</v>
      </c>
      <c r="P579" s="16">
        <f t="shared" si="1042"/>
        <v>0</v>
      </c>
      <c r="Q579" s="16">
        <f t="shared" si="1043"/>
        <v>0</v>
      </c>
      <c r="R579" s="16">
        <f t="shared" si="1020"/>
        <v>70383.903909999994</v>
      </c>
      <c r="S579" s="16">
        <f t="shared" si="1021"/>
        <v>0</v>
      </c>
      <c r="T579" s="16">
        <f t="shared" si="1022"/>
        <v>0</v>
      </c>
      <c r="U579" s="16">
        <f t="shared" si="1044"/>
        <v>0</v>
      </c>
      <c r="V579" s="16">
        <f t="shared" si="1045"/>
        <v>0</v>
      </c>
      <c r="W579" s="16">
        <f t="shared" si="1046"/>
        <v>0</v>
      </c>
      <c r="X579" s="16">
        <f t="shared" si="1023"/>
        <v>70383.903909999994</v>
      </c>
      <c r="Y579" s="16">
        <f t="shared" si="1024"/>
        <v>0</v>
      </c>
      <c r="Z579" s="16">
        <f t="shared" si="1025"/>
        <v>0</v>
      </c>
      <c r="AA579" s="16">
        <f t="shared" si="1047"/>
        <v>0</v>
      </c>
      <c r="AB579" s="16">
        <f t="shared" si="1048"/>
        <v>0</v>
      </c>
      <c r="AC579" s="16">
        <f t="shared" si="1049"/>
        <v>0</v>
      </c>
      <c r="AD579" s="16">
        <f t="shared" si="1026"/>
        <v>70383.903909999994</v>
      </c>
      <c r="AE579" s="16">
        <f t="shared" si="1027"/>
        <v>0</v>
      </c>
      <c r="AF579" s="16">
        <f t="shared" si="1028"/>
        <v>0</v>
      </c>
      <c r="AG579" s="16">
        <f t="shared" si="1050"/>
        <v>0</v>
      </c>
      <c r="AH579" s="16">
        <f t="shared" si="1029"/>
        <v>70383.903909999994</v>
      </c>
      <c r="AI579" s="16">
        <f t="shared" si="1030"/>
        <v>0</v>
      </c>
      <c r="AJ579" s="16">
        <f t="shared" si="1031"/>
        <v>0</v>
      </c>
      <c r="AK579" s="16">
        <f t="shared" si="1051"/>
        <v>0</v>
      </c>
      <c r="AL579" s="16">
        <f t="shared" si="1052"/>
        <v>0</v>
      </c>
      <c r="AM579" s="16">
        <f t="shared" si="1053"/>
        <v>0</v>
      </c>
      <c r="AN579" s="16">
        <f t="shared" si="1032"/>
        <v>70383.903909999994</v>
      </c>
      <c r="AO579" s="16">
        <f t="shared" si="1033"/>
        <v>0</v>
      </c>
      <c r="AP579" s="16">
        <f t="shared" si="1034"/>
        <v>0</v>
      </c>
      <c r="AQ579" s="16">
        <f t="shared" si="1054"/>
        <v>0</v>
      </c>
      <c r="AR579" s="16">
        <f t="shared" si="1055"/>
        <v>0</v>
      </c>
      <c r="AS579" s="16">
        <f t="shared" si="1056"/>
        <v>0</v>
      </c>
      <c r="AT579" s="16">
        <f t="shared" si="1035"/>
        <v>70383.903909999994</v>
      </c>
      <c r="AU579" s="16">
        <f t="shared" si="1036"/>
        <v>0</v>
      </c>
      <c r="AV579" s="16">
        <f t="shared" si="1037"/>
        <v>0</v>
      </c>
      <c r="AW579" s="16">
        <f t="shared" si="1057"/>
        <v>0</v>
      </c>
      <c r="AX579" s="16">
        <f t="shared" si="1058"/>
        <v>0</v>
      </c>
      <c r="AY579" s="16">
        <f t="shared" si="1059"/>
        <v>0</v>
      </c>
      <c r="AZ579" s="16">
        <f t="shared" si="1038"/>
        <v>70383.903909999994</v>
      </c>
      <c r="BA579" s="16">
        <f t="shared" si="1039"/>
        <v>0</v>
      </c>
      <c r="BB579" s="16">
        <f t="shared" si="1040"/>
        <v>0</v>
      </c>
      <c r="BC579" s="16">
        <f t="shared" si="1060"/>
        <v>0</v>
      </c>
      <c r="BD579" s="30"/>
      <c r="BE579" s="30"/>
      <c r="BF579" s="1"/>
      <c r="BG579" s="1"/>
      <c r="BH579" s="1"/>
      <c r="BI579" s="1"/>
      <c r="BJ579" s="1"/>
    </row>
    <row r="580" s="1" customFormat="1">
      <c r="A580" s="13" t="s">
        <v>416</v>
      </c>
      <c r="B580" s="14" t="s">
        <v>35</v>
      </c>
      <c r="C580" s="13"/>
      <c r="D580" s="13"/>
      <c r="E580" s="29" t="s">
        <v>36</v>
      </c>
      <c r="F580" s="16"/>
      <c r="G580" s="16"/>
      <c r="H580" s="16"/>
      <c r="I580" s="16"/>
      <c r="J580" s="16"/>
      <c r="K580" s="16"/>
      <c r="L580" s="16"/>
      <c r="M580" s="16"/>
      <c r="N580" s="16"/>
      <c r="O580" s="16">
        <f t="shared" si="1041"/>
        <v>70383.903909999994</v>
      </c>
      <c r="P580" s="16">
        <f t="shared" si="1042"/>
        <v>0</v>
      </c>
      <c r="Q580" s="16">
        <f t="shared" si="1043"/>
        <v>0</v>
      </c>
      <c r="R580" s="16">
        <f t="shared" si="1020"/>
        <v>70383.903909999994</v>
      </c>
      <c r="S580" s="16">
        <f t="shared" si="1021"/>
        <v>0</v>
      </c>
      <c r="T580" s="16">
        <f t="shared" si="1022"/>
        <v>0</v>
      </c>
      <c r="U580" s="16">
        <f t="shared" si="1044"/>
        <v>0</v>
      </c>
      <c r="V580" s="16">
        <f t="shared" si="1045"/>
        <v>0</v>
      </c>
      <c r="W580" s="16">
        <f t="shared" si="1046"/>
        <v>0</v>
      </c>
      <c r="X580" s="16">
        <f t="shared" si="1023"/>
        <v>70383.903909999994</v>
      </c>
      <c r="Y580" s="16">
        <f t="shared" si="1024"/>
        <v>0</v>
      </c>
      <c r="Z580" s="16">
        <f t="shared" si="1025"/>
        <v>0</v>
      </c>
      <c r="AA580" s="16">
        <f t="shared" si="1047"/>
        <v>0</v>
      </c>
      <c r="AB580" s="16">
        <f t="shared" si="1048"/>
        <v>0</v>
      </c>
      <c r="AC580" s="16">
        <f t="shared" si="1049"/>
        <v>0</v>
      </c>
      <c r="AD580" s="16">
        <f t="shared" si="1026"/>
        <v>70383.903909999994</v>
      </c>
      <c r="AE580" s="16">
        <f t="shared" si="1027"/>
        <v>0</v>
      </c>
      <c r="AF580" s="16">
        <f t="shared" si="1028"/>
        <v>0</v>
      </c>
      <c r="AG580" s="16">
        <f t="shared" si="1050"/>
        <v>0</v>
      </c>
      <c r="AH580" s="16">
        <f t="shared" si="1029"/>
        <v>70383.903909999994</v>
      </c>
      <c r="AI580" s="16">
        <f t="shared" si="1030"/>
        <v>0</v>
      </c>
      <c r="AJ580" s="16">
        <f t="shared" si="1031"/>
        <v>0</v>
      </c>
      <c r="AK580" s="16">
        <f t="shared" si="1051"/>
        <v>0</v>
      </c>
      <c r="AL580" s="16">
        <f t="shared" si="1052"/>
        <v>0</v>
      </c>
      <c r="AM580" s="16">
        <f t="shared" si="1053"/>
        <v>0</v>
      </c>
      <c r="AN580" s="16">
        <f t="shared" si="1032"/>
        <v>70383.903909999994</v>
      </c>
      <c r="AO580" s="16">
        <f t="shared" si="1033"/>
        <v>0</v>
      </c>
      <c r="AP580" s="16">
        <f t="shared" si="1034"/>
        <v>0</v>
      </c>
      <c r="AQ580" s="16">
        <f t="shared" si="1054"/>
        <v>0</v>
      </c>
      <c r="AR580" s="16">
        <f t="shared" si="1055"/>
        <v>0</v>
      </c>
      <c r="AS580" s="16">
        <f t="shared" si="1056"/>
        <v>0</v>
      </c>
      <c r="AT580" s="16">
        <f t="shared" si="1035"/>
        <v>70383.903909999994</v>
      </c>
      <c r="AU580" s="16">
        <f t="shared" si="1036"/>
        <v>0</v>
      </c>
      <c r="AV580" s="16">
        <f t="shared" si="1037"/>
        <v>0</v>
      </c>
      <c r="AW580" s="16">
        <f t="shared" si="1057"/>
        <v>0</v>
      </c>
      <c r="AX580" s="16">
        <f t="shared" si="1058"/>
        <v>0</v>
      </c>
      <c r="AY580" s="16">
        <f t="shared" si="1059"/>
        <v>0</v>
      </c>
      <c r="AZ580" s="16">
        <f t="shared" si="1038"/>
        <v>70383.903909999994</v>
      </c>
      <c r="BA580" s="16">
        <f t="shared" si="1039"/>
        <v>0</v>
      </c>
      <c r="BB580" s="16">
        <f t="shared" si="1040"/>
        <v>0</v>
      </c>
      <c r="BC580" s="16">
        <f t="shared" si="1060"/>
        <v>0</v>
      </c>
      <c r="BD580" s="30"/>
      <c r="BE580" s="30"/>
      <c r="BF580" s="1"/>
      <c r="BG580" s="1"/>
      <c r="BH580" s="1"/>
      <c r="BI580" s="1"/>
      <c r="BJ580" s="1"/>
    </row>
    <row r="581" s="1" customFormat="1">
      <c r="A581" s="13" t="s">
        <v>416</v>
      </c>
      <c r="B581" s="14">
        <v>400</v>
      </c>
      <c r="C581" s="13" t="s">
        <v>72</v>
      </c>
      <c r="D581" s="13" t="s">
        <v>303</v>
      </c>
      <c r="E581" s="29" t="s">
        <v>357</v>
      </c>
      <c r="F581" s="16"/>
      <c r="G581" s="16"/>
      <c r="H581" s="16"/>
      <c r="I581" s="16"/>
      <c r="J581" s="16"/>
      <c r="K581" s="16"/>
      <c r="L581" s="16"/>
      <c r="M581" s="16"/>
      <c r="N581" s="16"/>
      <c r="O581" s="16">
        <v>70383.903909999994</v>
      </c>
      <c r="P581" s="16"/>
      <c r="Q581" s="16"/>
      <c r="R581" s="16">
        <f t="shared" si="1020"/>
        <v>70383.903909999994</v>
      </c>
      <c r="S581" s="16">
        <f t="shared" si="1021"/>
        <v>0</v>
      </c>
      <c r="T581" s="16">
        <f t="shared" si="1022"/>
        <v>0</v>
      </c>
      <c r="U581" s="16"/>
      <c r="V581" s="16"/>
      <c r="W581" s="16"/>
      <c r="X581" s="16">
        <f t="shared" si="1023"/>
        <v>70383.903909999994</v>
      </c>
      <c r="Y581" s="16">
        <f t="shared" si="1024"/>
        <v>0</v>
      </c>
      <c r="Z581" s="16">
        <f t="shared" si="1025"/>
        <v>0</v>
      </c>
      <c r="AA581" s="16"/>
      <c r="AB581" s="16"/>
      <c r="AC581" s="16"/>
      <c r="AD581" s="16">
        <f t="shared" si="1026"/>
        <v>70383.903909999994</v>
      </c>
      <c r="AE581" s="16">
        <f t="shared" si="1027"/>
        <v>0</v>
      </c>
      <c r="AF581" s="16">
        <f t="shared" si="1028"/>
        <v>0</v>
      </c>
      <c r="AG581" s="16"/>
      <c r="AH581" s="16">
        <f t="shared" si="1029"/>
        <v>70383.903909999994</v>
      </c>
      <c r="AI581" s="16">
        <f t="shared" si="1030"/>
        <v>0</v>
      </c>
      <c r="AJ581" s="16">
        <f t="shared" si="1031"/>
        <v>0</v>
      </c>
      <c r="AK581" s="16"/>
      <c r="AL581" s="16"/>
      <c r="AM581" s="16"/>
      <c r="AN581" s="16">
        <f t="shared" si="1032"/>
        <v>70383.903909999994</v>
      </c>
      <c r="AO581" s="16">
        <f t="shared" si="1033"/>
        <v>0</v>
      </c>
      <c r="AP581" s="16">
        <f t="shared" si="1034"/>
        <v>0</v>
      </c>
      <c r="AQ581" s="16"/>
      <c r="AR581" s="16"/>
      <c r="AS581" s="16"/>
      <c r="AT581" s="16">
        <f t="shared" si="1035"/>
        <v>70383.903909999994</v>
      </c>
      <c r="AU581" s="16">
        <f t="shared" si="1036"/>
        <v>0</v>
      </c>
      <c r="AV581" s="16">
        <f t="shared" si="1037"/>
        <v>0</v>
      </c>
      <c r="AW581" s="16"/>
      <c r="AX581" s="16"/>
      <c r="AY581" s="16"/>
      <c r="AZ581" s="16">
        <f t="shared" si="1038"/>
        <v>70383.903909999994</v>
      </c>
      <c r="BA581" s="16">
        <f t="shared" si="1039"/>
        <v>0</v>
      </c>
      <c r="BB581" s="16">
        <f t="shared" si="1040"/>
        <v>0</v>
      </c>
      <c r="BC581" s="16"/>
      <c r="BD581" s="30"/>
      <c r="BE581" s="30"/>
      <c r="BF581" s="1"/>
      <c r="BG581" s="1"/>
      <c r="BH581" s="1"/>
      <c r="BI581" s="1"/>
      <c r="BJ581" s="1"/>
    </row>
    <row r="582" s="23" customFormat="1">
      <c r="A582" s="24" t="s">
        <v>418</v>
      </c>
      <c r="B582" s="25"/>
      <c r="C582" s="24"/>
      <c r="D582" s="24"/>
      <c r="E582" s="26" t="s">
        <v>61</v>
      </c>
      <c r="F582" s="27">
        <f>F583+F625+F650+F683+F712+F750</f>
        <v>22501753.5</v>
      </c>
      <c r="G582" s="27">
        <f>G583+G625+G650+G683+G712+G750</f>
        <v>25005501.700000003</v>
      </c>
      <c r="H582" s="27">
        <f>H583+H625+H650+H683+H712+H750</f>
        <v>22441156.699999999</v>
      </c>
      <c r="I582" s="27">
        <f>I583+I625+I650+I683+I712+I750</f>
        <v>-62881.499999999993</v>
      </c>
      <c r="J582" s="27">
        <f>J583+J625+J650+J683+J712+J750</f>
        <v>-63216.599999999999</v>
      </c>
      <c r="K582" s="27">
        <f>K583+K625+K650+K683+K712+K750</f>
        <v>-63216.599999999999</v>
      </c>
      <c r="L582" s="27">
        <f t="shared" si="950"/>
        <v>22438872</v>
      </c>
      <c r="M582" s="27">
        <f t="shared" si="951"/>
        <v>24942285.100000001</v>
      </c>
      <c r="N582" s="27">
        <f t="shared" si="952"/>
        <v>22377940.099999998</v>
      </c>
      <c r="O582" s="27">
        <f>O583+O625+O650+O683+O712+O750</f>
        <v>499814.56399999995</v>
      </c>
      <c r="P582" s="27">
        <f>P583+P625+P650+P683+P712+P750</f>
        <v>-186768.25200000004</v>
      </c>
      <c r="Q582" s="27">
        <f>Q583+Q625+Q650+Q683+Q712+Q750</f>
        <v>21096.664000000001</v>
      </c>
      <c r="R582" s="27">
        <f t="shared" si="1020"/>
        <v>22938686.563999999</v>
      </c>
      <c r="S582" s="27">
        <f t="shared" si="1021"/>
        <v>24755516.848000001</v>
      </c>
      <c r="T582" s="27">
        <f t="shared" si="1022"/>
        <v>22399036.763999999</v>
      </c>
      <c r="U582" s="27">
        <f>U583+U625+U650+U683+U712+U750</f>
        <v>0</v>
      </c>
      <c r="V582" s="27">
        <f>V583+V625+V650+V683+V712+V750</f>
        <v>0</v>
      </c>
      <c r="W582" s="27">
        <f>W583+W625+W650+W683+W712+W750</f>
        <v>0</v>
      </c>
      <c r="X582" s="27">
        <f t="shared" si="1023"/>
        <v>22938686.563999999</v>
      </c>
      <c r="Y582" s="27">
        <f t="shared" si="1024"/>
        <v>24755516.848000001</v>
      </c>
      <c r="Z582" s="27">
        <f t="shared" si="1025"/>
        <v>22399036.763999999</v>
      </c>
      <c r="AA582" s="27">
        <f>AA583+AA625+AA650+AA683+AA712+AA750</f>
        <v>630165.84699999995</v>
      </c>
      <c r="AB582" s="27">
        <f>AB583+AB625+AB650+AB683+AB712+AB750</f>
        <v>-1000</v>
      </c>
      <c r="AC582" s="27">
        <f>AC583+AC625+AC650+AC683+AC712+AC750</f>
        <v>-1000</v>
      </c>
      <c r="AD582" s="27">
        <f t="shared" si="1026"/>
        <v>23568852.410999998</v>
      </c>
      <c r="AE582" s="27">
        <f t="shared" si="1027"/>
        <v>24754516.848000001</v>
      </c>
      <c r="AF582" s="27">
        <f t="shared" si="1028"/>
        <v>22398036.763999999</v>
      </c>
      <c r="AG582" s="27">
        <f>AG583+AG625+AG650+AG683+AG712+AG750</f>
        <v>0</v>
      </c>
      <c r="AH582" s="27">
        <f t="shared" si="1029"/>
        <v>23568852.410999998</v>
      </c>
      <c r="AI582" s="27">
        <f t="shared" si="1030"/>
        <v>24754516.848000001</v>
      </c>
      <c r="AJ582" s="27">
        <f t="shared" si="1031"/>
        <v>22398036.763999999</v>
      </c>
      <c r="AK582" s="27">
        <f>AK583+AK625+AK650+AK683+AK712+AK750</f>
        <v>409973.446</v>
      </c>
      <c r="AL582" s="27">
        <f>AL583+AL625+AL650+AL683+AL712+AL750</f>
        <v>20594.097000000002</v>
      </c>
      <c r="AM582" s="27">
        <f>AM583+AM625+AM650+AM683+AM712+AM750</f>
        <v>0</v>
      </c>
      <c r="AN582" s="27">
        <f t="shared" si="1032"/>
        <v>23978825.856999997</v>
      </c>
      <c r="AO582" s="27">
        <f t="shared" si="1033"/>
        <v>24775110.945</v>
      </c>
      <c r="AP582" s="27">
        <f t="shared" si="1034"/>
        <v>22398036.763999999</v>
      </c>
      <c r="AQ582" s="27">
        <f>AQ583+AQ625+AQ650+AQ683+AQ712+AQ750</f>
        <v>-14171.133</v>
      </c>
      <c r="AR582" s="27">
        <f>AR583+AR625+AR650+AR683+AR712+AR750</f>
        <v>0</v>
      </c>
      <c r="AS582" s="27">
        <f>AS583+AS625+AS650+AS683+AS712+AS750</f>
        <v>0</v>
      </c>
      <c r="AT582" s="27">
        <f t="shared" si="1035"/>
        <v>23964654.723999996</v>
      </c>
      <c r="AU582" s="27">
        <f t="shared" si="1036"/>
        <v>24775110.945</v>
      </c>
      <c r="AV582" s="27">
        <f t="shared" si="1037"/>
        <v>22398036.763999999</v>
      </c>
      <c r="AW582" s="27">
        <f>AW583+AW625+AW650+AW683+AW712+AW750</f>
        <v>-58320.198000000004</v>
      </c>
      <c r="AX582" s="27">
        <f>AX583+AX625+AX650+AX683+AX712+AX750</f>
        <v>-62171.542999999998</v>
      </c>
      <c r="AY582" s="27">
        <f>AY583+AY625+AY650+AY683+AY712+AY750</f>
        <v>-62171.542999999998</v>
      </c>
      <c r="AZ582" s="27">
        <f t="shared" si="1038"/>
        <v>23906334.525999997</v>
      </c>
      <c r="BA582" s="27">
        <f t="shared" si="1039"/>
        <v>24712939.401999999</v>
      </c>
      <c r="BB582" s="27">
        <f t="shared" si="1040"/>
        <v>22335865.220999997</v>
      </c>
      <c r="BC582" s="27">
        <f>BC583+BC625+BC650+BC683+BC712+BC750</f>
        <v>0</v>
      </c>
      <c r="BD582" s="28"/>
      <c r="BE582" s="28"/>
      <c r="BF582" s="23"/>
      <c r="BG582" s="23"/>
      <c r="BH582" s="23"/>
      <c r="BI582" s="23"/>
      <c r="BJ582" s="23"/>
    </row>
    <row r="583" s="1" customFormat="1">
      <c r="A583" s="13" t="s">
        <v>419</v>
      </c>
      <c r="B583" s="14"/>
      <c r="C583" s="13"/>
      <c r="D583" s="13"/>
      <c r="E583" s="29" t="s">
        <v>420</v>
      </c>
      <c r="F583" s="16">
        <f>F584+F588+F591+F594+F597+F621+F600+F610+F615+F618</f>
        <v>18658658.300000001</v>
      </c>
      <c r="G583" s="16">
        <f>G584+G588+G591+G594+G597+G621+G600+G610+G615+G618</f>
        <v>18747879.400000002</v>
      </c>
      <c r="H583" s="16">
        <f>H584+H588+H591+H594+H597+H621+H600+H610+H615+H618</f>
        <v>18643526.300000001</v>
      </c>
      <c r="I583" s="16">
        <f>I584+I588+I591+I594+I597+I621+I600+I610+I615+I618</f>
        <v>-10436.5</v>
      </c>
      <c r="J583" s="16">
        <f>J584+J588+J591+J594+J597+J621+J600+J610+J615+J618</f>
        <v>-10453.9</v>
      </c>
      <c r="K583" s="16">
        <f>K584+K588+K591+K594+K597+K621+K600+K610+K615+K618</f>
        <v>-10453.9</v>
      </c>
      <c r="L583" s="16">
        <f t="shared" si="950"/>
        <v>18648221.800000001</v>
      </c>
      <c r="M583" s="16">
        <f t="shared" si="951"/>
        <v>18737425.500000004</v>
      </c>
      <c r="N583" s="16">
        <f t="shared" si="952"/>
        <v>18633072.400000002</v>
      </c>
      <c r="O583" s="16">
        <f>O584+O588+O591+O594+O597+O621+O600+O610+O615+O618</f>
        <v>11304.206</v>
      </c>
      <c r="P583" s="16">
        <f>P584+P588+P591+P594+P597+P621+P600+P610+P615+P618</f>
        <v>0</v>
      </c>
      <c r="Q583" s="16">
        <f>Q584+Q588+Q591+Q594+Q597+Q621+Q600+Q610+Q615+Q618</f>
        <v>0</v>
      </c>
      <c r="R583" s="16">
        <f t="shared" si="1020"/>
        <v>18659526.006000001</v>
      </c>
      <c r="S583" s="16">
        <f t="shared" si="1021"/>
        <v>18737425.500000004</v>
      </c>
      <c r="T583" s="16">
        <f t="shared" si="1022"/>
        <v>18633072.400000002</v>
      </c>
      <c r="U583" s="16">
        <f>U584+U588+U591+U594+U597+U621+U600+U610+U615+U618</f>
        <v>0</v>
      </c>
      <c r="V583" s="16">
        <f>V584+V588+V591+V594+V597+V621+V600+V610+V615+V618</f>
        <v>0</v>
      </c>
      <c r="W583" s="16">
        <f>W584+W588+W591+W594+W597+W621+W600+W610+W615+W618</f>
        <v>0</v>
      </c>
      <c r="X583" s="16">
        <f t="shared" si="1023"/>
        <v>18659526.006000001</v>
      </c>
      <c r="Y583" s="16">
        <f t="shared" si="1024"/>
        <v>18737425.500000004</v>
      </c>
      <c r="Z583" s="16">
        <f t="shared" si="1025"/>
        <v>18633072.400000002</v>
      </c>
      <c r="AA583" s="16">
        <f>AA584+AA588+AA591+AA594+AA597+AA621+AA600+AA610+AA615+AA618</f>
        <v>0</v>
      </c>
      <c r="AB583" s="16">
        <f>AB584+AB588+AB591+AB594+AB597+AB621+AB600+AB610+AB615+AB618</f>
        <v>0</v>
      </c>
      <c r="AC583" s="16">
        <f>AC584+AC588+AC591+AC594+AC597+AC621+AC600+AC610+AC615+AC618</f>
        <v>0</v>
      </c>
      <c r="AD583" s="16">
        <f t="shared" si="1026"/>
        <v>18659526.006000001</v>
      </c>
      <c r="AE583" s="16">
        <f t="shared" si="1027"/>
        <v>18737425.500000004</v>
      </c>
      <c r="AF583" s="16">
        <f t="shared" si="1028"/>
        <v>18633072.400000002</v>
      </c>
      <c r="AG583" s="16">
        <f>AG584+AG588+AG591+AG594+AG597+AG621+AG600+AG610+AG615+AG618</f>
        <v>0</v>
      </c>
      <c r="AH583" s="16">
        <f t="shared" si="1029"/>
        <v>18659526.006000001</v>
      </c>
      <c r="AI583" s="16">
        <f t="shared" si="1030"/>
        <v>18737425.500000004</v>
      </c>
      <c r="AJ583" s="16">
        <f t="shared" si="1031"/>
        <v>18633072.400000002</v>
      </c>
      <c r="AK583" s="16">
        <f>AK584+AK588+AK591+AK594+AK597+AK621+AK600+AK610+AK615+AK618</f>
        <v>50345.544999999998</v>
      </c>
      <c r="AL583" s="16">
        <f>AL584+AL588+AL591+AL594+AL597+AL621+AL600+AL610+AL615+AL618</f>
        <v>0</v>
      </c>
      <c r="AM583" s="16">
        <f>AM584+AM588+AM591+AM594+AM597+AM621+AM600+AM610+AM615+AM618</f>
        <v>0</v>
      </c>
      <c r="AN583" s="16">
        <f t="shared" si="1032"/>
        <v>18709871.551000003</v>
      </c>
      <c r="AO583" s="16">
        <f t="shared" si="1033"/>
        <v>18737425.500000004</v>
      </c>
      <c r="AP583" s="16">
        <f t="shared" si="1034"/>
        <v>18633072.400000002</v>
      </c>
      <c r="AQ583" s="16">
        <f>AQ584+AQ588+AQ591+AQ594+AQ597+AQ621+AQ600+AQ610+AQ615+AQ618</f>
        <v>0</v>
      </c>
      <c r="AR583" s="16">
        <f>AR584+AR588+AR591+AR594+AR597+AR621+AR600+AR610+AR615+AR618</f>
        <v>0</v>
      </c>
      <c r="AS583" s="16">
        <f>AS584+AS588+AS591+AS594+AS597+AS621+AS600+AS610+AS615+AS618</f>
        <v>0</v>
      </c>
      <c r="AT583" s="16">
        <f t="shared" si="1035"/>
        <v>18709871.551000003</v>
      </c>
      <c r="AU583" s="16">
        <f t="shared" si="1036"/>
        <v>18737425.500000004</v>
      </c>
      <c r="AV583" s="16">
        <f t="shared" si="1037"/>
        <v>18633072.400000002</v>
      </c>
      <c r="AW583" s="16">
        <f>AW584+AW588+AW591+AW594+AW597+AW621+AW600+AW610+AW615+AW618</f>
        <v>-815.40000000000009</v>
      </c>
      <c r="AX583" s="16">
        <f>AX584+AX588+AX591+AX594+AX597+AX621+AX600+AX610+AX615+AX618</f>
        <v>0</v>
      </c>
      <c r="AY583" s="16">
        <f>AY584+AY588+AY591+AY594+AY597+AY621+AY600+AY610+AY615+AY618</f>
        <v>0</v>
      </c>
      <c r="AZ583" s="16">
        <f t="shared" si="1038"/>
        <v>18709056.151000004</v>
      </c>
      <c r="BA583" s="16">
        <f t="shared" si="1039"/>
        <v>18737425.500000004</v>
      </c>
      <c r="BB583" s="16">
        <f t="shared" si="1040"/>
        <v>18633072.400000002</v>
      </c>
      <c r="BC583" s="16">
        <f>BC584+BC588+BC591+BC594+BC597+BC621+BC600+BC610+BC615+BC618</f>
        <v>0</v>
      </c>
      <c r="BD583" s="30"/>
      <c r="BE583" s="30"/>
      <c r="BF583" s="1"/>
      <c r="BG583" s="1"/>
      <c r="BH583" s="1"/>
      <c r="BI583" s="1"/>
      <c r="BJ583" s="1"/>
    </row>
    <row r="584" s="1" customFormat="1">
      <c r="A584" s="13" t="s">
        <v>421</v>
      </c>
      <c r="B584" s="14"/>
      <c r="C584" s="13"/>
      <c r="D584" s="13"/>
      <c r="E584" s="29" t="s">
        <v>147</v>
      </c>
      <c r="F584" s="16">
        <f>F585</f>
        <v>2827661</v>
      </c>
      <c r="G584" s="16">
        <f>G585</f>
        <v>2812893.2000000002</v>
      </c>
      <c r="H584" s="16">
        <f>H585</f>
        <v>2805801.9000000004</v>
      </c>
      <c r="I584" s="16">
        <f>I585</f>
        <v>-8391.8999999999996</v>
      </c>
      <c r="J584" s="16">
        <f>J585</f>
        <v>-8391.8999999999996</v>
      </c>
      <c r="K584" s="16">
        <f>K585</f>
        <v>-8391.8999999999996</v>
      </c>
      <c r="L584" s="16">
        <f t="shared" si="950"/>
        <v>2819269.1000000001</v>
      </c>
      <c r="M584" s="16">
        <f t="shared" si="951"/>
        <v>2804501.3000000003</v>
      </c>
      <c r="N584" s="16">
        <f t="shared" si="952"/>
        <v>2797410.0000000005</v>
      </c>
      <c r="O584" s="16">
        <f>O585</f>
        <v>0</v>
      </c>
      <c r="P584" s="16">
        <f>P585</f>
        <v>0</v>
      </c>
      <c r="Q584" s="16">
        <f>Q585</f>
        <v>0</v>
      </c>
      <c r="R584" s="16">
        <f t="shared" si="1020"/>
        <v>2819269.1000000001</v>
      </c>
      <c r="S584" s="16">
        <f t="shared" si="1021"/>
        <v>2804501.3000000003</v>
      </c>
      <c r="T584" s="16">
        <f t="shared" si="1022"/>
        <v>2797410.0000000005</v>
      </c>
      <c r="U584" s="16">
        <f>U585</f>
        <v>0</v>
      </c>
      <c r="V584" s="16">
        <f>V585</f>
        <v>0</v>
      </c>
      <c r="W584" s="16">
        <f>W585</f>
        <v>0</v>
      </c>
      <c r="X584" s="16">
        <f t="shared" si="1023"/>
        <v>2819269.1000000001</v>
      </c>
      <c r="Y584" s="16">
        <f t="shared" si="1024"/>
        <v>2804501.3000000003</v>
      </c>
      <c r="Z584" s="16">
        <f t="shared" si="1025"/>
        <v>2797410.0000000005</v>
      </c>
      <c r="AA584" s="16">
        <f>AA585</f>
        <v>0</v>
      </c>
      <c r="AB584" s="16">
        <f>AB585</f>
        <v>0</v>
      </c>
      <c r="AC584" s="16">
        <f>AC585</f>
        <v>0</v>
      </c>
      <c r="AD584" s="16">
        <f t="shared" si="1026"/>
        <v>2819269.1000000001</v>
      </c>
      <c r="AE584" s="16">
        <f t="shared" si="1027"/>
        <v>2804501.3000000003</v>
      </c>
      <c r="AF584" s="16">
        <f t="shared" si="1028"/>
        <v>2797410.0000000005</v>
      </c>
      <c r="AG584" s="16">
        <f>AG585</f>
        <v>0</v>
      </c>
      <c r="AH584" s="16">
        <f t="shared" si="1029"/>
        <v>2819269.1000000001</v>
      </c>
      <c r="AI584" s="16">
        <f t="shared" si="1030"/>
        <v>2804501.3000000003</v>
      </c>
      <c r="AJ584" s="16">
        <f t="shared" si="1031"/>
        <v>2797410.0000000005</v>
      </c>
      <c r="AK584" s="16">
        <f>AK585</f>
        <v>50345.544999999998</v>
      </c>
      <c r="AL584" s="16">
        <f>AL585</f>
        <v>0</v>
      </c>
      <c r="AM584" s="16">
        <f>AM585</f>
        <v>0</v>
      </c>
      <c r="AN584" s="16">
        <f t="shared" si="1032"/>
        <v>2869614.645</v>
      </c>
      <c r="AO584" s="16">
        <f t="shared" si="1033"/>
        <v>2804501.3000000003</v>
      </c>
      <c r="AP584" s="16">
        <f t="shared" si="1034"/>
        <v>2797410.0000000005</v>
      </c>
      <c r="AQ584" s="16">
        <f>AQ585</f>
        <v>0</v>
      </c>
      <c r="AR584" s="16">
        <f>AR585</f>
        <v>0</v>
      </c>
      <c r="AS584" s="16">
        <f>AS585</f>
        <v>0</v>
      </c>
      <c r="AT584" s="16">
        <f t="shared" si="1035"/>
        <v>2869614.645</v>
      </c>
      <c r="AU584" s="16">
        <f t="shared" si="1036"/>
        <v>2804501.3000000003</v>
      </c>
      <c r="AV584" s="16">
        <f t="shared" si="1037"/>
        <v>2797410.0000000005</v>
      </c>
      <c r="AW584" s="16">
        <f>AW585</f>
        <v>-1784.6800000000001</v>
      </c>
      <c r="AX584" s="16">
        <f>AX585</f>
        <v>0</v>
      </c>
      <c r="AY584" s="16">
        <f>AY585</f>
        <v>0</v>
      </c>
      <c r="AZ584" s="16">
        <f t="shared" si="1038"/>
        <v>2867829.9649999999</v>
      </c>
      <c r="BA584" s="16">
        <f t="shared" si="1039"/>
        <v>2804501.3000000003</v>
      </c>
      <c r="BB584" s="16">
        <f t="shared" si="1040"/>
        <v>2797410.0000000005</v>
      </c>
      <c r="BC584" s="16">
        <f>BC585</f>
        <v>0</v>
      </c>
      <c r="BD584" s="30"/>
      <c r="BE584" s="30"/>
      <c r="BF584" s="1"/>
      <c r="BG584" s="1"/>
      <c r="BH584" s="1"/>
      <c r="BI584" s="1"/>
      <c r="BJ584" s="1"/>
    </row>
    <row r="585" s="1" customFormat="1">
      <c r="A585" s="13" t="s">
        <v>421</v>
      </c>
      <c r="B585" s="14" t="s">
        <v>58</v>
      </c>
      <c r="C585" s="13"/>
      <c r="D585" s="13"/>
      <c r="E585" s="29" t="s">
        <v>59</v>
      </c>
      <c r="F585" s="16">
        <f>F586+F587</f>
        <v>2827661</v>
      </c>
      <c r="G585" s="16">
        <f>G586+G587</f>
        <v>2812893.2000000002</v>
      </c>
      <c r="H585" s="16">
        <f>H586+H587</f>
        <v>2805801.9000000004</v>
      </c>
      <c r="I585" s="16">
        <f>I586+I587</f>
        <v>-8391.8999999999996</v>
      </c>
      <c r="J585" s="16">
        <f>J586+J587</f>
        <v>-8391.8999999999996</v>
      </c>
      <c r="K585" s="16">
        <f>K586+K587</f>
        <v>-8391.8999999999996</v>
      </c>
      <c r="L585" s="16">
        <f t="shared" si="950"/>
        <v>2819269.1000000001</v>
      </c>
      <c r="M585" s="16">
        <f t="shared" si="951"/>
        <v>2804501.3000000003</v>
      </c>
      <c r="N585" s="16">
        <f t="shared" si="952"/>
        <v>2797410.0000000005</v>
      </c>
      <c r="O585" s="16">
        <f>O586+O587</f>
        <v>0</v>
      </c>
      <c r="P585" s="16">
        <f>P586+P587</f>
        <v>0</v>
      </c>
      <c r="Q585" s="16">
        <f>Q586+Q587</f>
        <v>0</v>
      </c>
      <c r="R585" s="16">
        <f t="shared" si="1020"/>
        <v>2819269.1000000001</v>
      </c>
      <c r="S585" s="16">
        <f t="shared" si="1021"/>
        <v>2804501.3000000003</v>
      </c>
      <c r="T585" s="16">
        <f t="shared" si="1022"/>
        <v>2797410.0000000005</v>
      </c>
      <c r="U585" s="16">
        <f>U586+U587</f>
        <v>0</v>
      </c>
      <c r="V585" s="16">
        <f>V586+V587</f>
        <v>0</v>
      </c>
      <c r="W585" s="16">
        <f>W586+W587</f>
        <v>0</v>
      </c>
      <c r="X585" s="16">
        <f t="shared" si="1023"/>
        <v>2819269.1000000001</v>
      </c>
      <c r="Y585" s="16">
        <f t="shared" si="1024"/>
        <v>2804501.3000000003</v>
      </c>
      <c r="Z585" s="16">
        <f t="shared" si="1025"/>
        <v>2797410.0000000005</v>
      </c>
      <c r="AA585" s="16">
        <f>AA586+AA587</f>
        <v>0</v>
      </c>
      <c r="AB585" s="16">
        <f>AB586+AB587</f>
        <v>0</v>
      </c>
      <c r="AC585" s="16">
        <f>AC586+AC587</f>
        <v>0</v>
      </c>
      <c r="AD585" s="16">
        <f t="shared" si="1026"/>
        <v>2819269.1000000001</v>
      </c>
      <c r="AE585" s="16">
        <f t="shared" si="1027"/>
        <v>2804501.3000000003</v>
      </c>
      <c r="AF585" s="16">
        <f t="shared" si="1028"/>
        <v>2797410.0000000005</v>
      </c>
      <c r="AG585" s="16">
        <f>AG586+AG587</f>
        <v>0</v>
      </c>
      <c r="AH585" s="16">
        <f t="shared" si="1029"/>
        <v>2819269.1000000001</v>
      </c>
      <c r="AI585" s="16">
        <f t="shared" si="1030"/>
        <v>2804501.3000000003</v>
      </c>
      <c r="AJ585" s="16">
        <f t="shared" si="1031"/>
        <v>2797410.0000000005</v>
      </c>
      <c r="AK585" s="16">
        <f>AK586+AK587</f>
        <v>50345.544999999998</v>
      </c>
      <c r="AL585" s="16">
        <f>AL586+AL587</f>
        <v>0</v>
      </c>
      <c r="AM585" s="16">
        <f>AM586+AM587</f>
        <v>0</v>
      </c>
      <c r="AN585" s="16">
        <f t="shared" si="1032"/>
        <v>2869614.645</v>
      </c>
      <c r="AO585" s="16">
        <f t="shared" si="1033"/>
        <v>2804501.3000000003</v>
      </c>
      <c r="AP585" s="16">
        <f t="shared" si="1034"/>
        <v>2797410.0000000005</v>
      </c>
      <c r="AQ585" s="16">
        <f>AQ586+AQ587</f>
        <v>0</v>
      </c>
      <c r="AR585" s="16">
        <f>AR586+AR587</f>
        <v>0</v>
      </c>
      <c r="AS585" s="16">
        <f>AS586+AS587</f>
        <v>0</v>
      </c>
      <c r="AT585" s="16">
        <f t="shared" si="1035"/>
        <v>2869614.645</v>
      </c>
      <c r="AU585" s="16">
        <f t="shared" si="1036"/>
        <v>2804501.3000000003</v>
      </c>
      <c r="AV585" s="16">
        <f t="shared" si="1037"/>
        <v>2797410.0000000005</v>
      </c>
      <c r="AW585" s="16">
        <f>AW586+AW587</f>
        <v>-1784.6800000000001</v>
      </c>
      <c r="AX585" s="16">
        <f>AX586+AX587</f>
        <v>0</v>
      </c>
      <c r="AY585" s="16">
        <f>AY586+AY587</f>
        <v>0</v>
      </c>
      <c r="AZ585" s="16">
        <f t="shared" si="1038"/>
        <v>2867829.9649999999</v>
      </c>
      <c r="BA585" s="16">
        <f t="shared" si="1039"/>
        <v>2804501.3000000003</v>
      </c>
      <c r="BB585" s="16">
        <f t="shared" si="1040"/>
        <v>2797410.0000000005</v>
      </c>
      <c r="BC585" s="16">
        <f>BC586+BC587</f>
        <v>0</v>
      </c>
      <c r="BD585" s="30"/>
      <c r="BE585" s="30"/>
      <c r="BF585" s="1"/>
      <c r="BG585" s="1"/>
      <c r="BH585" s="1"/>
      <c r="BI585" s="1"/>
      <c r="BJ585" s="1"/>
    </row>
    <row r="586" s="1" customFormat="1">
      <c r="A586" s="13" t="s">
        <v>421</v>
      </c>
      <c r="B586" s="14">
        <v>600</v>
      </c>
      <c r="C586" s="13" t="s">
        <v>72</v>
      </c>
      <c r="D586" s="13" t="s">
        <v>37</v>
      </c>
      <c r="E586" s="29" t="s">
        <v>422</v>
      </c>
      <c r="F586" s="16">
        <v>1402869.3999999999</v>
      </c>
      <c r="G586" s="16">
        <f>1400210.7-4399.5</f>
        <v>1395811.2</v>
      </c>
      <c r="H586" s="16">
        <f>1400210.7-4399.5</f>
        <v>1395811.2</v>
      </c>
      <c r="I586" s="16"/>
      <c r="J586" s="16"/>
      <c r="K586" s="16"/>
      <c r="L586" s="16">
        <f t="shared" si="950"/>
        <v>1402869.3999999999</v>
      </c>
      <c r="M586" s="16">
        <f t="shared" si="951"/>
        <v>1395811.2</v>
      </c>
      <c r="N586" s="16">
        <f t="shared" si="952"/>
        <v>1395811.2</v>
      </c>
      <c r="O586" s="16"/>
      <c r="P586" s="16"/>
      <c r="Q586" s="16"/>
      <c r="R586" s="16">
        <f t="shared" si="1020"/>
        <v>1402869.3999999999</v>
      </c>
      <c r="S586" s="16">
        <f t="shared" si="1021"/>
        <v>1395811.2</v>
      </c>
      <c r="T586" s="16">
        <f t="shared" si="1022"/>
        <v>1395811.2</v>
      </c>
      <c r="U586" s="16"/>
      <c r="V586" s="16"/>
      <c r="W586" s="16"/>
      <c r="X586" s="16">
        <f t="shared" si="1023"/>
        <v>1402869.3999999999</v>
      </c>
      <c r="Y586" s="16">
        <f t="shared" si="1024"/>
        <v>1395811.2</v>
      </c>
      <c r="Z586" s="16">
        <f t="shared" si="1025"/>
        <v>1395811.2</v>
      </c>
      <c r="AA586" s="16"/>
      <c r="AB586" s="16"/>
      <c r="AC586" s="16"/>
      <c r="AD586" s="16">
        <f t="shared" si="1026"/>
        <v>1402869.3999999999</v>
      </c>
      <c r="AE586" s="16">
        <f t="shared" si="1027"/>
        <v>1395811.2</v>
      </c>
      <c r="AF586" s="16">
        <f t="shared" si="1028"/>
        <v>1395811.2</v>
      </c>
      <c r="AG586" s="16"/>
      <c r="AH586" s="16">
        <f t="shared" si="1029"/>
        <v>1402869.3999999999</v>
      </c>
      <c r="AI586" s="16">
        <f t="shared" si="1030"/>
        <v>1395811.2</v>
      </c>
      <c r="AJ586" s="16">
        <f t="shared" si="1031"/>
        <v>1395811.2</v>
      </c>
      <c r="AK586" s="16"/>
      <c r="AL586" s="16"/>
      <c r="AM586" s="16"/>
      <c r="AN586" s="16">
        <f t="shared" si="1032"/>
        <v>1402869.3999999999</v>
      </c>
      <c r="AO586" s="16">
        <f t="shared" si="1033"/>
        <v>1395811.2</v>
      </c>
      <c r="AP586" s="16">
        <f t="shared" si="1034"/>
        <v>1395811.2</v>
      </c>
      <c r="AQ586" s="16"/>
      <c r="AR586" s="16"/>
      <c r="AS586" s="16"/>
      <c r="AT586" s="16">
        <f t="shared" si="1035"/>
        <v>1402869.3999999999</v>
      </c>
      <c r="AU586" s="16">
        <f t="shared" si="1036"/>
        <v>1395811.2</v>
      </c>
      <c r="AV586" s="16">
        <f t="shared" si="1037"/>
        <v>1395811.2</v>
      </c>
      <c r="AW586" s="16"/>
      <c r="AX586" s="16"/>
      <c r="AY586" s="16"/>
      <c r="AZ586" s="16">
        <f t="shared" si="1038"/>
        <v>1402869.3999999999</v>
      </c>
      <c r="BA586" s="16">
        <f t="shared" si="1039"/>
        <v>1395811.2</v>
      </c>
      <c r="BB586" s="16">
        <f t="shared" si="1040"/>
        <v>1395811.2</v>
      </c>
      <c r="BC586" s="16"/>
      <c r="BD586" s="30"/>
      <c r="BE586" s="30"/>
      <c r="BF586" s="1"/>
      <c r="BG586" s="1"/>
      <c r="BH586" s="1"/>
      <c r="BI586" s="1"/>
      <c r="BJ586" s="1"/>
    </row>
    <row r="587" s="1" customFormat="1">
      <c r="A587" s="13" t="s">
        <v>421</v>
      </c>
      <c r="B587" s="14">
        <v>600</v>
      </c>
      <c r="C587" s="13" t="s">
        <v>72</v>
      </c>
      <c r="D587" s="13" t="s">
        <v>303</v>
      </c>
      <c r="E587" s="29" t="s">
        <v>357</v>
      </c>
      <c r="F587" s="16">
        <v>1424791.6000000001</v>
      </c>
      <c r="G587" s="16">
        <v>1417082.0000000002</v>
      </c>
      <c r="H587" s="16">
        <v>1409990.7000000002</v>
      </c>
      <c r="I587" s="16">
        <v>-8391.8999999999996</v>
      </c>
      <c r="J587" s="16">
        <v>-8391.8999999999996</v>
      </c>
      <c r="K587" s="16">
        <v>-8391.8999999999996</v>
      </c>
      <c r="L587" s="16">
        <f t="shared" si="950"/>
        <v>1416399.7000000002</v>
      </c>
      <c r="M587" s="16">
        <f t="shared" si="951"/>
        <v>1408690.1000000003</v>
      </c>
      <c r="N587" s="16">
        <f t="shared" si="952"/>
        <v>1401598.8000000003</v>
      </c>
      <c r="O587" s="16"/>
      <c r="P587" s="16"/>
      <c r="Q587" s="16"/>
      <c r="R587" s="16">
        <f t="shared" si="1020"/>
        <v>1416399.7000000002</v>
      </c>
      <c r="S587" s="16">
        <f t="shared" si="1021"/>
        <v>1408690.1000000003</v>
      </c>
      <c r="T587" s="16">
        <f t="shared" si="1022"/>
        <v>1401598.8000000003</v>
      </c>
      <c r="U587" s="16"/>
      <c r="V587" s="16"/>
      <c r="W587" s="16"/>
      <c r="X587" s="16">
        <f t="shared" si="1023"/>
        <v>1416399.7000000002</v>
      </c>
      <c r="Y587" s="16">
        <f t="shared" si="1024"/>
        <v>1408690.1000000003</v>
      </c>
      <c r="Z587" s="16">
        <f t="shared" si="1025"/>
        <v>1401598.8000000003</v>
      </c>
      <c r="AA587" s="16"/>
      <c r="AB587" s="16"/>
      <c r="AC587" s="16"/>
      <c r="AD587" s="16">
        <f t="shared" si="1026"/>
        <v>1416399.7000000002</v>
      </c>
      <c r="AE587" s="16">
        <f t="shared" si="1027"/>
        <v>1408690.1000000003</v>
      </c>
      <c r="AF587" s="16">
        <f t="shared" si="1028"/>
        <v>1401598.8000000003</v>
      </c>
      <c r="AG587" s="16"/>
      <c r="AH587" s="16">
        <f t="shared" si="1029"/>
        <v>1416399.7000000002</v>
      </c>
      <c r="AI587" s="16">
        <f t="shared" si="1030"/>
        <v>1408690.1000000003</v>
      </c>
      <c r="AJ587" s="16">
        <f t="shared" si="1031"/>
        <v>1401598.8000000003</v>
      </c>
      <c r="AK587" s="16">
        <f>-1727.661+52073.206</f>
        <v>50345.544999999998</v>
      </c>
      <c r="AL587" s="16"/>
      <c r="AM587" s="16"/>
      <c r="AN587" s="16">
        <f t="shared" si="1032"/>
        <v>1466745.2450000001</v>
      </c>
      <c r="AO587" s="16">
        <f t="shared" si="1033"/>
        <v>1408690.1000000003</v>
      </c>
      <c r="AP587" s="16">
        <f t="shared" si="1034"/>
        <v>1401598.8000000003</v>
      </c>
      <c r="AQ587" s="16"/>
      <c r="AR587" s="16"/>
      <c r="AS587" s="16"/>
      <c r="AT587" s="16">
        <f t="shared" si="1035"/>
        <v>1466745.2450000001</v>
      </c>
      <c r="AU587" s="16">
        <f t="shared" si="1036"/>
        <v>1408690.1000000003</v>
      </c>
      <c r="AV587" s="16">
        <f t="shared" si="1037"/>
        <v>1401598.8000000003</v>
      </c>
      <c r="AW587" s="16">
        <v>-1784.6800000000001</v>
      </c>
      <c r="AX587" s="16"/>
      <c r="AY587" s="16"/>
      <c r="AZ587" s="16">
        <f t="shared" si="1038"/>
        <v>1464960.5650000002</v>
      </c>
      <c r="BA587" s="16">
        <f t="shared" si="1039"/>
        <v>1408690.1000000003</v>
      </c>
      <c r="BB587" s="16">
        <f t="shared" si="1040"/>
        <v>1401598.8000000003</v>
      </c>
      <c r="BC587" s="16"/>
      <c r="BD587" s="30"/>
      <c r="BE587" s="30">
        <v>62</v>
      </c>
      <c r="BF587" s="1"/>
      <c r="BG587" s="1"/>
      <c r="BH587" s="1"/>
      <c r="BI587" s="1"/>
      <c r="BJ587" s="1"/>
    </row>
    <row r="588" s="1" customFormat="1">
      <c r="A588" s="13" t="s">
        <v>423</v>
      </c>
      <c r="B588" s="14"/>
      <c r="C588" s="13"/>
      <c r="D588" s="13"/>
      <c r="E588" s="29" t="s">
        <v>424</v>
      </c>
      <c r="F588" s="16">
        <f t="shared" ref="F588:F598" si="1067">F589</f>
        <v>9956.2999999999993</v>
      </c>
      <c r="G588" s="16">
        <f t="shared" ref="G588:G598" si="1068">G589</f>
        <v>8926.3999999999996</v>
      </c>
      <c r="H588" s="16">
        <f t="shared" ref="H588:H598" si="1069">H589</f>
        <v>8926.3999999999996</v>
      </c>
      <c r="I588" s="16">
        <f t="shared" ref="I588:I598" si="1070">I589</f>
        <v>0</v>
      </c>
      <c r="J588" s="16">
        <f t="shared" ref="J588:J598" si="1071">J589</f>
        <v>0</v>
      </c>
      <c r="K588" s="16">
        <f t="shared" ref="K588:K598" si="1072">K589</f>
        <v>0</v>
      </c>
      <c r="L588" s="16">
        <f t="shared" si="950"/>
        <v>9956.2999999999993</v>
      </c>
      <c r="M588" s="16">
        <f t="shared" si="951"/>
        <v>8926.3999999999996</v>
      </c>
      <c r="N588" s="16">
        <f t="shared" si="952"/>
        <v>8926.3999999999996</v>
      </c>
      <c r="O588" s="16">
        <f t="shared" ref="O588:O598" si="1073">O589</f>
        <v>0</v>
      </c>
      <c r="P588" s="16">
        <f t="shared" ref="P588:P598" si="1074">P589</f>
        <v>0</v>
      </c>
      <c r="Q588" s="16">
        <f t="shared" ref="Q588:Q598" si="1075">Q589</f>
        <v>0</v>
      </c>
      <c r="R588" s="16">
        <f t="shared" si="1020"/>
        <v>9956.2999999999993</v>
      </c>
      <c r="S588" s="16">
        <f t="shared" si="1021"/>
        <v>8926.3999999999996</v>
      </c>
      <c r="T588" s="16">
        <f t="shared" si="1022"/>
        <v>8926.3999999999996</v>
      </c>
      <c r="U588" s="16">
        <f t="shared" ref="U588:U598" si="1076">U589</f>
        <v>0</v>
      </c>
      <c r="V588" s="16">
        <f t="shared" ref="V588:V598" si="1077">V589</f>
        <v>0</v>
      </c>
      <c r="W588" s="16">
        <f t="shared" ref="W588:W598" si="1078">W589</f>
        <v>0</v>
      </c>
      <c r="X588" s="16">
        <f t="shared" si="1023"/>
        <v>9956.2999999999993</v>
      </c>
      <c r="Y588" s="16">
        <f t="shared" si="1024"/>
        <v>8926.3999999999996</v>
      </c>
      <c r="Z588" s="16">
        <f t="shared" si="1025"/>
        <v>8926.3999999999996</v>
      </c>
      <c r="AA588" s="16">
        <f t="shared" ref="AA588:AA598" si="1079">AA589</f>
        <v>0</v>
      </c>
      <c r="AB588" s="16">
        <f t="shared" ref="AB588:AB598" si="1080">AB589</f>
        <v>0</v>
      </c>
      <c r="AC588" s="16">
        <f t="shared" ref="AC588:AC598" si="1081">AC589</f>
        <v>0</v>
      </c>
      <c r="AD588" s="16">
        <f t="shared" si="1026"/>
        <v>9956.2999999999993</v>
      </c>
      <c r="AE588" s="16">
        <f t="shared" si="1027"/>
        <v>8926.3999999999996</v>
      </c>
      <c r="AF588" s="16">
        <f t="shared" si="1028"/>
        <v>8926.3999999999996</v>
      </c>
      <c r="AG588" s="16">
        <f t="shared" ref="AG588:AG598" si="1082">AG589</f>
        <v>0</v>
      </c>
      <c r="AH588" s="16">
        <f t="shared" si="1029"/>
        <v>9956.2999999999993</v>
      </c>
      <c r="AI588" s="16">
        <f t="shared" si="1030"/>
        <v>8926.3999999999996</v>
      </c>
      <c r="AJ588" s="16">
        <f t="shared" si="1031"/>
        <v>8926.3999999999996</v>
      </c>
      <c r="AK588" s="16">
        <f t="shared" ref="AK588:AK598" si="1083">AK589</f>
        <v>0</v>
      </c>
      <c r="AL588" s="16">
        <f t="shared" ref="AL588:AL598" si="1084">AL589</f>
        <v>0</v>
      </c>
      <c r="AM588" s="16">
        <f t="shared" ref="AM588:AM598" si="1085">AM589</f>
        <v>0</v>
      </c>
      <c r="AN588" s="16">
        <f t="shared" si="1032"/>
        <v>9956.2999999999993</v>
      </c>
      <c r="AO588" s="16">
        <f t="shared" si="1033"/>
        <v>8926.3999999999996</v>
      </c>
      <c r="AP588" s="16">
        <f t="shared" si="1034"/>
        <v>8926.3999999999996</v>
      </c>
      <c r="AQ588" s="16">
        <f t="shared" ref="AQ588:AQ598" si="1086">AQ589</f>
        <v>0</v>
      </c>
      <c r="AR588" s="16">
        <f t="shared" ref="AR588:AR598" si="1087">AR589</f>
        <v>0</v>
      </c>
      <c r="AS588" s="16">
        <f t="shared" ref="AS588:AS598" si="1088">AS589</f>
        <v>0</v>
      </c>
      <c r="AT588" s="16">
        <f t="shared" si="1035"/>
        <v>9956.2999999999993</v>
      </c>
      <c r="AU588" s="16">
        <f t="shared" si="1036"/>
        <v>8926.3999999999996</v>
      </c>
      <c r="AV588" s="16">
        <f t="shared" si="1037"/>
        <v>8926.3999999999996</v>
      </c>
      <c r="AW588" s="16">
        <f t="shared" ref="AW588:AW598" si="1089">AW589</f>
        <v>969.27999999999997</v>
      </c>
      <c r="AX588" s="16">
        <f t="shared" ref="AX588:AX598" si="1090">AX589</f>
        <v>0</v>
      </c>
      <c r="AY588" s="16">
        <f t="shared" ref="AY588:AY598" si="1091">AY589</f>
        <v>0</v>
      </c>
      <c r="AZ588" s="16">
        <f t="shared" si="1038"/>
        <v>10925.58</v>
      </c>
      <c r="BA588" s="16">
        <f t="shared" si="1039"/>
        <v>8926.3999999999996</v>
      </c>
      <c r="BB588" s="16">
        <f t="shared" si="1040"/>
        <v>8926.3999999999996</v>
      </c>
      <c r="BC588" s="16">
        <f t="shared" ref="BC588:BC598" si="1092">BC589</f>
        <v>0</v>
      </c>
      <c r="BD588" s="30"/>
      <c r="BE588" s="30"/>
      <c r="BF588" s="1"/>
      <c r="BG588" s="1"/>
      <c r="BH588" s="1"/>
      <c r="BI588" s="1"/>
      <c r="BJ588" s="1"/>
    </row>
    <row r="589" s="1" customFormat="1">
      <c r="A589" s="13" t="s">
        <v>423</v>
      </c>
      <c r="B589" s="14" t="s">
        <v>58</v>
      </c>
      <c r="C589" s="13"/>
      <c r="D589" s="13"/>
      <c r="E589" s="29" t="s">
        <v>59</v>
      </c>
      <c r="F589" s="16">
        <f t="shared" si="1067"/>
        <v>9956.2999999999993</v>
      </c>
      <c r="G589" s="16">
        <f t="shared" si="1068"/>
        <v>8926.3999999999996</v>
      </c>
      <c r="H589" s="16">
        <f t="shared" si="1069"/>
        <v>8926.3999999999996</v>
      </c>
      <c r="I589" s="16">
        <f t="shared" si="1070"/>
        <v>0</v>
      </c>
      <c r="J589" s="16">
        <f t="shared" si="1071"/>
        <v>0</v>
      </c>
      <c r="K589" s="16">
        <f t="shared" si="1072"/>
        <v>0</v>
      </c>
      <c r="L589" s="16">
        <f t="shared" ref="L589:L652" si="1093">F589+I589</f>
        <v>9956.2999999999993</v>
      </c>
      <c r="M589" s="16">
        <f t="shared" ref="M589:M652" si="1094">G589+J589</f>
        <v>8926.3999999999996</v>
      </c>
      <c r="N589" s="16">
        <f t="shared" ref="N589:N652" si="1095">H589+K589</f>
        <v>8926.3999999999996</v>
      </c>
      <c r="O589" s="16">
        <f t="shared" si="1073"/>
        <v>0</v>
      </c>
      <c r="P589" s="16">
        <f t="shared" si="1074"/>
        <v>0</v>
      </c>
      <c r="Q589" s="16">
        <f t="shared" si="1075"/>
        <v>0</v>
      </c>
      <c r="R589" s="16">
        <f t="shared" si="1020"/>
        <v>9956.2999999999993</v>
      </c>
      <c r="S589" s="16">
        <f t="shared" si="1021"/>
        <v>8926.3999999999996</v>
      </c>
      <c r="T589" s="16">
        <f t="shared" si="1022"/>
        <v>8926.3999999999996</v>
      </c>
      <c r="U589" s="16">
        <f t="shared" si="1076"/>
        <v>0</v>
      </c>
      <c r="V589" s="16">
        <f t="shared" si="1077"/>
        <v>0</v>
      </c>
      <c r="W589" s="16">
        <f t="shared" si="1078"/>
        <v>0</v>
      </c>
      <c r="X589" s="16">
        <f t="shared" si="1023"/>
        <v>9956.2999999999993</v>
      </c>
      <c r="Y589" s="16">
        <f t="shared" si="1024"/>
        <v>8926.3999999999996</v>
      </c>
      <c r="Z589" s="16">
        <f t="shared" si="1025"/>
        <v>8926.3999999999996</v>
      </c>
      <c r="AA589" s="16">
        <f t="shared" si="1079"/>
        <v>0</v>
      </c>
      <c r="AB589" s="16">
        <f t="shared" si="1080"/>
        <v>0</v>
      </c>
      <c r="AC589" s="16">
        <f t="shared" si="1081"/>
        <v>0</v>
      </c>
      <c r="AD589" s="16">
        <f t="shared" si="1026"/>
        <v>9956.2999999999993</v>
      </c>
      <c r="AE589" s="16">
        <f t="shared" si="1027"/>
        <v>8926.3999999999996</v>
      </c>
      <c r="AF589" s="16">
        <f t="shared" si="1028"/>
        <v>8926.3999999999996</v>
      </c>
      <c r="AG589" s="16">
        <f t="shared" si="1082"/>
        <v>0</v>
      </c>
      <c r="AH589" s="16">
        <f t="shared" si="1029"/>
        <v>9956.2999999999993</v>
      </c>
      <c r="AI589" s="16">
        <f t="shared" si="1030"/>
        <v>8926.3999999999996</v>
      </c>
      <c r="AJ589" s="16">
        <f t="shared" si="1031"/>
        <v>8926.3999999999996</v>
      </c>
      <c r="AK589" s="16">
        <f t="shared" si="1083"/>
        <v>0</v>
      </c>
      <c r="AL589" s="16">
        <f t="shared" si="1084"/>
        <v>0</v>
      </c>
      <c r="AM589" s="16">
        <f t="shared" si="1085"/>
        <v>0</v>
      </c>
      <c r="AN589" s="16">
        <f t="shared" si="1032"/>
        <v>9956.2999999999993</v>
      </c>
      <c r="AO589" s="16">
        <f t="shared" si="1033"/>
        <v>8926.3999999999996</v>
      </c>
      <c r="AP589" s="16">
        <f t="shared" si="1034"/>
        <v>8926.3999999999996</v>
      </c>
      <c r="AQ589" s="16">
        <f t="shared" si="1086"/>
        <v>0</v>
      </c>
      <c r="AR589" s="16">
        <f t="shared" si="1087"/>
        <v>0</v>
      </c>
      <c r="AS589" s="16">
        <f t="shared" si="1088"/>
        <v>0</v>
      </c>
      <c r="AT589" s="16">
        <f t="shared" si="1035"/>
        <v>9956.2999999999993</v>
      </c>
      <c r="AU589" s="16">
        <f t="shared" si="1036"/>
        <v>8926.3999999999996</v>
      </c>
      <c r="AV589" s="16">
        <f t="shared" si="1037"/>
        <v>8926.3999999999996</v>
      </c>
      <c r="AW589" s="16">
        <f t="shared" si="1089"/>
        <v>969.27999999999997</v>
      </c>
      <c r="AX589" s="16">
        <f t="shared" si="1090"/>
        <v>0</v>
      </c>
      <c r="AY589" s="16">
        <f t="shared" si="1091"/>
        <v>0</v>
      </c>
      <c r="AZ589" s="16">
        <f t="shared" si="1038"/>
        <v>10925.58</v>
      </c>
      <c r="BA589" s="16">
        <f t="shared" si="1039"/>
        <v>8926.3999999999996</v>
      </c>
      <c r="BB589" s="16">
        <f t="shared" si="1040"/>
        <v>8926.3999999999996</v>
      </c>
      <c r="BC589" s="16">
        <f t="shared" si="1092"/>
        <v>0</v>
      </c>
      <c r="BD589" s="30"/>
      <c r="BE589" s="30"/>
      <c r="BF589" s="1"/>
      <c r="BG589" s="1"/>
      <c r="BH589" s="1"/>
      <c r="BI589" s="1"/>
      <c r="BJ589" s="1"/>
    </row>
    <row r="590" s="1" customFormat="1">
      <c r="A590" s="13" t="s">
        <v>423</v>
      </c>
      <c r="B590" s="14">
        <v>600</v>
      </c>
      <c r="C590" s="13" t="s">
        <v>72</v>
      </c>
      <c r="D590" s="13" t="s">
        <v>303</v>
      </c>
      <c r="E590" s="29" t="s">
        <v>357</v>
      </c>
      <c r="F590" s="16">
        <v>9956.2999999999993</v>
      </c>
      <c r="G590" s="16">
        <v>8926.3999999999996</v>
      </c>
      <c r="H590" s="16">
        <v>8926.3999999999996</v>
      </c>
      <c r="I590" s="16"/>
      <c r="J590" s="16"/>
      <c r="K590" s="16"/>
      <c r="L590" s="16">
        <f t="shared" si="1093"/>
        <v>9956.2999999999993</v>
      </c>
      <c r="M590" s="16">
        <f t="shared" si="1094"/>
        <v>8926.3999999999996</v>
      </c>
      <c r="N590" s="16">
        <f t="shared" si="1095"/>
        <v>8926.3999999999996</v>
      </c>
      <c r="O590" s="16"/>
      <c r="P590" s="16"/>
      <c r="Q590" s="16"/>
      <c r="R590" s="16">
        <f t="shared" si="1020"/>
        <v>9956.2999999999993</v>
      </c>
      <c r="S590" s="16">
        <f t="shared" si="1021"/>
        <v>8926.3999999999996</v>
      </c>
      <c r="T590" s="16">
        <f t="shared" si="1022"/>
        <v>8926.3999999999996</v>
      </c>
      <c r="U590" s="16"/>
      <c r="V590" s="16"/>
      <c r="W590" s="16"/>
      <c r="X590" s="16">
        <f t="shared" si="1023"/>
        <v>9956.2999999999993</v>
      </c>
      <c r="Y590" s="16">
        <f t="shared" si="1024"/>
        <v>8926.3999999999996</v>
      </c>
      <c r="Z590" s="16">
        <f t="shared" si="1025"/>
        <v>8926.3999999999996</v>
      </c>
      <c r="AA590" s="16"/>
      <c r="AB590" s="16"/>
      <c r="AC590" s="16"/>
      <c r="AD590" s="16">
        <f t="shared" si="1026"/>
        <v>9956.2999999999993</v>
      </c>
      <c r="AE590" s="16">
        <f t="shared" si="1027"/>
        <v>8926.3999999999996</v>
      </c>
      <c r="AF590" s="16">
        <f t="shared" si="1028"/>
        <v>8926.3999999999996</v>
      </c>
      <c r="AG590" s="16"/>
      <c r="AH590" s="16">
        <f t="shared" si="1029"/>
        <v>9956.2999999999993</v>
      </c>
      <c r="AI590" s="16">
        <f t="shared" si="1030"/>
        <v>8926.3999999999996</v>
      </c>
      <c r="AJ590" s="16">
        <f t="shared" si="1031"/>
        <v>8926.3999999999996</v>
      </c>
      <c r="AK590" s="16"/>
      <c r="AL590" s="16"/>
      <c r="AM590" s="16"/>
      <c r="AN590" s="16">
        <f t="shared" si="1032"/>
        <v>9956.2999999999993</v>
      </c>
      <c r="AO590" s="16">
        <f t="shared" si="1033"/>
        <v>8926.3999999999996</v>
      </c>
      <c r="AP590" s="16">
        <f t="shared" si="1034"/>
        <v>8926.3999999999996</v>
      </c>
      <c r="AQ590" s="16"/>
      <c r="AR590" s="16"/>
      <c r="AS590" s="16"/>
      <c r="AT590" s="16">
        <f t="shared" si="1035"/>
        <v>9956.2999999999993</v>
      </c>
      <c r="AU590" s="16">
        <f t="shared" si="1036"/>
        <v>8926.3999999999996</v>
      </c>
      <c r="AV590" s="16">
        <f t="shared" si="1037"/>
        <v>8926.3999999999996</v>
      </c>
      <c r="AW590" s="16">
        <v>969.27999999999997</v>
      </c>
      <c r="AX590" s="16"/>
      <c r="AY590" s="16"/>
      <c r="AZ590" s="16">
        <f t="shared" si="1038"/>
        <v>10925.58</v>
      </c>
      <c r="BA590" s="16">
        <f t="shared" si="1039"/>
        <v>8926.3999999999996</v>
      </c>
      <c r="BB590" s="16">
        <f t="shared" si="1040"/>
        <v>8926.3999999999996</v>
      </c>
      <c r="BC590" s="16"/>
      <c r="BD590" s="30"/>
      <c r="BE590" s="30"/>
      <c r="BF590" s="1"/>
      <c r="BG590" s="1"/>
      <c r="BH590" s="1"/>
      <c r="BI590" s="1"/>
      <c r="BJ590" s="1"/>
    </row>
    <row r="591" s="1" customFormat="1">
      <c r="A591" s="13" t="s">
        <v>425</v>
      </c>
      <c r="B591" s="14"/>
      <c r="C591" s="13"/>
      <c r="D591" s="13"/>
      <c r="E591" s="29" t="s">
        <v>426</v>
      </c>
      <c r="F591" s="16">
        <f t="shared" si="1067"/>
        <v>23589.200000000001</v>
      </c>
      <c r="G591" s="16">
        <f t="shared" si="1068"/>
        <v>23731.700000000001</v>
      </c>
      <c r="H591" s="16">
        <f t="shared" si="1069"/>
        <v>23731.700000000001</v>
      </c>
      <c r="I591" s="16">
        <f t="shared" si="1070"/>
        <v>-2044.5999999999999</v>
      </c>
      <c r="J591" s="16">
        <f t="shared" si="1071"/>
        <v>-2062</v>
      </c>
      <c r="K591" s="16">
        <f t="shared" si="1072"/>
        <v>-2062</v>
      </c>
      <c r="L591" s="16">
        <f t="shared" si="1093"/>
        <v>21544.600000000002</v>
      </c>
      <c r="M591" s="16">
        <f t="shared" si="1094"/>
        <v>21669.700000000001</v>
      </c>
      <c r="N591" s="16">
        <f t="shared" si="1095"/>
        <v>21669.700000000001</v>
      </c>
      <c r="O591" s="16">
        <f t="shared" si="1073"/>
        <v>823.27599999999995</v>
      </c>
      <c r="P591" s="16">
        <f t="shared" si="1074"/>
        <v>0</v>
      </c>
      <c r="Q591" s="16">
        <f t="shared" si="1075"/>
        <v>0</v>
      </c>
      <c r="R591" s="16">
        <f t="shared" si="1020"/>
        <v>22367.876000000004</v>
      </c>
      <c r="S591" s="16">
        <f t="shared" si="1021"/>
        <v>21669.700000000001</v>
      </c>
      <c r="T591" s="16">
        <f t="shared" si="1022"/>
        <v>21669.700000000001</v>
      </c>
      <c r="U591" s="16">
        <f t="shared" si="1076"/>
        <v>0</v>
      </c>
      <c r="V591" s="16">
        <f t="shared" si="1077"/>
        <v>0</v>
      </c>
      <c r="W591" s="16">
        <f t="shared" si="1078"/>
        <v>0</v>
      </c>
      <c r="X591" s="16">
        <f t="shared" si="1023"/>
        <v>22367.876000000004</v>
      </c>
      <c r="Y591" s="16">
        <f t="shared" si="1024"/>
        <v>21669.700000000001</v>
      </c>
      <c r="Z591" s="16">
        <f t="shared" si="1025"/>
        <v>21669.700000000001</v>
      </c>
      <c r="AA591" s="16">
        <f t="shared" si="1079"/>
        <v>0</v>
      </c>
      <c r="AB591" s="16">
        <f t="shared" si="1080"/>
        <v>0</v>
      </c>
      <c r="AC591" s="16">
        <f t="shared" si="1081"/>
        <v>0</v>
      </c>
      <c r="AD591" s="16">
        <f t="shared" si="1026"/>
        <v>22367.876000000004</v>
      </c>
      <c r="AE591" s="16">
        <f t="shared" si="1027"/>
        <v>21669.700000000001</v>
      </c>
      <c r="AF591" s="16">
        <f t="shared" si="1028"/>
        <v>21669.700000000001</v>
      </c>
      <c r="AG591" s="16">
        <f t="shared" si="1082"/>
        <v>0</v>
      </c>
      <c r="AH591" s="16">
        <f t="shared" si="1029"/>
        <v>22367.876000000004</v>
      </c>
      <c r="AI591" s="16">
        <f t="shared" si="1030"/>
        <v>21669.700000000001</v>
      </c>
      <c r="AJ591" s="16">
        <f t="shared" si="1031"/>
        <v>21669.700000000001</v>
      </c>
      <c r="AK591" s="16">
        <f t="shared" si="1083"/>
        <v>0</v>
      </c>
      <c r="AL591" s="16">
        <f t="shared" si="1084"/>
        <v>0</v>
      </c>
      <c r="AM591" s="16">
        <f t="shared" si="1085"/>
        <v>0</v>
      </c>
      <c r="AN591" s="16">
        <f t="shared" si="1032"/>
        <v>22367.876000000004</v>
      </c>
      <c r="AO591" s="16">
        <f t="shared" si="1033"/>
        <v>21669.700000000001</v>
      </c>
      <c r="AP591" s="16">
        <f t="shared" si="1034"/>
        <v>21669.700000000001</v>
      </c>
      <c r="AQ591" s="16">
        <f t="shared" si="1086"/>
        <v>0</v>
      </c>
      <c r="AR591" s="16">
        <f t="shared" si="1087"/>
        <v>0</v>
      </c>
      <c r="AS591" s="16">
        <f t="shared" si="1088"/>
        <v>0</v>
      </c>
      <c r="AT591" s="16">
        <f t="shared" si="1035"/>
        <v>22367.876000000004</v>
      </c>
      <c r="AU591" s="16">
        <f t="shared" si="1036"/>
        <v>21669.700000000001</v>
      </c>
      <c r="AV591" s="16">
        <f t="shared" si="1037"/>
        <v>21669.700000000001</v>
      </c>
      <c r="AW591" s="16">
        <f t="shared" si="1089"/>
        <v>0</v>
      </c>
      <c r="AX591" s="16">
        <f t="shared" si="1090"/>
        <v>0</v>
      </c>
      <c r="AY591" s="16">
        <f t="shared" si="1091"/>
        <v>0</v>
      </c>
      <c r="AZ591" s="16">
        <f t="shared" si="1038"/>
        <v>22367.876000000004</v>
      </c>
      <c r="BA591" s="16">
        <f t="shared" si="1039"/>
        <v>21669.700000000001</v>
      </c>
      <c r="BB591" s="16">
        <f t="shared" si="1040"/>
        <v>21669.700000000001</v>
      </c>
      <c r="BC591" s="16">
        <f t="shared" si="1092"/>
        <v>0</v>
      </c>
      <c r="BD591" s="30"/>
      <c r="BE591" s="30"/>
      <c r="BF591" s="1"/>
      <c r="BG591" s="1"/>
      <c r="BH591" s="1"/>
      <c r="BI591" s="1"/>
      <c r="BJ591" s="1"/>
    </row>
    <row r="592" s="1" customFormat="1">
      <c r="A592" s="13" t="s">
        <v>425</v>
      </c>
      <c r="B592" s="14" t="s">
        <v>58</v>
      </c>
      <c r="C592" s="13"/>
      <c r="D592" s="13"/>
      <c r="E592" s="29" t="s">
        <v>59</v>
      </c>
      <c r="F592" s="16">
        <f t="shared" si="1067"/>
        <v>23589.200000000001</v>
      </c>
      <c r="G592" s="16">
        <f t="shared" si="1068"/>
        <v>23731.700000000001</v>
      </c>
      <c r="H592" s="16">
        <f t="shared" si="1069"/>
        <v>23731.700000000001</v>
      </c>
      <c r="I592" s="16">
        <f t="shared" si="1070"/>
        <v>-2044.5999999999999</v>
      </c>
      <c r="J592" s="16">
        <f t="shared" si="1071"/>
        <v>-2062</v>
      </c>
      <c r="K592" s="16">
        <f t="shared" si="1072"/>
        <v>-2062</v>
      </c>
      <c r="L592" s="16">
        <f t="shared" si="1093"/>
        <v>21544.600000000002</v>
      </c>
      <c r="M592" s="16">
        <f t="shared" si="1094"/>
        <v>21669.700000000001</v>
      </c>
      <c r="N592" s="16">
        <f t="shared" si="1095"/>
        <v>21669.700000000001</v>
      </c>
      <c r="O592" s="16">
        <f t="shared" si="1073"/>
        <v>823.27599999999995</v>
      </c>
      <c r="P592" s="16">
        <f t="shared" si="1074"/>
        <v>0</v>
      </c>
      <c r="Q592" s="16">
        <f t="shared" si="1075"/>
        <v>0</v>
      </c>
      <c r="R592" s="16">
        <f t="shared" si="1020"/>
        <v>22367.876000000004</v>
      </c>
      <c r="S592" s="16">
        <f t="shared" si="1021"/>
        <v>21669.700000000001</v>
      </c>
      <c r="T592" s="16">
        <f t="shared" si="1022"/>
        <v>21669.700000000001</v>
      </c>
      <c r="U592" s="16">
        <f t="shared" si="1076"/>
        <v>0</v>
      </c>
      <c r="V592" s="16">
        <f t="shared" si="1077"/>
        <v>0</v>
      </c>
      <c r="W592" s="16">
        <f t="shared" si="1078"/>
        <v>0</v>
      </c>
      <c r="X592" s="16">
        <f t="shared" si="1023"/>
        <v>22367.876000000004</v>
      </c>
      <c r="Y592" s="16">
        <f t="shared" si="1024"/>
        <v>21669.700000000001</v>
      </c>
      <c r="Z592" s="16">
        <f t="shared" si="1025"/>
        <v>21669.700000000001</v>
      </c>
      <c r="AA592" s="16">
        <f t="shared" si="1079"/>
        <v>0</v>
      </c>
      <c r="AB592" s="16">
        <f t="shared" si="1080"/>
        <v>0</v>
      </c>
      <c r="AC592" s="16">
        <f t="shared" si="1081"/>
        <v>0</v>
      </c>
      <c r="AD592" s="16">
        <f t="shared" si="1026"/>
        <v>22367.876000000004</v>
      </c>
      <c r="AE592" s="16">
        <f t="shared" si="1027"/>
        <v>21669.700000000001</v>
      </c>
      <c r="AF592" s="16">
        <f t="shared" si="1028"/>
        <v>21669.700000000001</v>
      </c>
      <c r="AG592" s="16">
        <f t="shared" si="1082"/>
        <v>0</v>
      </c>
      <c r="AH592" s="16">
        <f t="shared" si="1029"/>
        <v>22367.876000000004</v>
      </c>
      <c r="AI592" s="16">
        <f t="shared" si="1030"/>
        <v>21669.700000000001</v>
      </c>
      <c r="AJ592" s="16">
        <f t="shared" si="1031"/>
        <v>21669.700000000001</v>
      </c>
      <c r="AK592" s="16">
        <f t="shared" si="1083"/>
        <v>0</v>
      </c>
      <c r="AL592" s="16">
        <f t="shared" si="1084"/>
        <v>0</v>
      </c>
      <c r="AM592" s="16">
        <f t="shared" si="1085"/>
        <v>0</v>
      </c>
      <c r="AN592" s="16">
        <f t="shared" si="1032"/>
        <v>22367.876000000004</v>
      </c>
      <c r="AO592" s="16">
        <f t="shared" si="1033"/>
        <v>21669.700000000001</v>
      </c>
      <c r="AP592" s="16">
        <f t="shared" si="1034"/>
        <v>21669.700000000001</v>
      </c>
      <c r="AQ592" s="16">
        <f t="shared" si="1086"/>
        <v>0</v>
      </c>
      <c r="AR592" s="16">
        <f t="shared" si="1087"/>
        <v>0</v>
      </c>
      <c r="AS592" s="16">
        <f t="shared" si="1088"/>
        <v>0</v>
      </c>
      <c r="AT592" s="16">
        <f t="shared" si="1035"/>
        <v>22367.876000000004</v>
      </c>
      <c r="AU592" s="16">
        <f t="shared" si="1036"/>
        <v>21669.700000000001</v>
      </c>
      <c r="AV592" s="16">
        <f t="shared" si="1037"/>
        <v>21669.700000000001</v>
      </c>
      <c r="AW592" s="16">
        <f t="shared" si="1089"/>
        <v>0</v>
      </c>
      <c r="AX592" s="16">
        <f t="shared" si="1090"/>
        <v>0</v>
      </c>
      <c r="AY592" s="16">
        <f t="shared" si="1091"/>
        <v>0</v>
      </c>
      <c r="AZ592" s="16">
        <f t="shared" si="1038"/>
        <v>22367.876000000004</v>
      </c>
      <c r="BA592" s="16">
        <f t="shared" si="1039"/>
        <v>21669.700000000001</v>
      </c>
      <c r="BB592" s="16">
        <f t="shared" si="1040"/>
        <v>21669.700000000001</v>
      </c>
      <c r="BC592" s="16">
        <f t="shared" si="1092"/>
        <v>0</v>
      </c>
      <c r="BD592" s="30"/>
      <c r="BE592" s="30"/>
      <c r="BF592" s="1"/>
      <c r="BG592" s="1"/>
      <c r="BH592" s="1"/>
      <c r="BI592" s="1"/>
      <c r="BJ592" s="1"/>
    </row>
    <row r="593" s="1" customFormat="1">
      <c r="A593" s="13" t="s">
        <v>425</v>
      </c>
      <c r="B593" s="14">
        <v>600</v>
      </c>
      <c r="C593" s="13" t="s">
        <v>107</v>
      </c>
      <c r="D593" s="13" t="s">
        <v>337</v>
      </c>
      <c r="E593" s="29" t="s">
        <v>338</v>
      </c>
      <c r="F593" s="16">
        <v>23589.200000000001</v>
      </c>
      <c r="G593" s="16">
        <v>23731.700000000001</v>
      </c>
      <c r="H593" s="16">
        <v>23731.700000000001</v>
      </c>
      <c r="I593" s="16">
        <v>-2044.5999999999999</v>
      </c>
      <c r="J593" s="16">
        <v>-2062</v>
      </c>
      <c r="K593" s="16">
        <v>-2062</v>
      </c>
      <c r="L593" s="16">
        <f t="shared" si="1093"/>
        <v>21544.600000000002</v>
      </c>
      <c r="M593" s="16">
        <f t="shared" si="1094"/>
        <v>21669.700000000001</v>
      </c>
      <c r="N593" s="16">
        <f t="shared" si="1095"/>
        <v>21669.700000000001</v>
      </c>
      <c r="O593" s="16">
        <v>823.27599999999995</v>
      </c>
      <c r="P593" s="16"/>
      <c r="Q593" s="16"/>
      <c r="R593" s="16">
        <f t="shared" si="1020"/>
        <v>22367.876000000004</v>
      </c>
      <c r="S593" s="16">
        <f t="shared" si="1021"/>
        <v>21669.700000000001</v>
      </c>
      <c r="T593" s="16">
        <f t="shared" si="1022"/>
        <v>21669.700000000001</v>
      </c>
      <c r="U593" s="16"/>
      <c r="V593" s="16"/>
      <c r="W593" s="16"/>
      <c r="X593" s="16">
        <f t="shared" si="1023"/>
        <v>22367.876000000004</v>
      </c>
      <c r="Y593" s="16">
        <f t="shared" si="1024"/>
        <v>21669.700000000001</v>
      </c>
      <c r="Z593" s="16">
        <f t="shared" si="1025"/>
        <v>21669.700000000001</v>
      </c>
      <c r="AA593" s="16"/>
      <c r="AB593" s="16"/>
      <c r="AC593" s="16"/>
      <c r="AD593" s="16">
        <f t="shared" si="1026"/>
        <v>22367.876000000004</v>
      </c>
      <c r="AE593" s="16">
        <f t="shared" si="1027"/>
        <v>21669.700000000001</v>
      </c>
      <c r="AF593" s="16">
        <f t="shared" si="1028"/>
        <v>21669.700000000001</v>
      </c>
      <c r="AG593" s="16"/>
      <c r="AH593" s="16">
        <f t="shared" si="1029"/>
        <v>22367.876000000004</v>
      </c>
      <c r="AI593" s="16">
        <f t="shared" si="1030"/>
        <v>21669.700000000001</v>
      </c>
      <c r="AJ593" s="16">
        <f t="shared" si="1031"/>
        <v>21669.700000000001</v>
      </c>
      <c r="AK593" s="16"/>
      <c r="AL593" s="16"/>
      <c r="AM593" s="16"/>
      <c r="AN593" s="16">
        <f t="shared" si="1032"/>
        <v>22367.876000000004</v>
      </c>
      <c r="AO593" s="16">
        <f t="shared" si="1033"/>
        <v>21669.700000000001</v>
      </c>
      <c r="AP593" s="16">
        <f t="shared" si="1034"/>
        <v>21669.700000000001</v>
      </c>
      <c r="AQ593" s="16"/>
      <c r="AR593" s="16"/>
      <c r="AS593" s="16"/>
      <c r="AT593" s="16">
        <f t="shared" si="1035"/>
        <v>22367.876000000004</v>
      </c>
      <c r="AU593" s="16">
        <f t="shared" si="1036"/>
        <v>21669.700000000001</v>
      </c>
      <c r="AV593" s="16">
        <f t="shared" si="1037"/>
        <v>21669.700000000001</v>
      </c>
      <c r="AW593" s="16"/>
      <c r="AX593" s="16"/>
      <c r="AY593" s="16"/>
      <c r="AZ593" s="16">
        <f t="shared" si="1038"/>
        <v>22367.876000000004</v>
      </c>
      <c r="BA593" s="16">
        <f t="shared" si="1039"/>
        <v>21669.700000000001</v>
      </c>
      <c r="BB593" s="16">
        <f t="shared" si="1040"/>
        <v>21669.700000000001</v>
      </c>
      <c r="BC593" s="16"/>
      <c r="BD593" s="30"/>
      <c r="BE593" s="30">
        <v>27</v>
      </c>
      <c r="BF593" s="1"/>
      <c r="BG593" s="1"/>
      <c r="BH593" s="1"/>
      <c r="BI593" s="1"/>
      <c r="BJ593" s="1"/>
    </row>
    <row r="594" s="1" customFormat="1">
      <c r="A594" s="13" t="s">
        <v>427</v>
      </c>
      <c r="B594" s="14"/>
      <c r="C594" s="13"/>
      <c r="D594" s="13"/>
      <c r="E594" s="29" t="s">
        <v>428</v>
      </c>
      <c r="F594" s="16">
        <f t="shared" si="1067"/>
        <v>172622.79999999999</v>
      </c>
      <c r="G594" s="16">
        <f t="shared" si="1068"/>
        <v>172622.79999999999</v>
      </c>
      <c r="H594" s="16">
        <f t="shared" si="1069"/>
        <v>172622.79999999999</v>
      </c>
      <c r="I594" s="16">
        <f t="shared" si="1070"/>
        <v>0</v>
      </c>
      <c r="J594" s="16">
        <f t="shared" si="1071"/>
        <v>0</v>
      </c>
      <c r="K594" s="16">
        <f t="shared" si="1072"/>
        <v>0</v>
      </c>
      <c r="L594" s="16">
        <f t="shared" si="1093"/>
        <v>172622.79999999999</v>
      </c>
      <c r="M594" s="16">
        <f t="shared" si="1094"/>
        <v>172622.79999999999</v>
      </c>
      <c r="N594" s="16">
        <f t="shared" si="1095"/>
        <v>172622.79999999999</v>
      </c>
      <c r="O594" s="16">
        <f t="shared" si="1073"/>
        <v>7054.848</v>
      </c>
      <c r="P594" s="16">
        <f t="shared" si="1074"/>
        <v>0</v>
      </c>
      <c r="Q594" s="16">
        <f t="shared" si="1075"/>
        <v>0</v>
      </c>
      <c r="R594" s="16">
        <f t="shared" si="1020"/>
        <v>179677.64799999999</v>
      </c>
      <c r="S594" s="16">
        <f t="shared" si="1021"/>
        <v>172622.79999999999</v>
      </c>
      <c r="T594" s="16">
        <f t="shared" si="1022"/>
        <v>172622.79999999999</v>
      </c>
      <c r="U594" s="16">
        <f t="shared" si="1076"/>
        <v>0</v>
      </c>
      <c r="V594" s="16">
        <f t="shared" si="1077"/>
        <v>0</v>
      </c>
      <c r="W594" s="16">
        <f t="shared" si="1078"/>
        <v>0</v>
      </c>
      <c r="X594" s="16">
        <f t="shared" si="1023"/>
        <v>179677.64799999999</v>
      </c>
      <c r="Y594" s="16">
        <f t="shared" si="1024"/>
        <v>172622.79999999999</v>
      </c>
      <c r="Z594" s="16">
        <f t="shared" si="1025"/>
        <v>172622.79999999999</v>
      </c>
      <c r="AA594" s="16">
        <f t="shared" si="1079"/>
        <v>0</v>
      </c>
      <c r="AB594" s="16">
        <f t="shared" si="1080"/>
        <v>0</v>
      </c>
      <c r="AC594" s="16">
        <f t="shared" si="1081"/>
        <v>0</v>
      </c>
      <c r="AD594" s="16">
        <f t="shared" si="1026"/>
        <v>179677.64799999999</v>
      </c>
      <c r="AE594" s="16">
        <f t="shared" si="1027"/>
        <v>172622.79999999999</v>
      </c>
      <c r="AF594" s="16">
        <f t="shared" si="1028"/>
        <v>172622.79999999999</v>
      </c>
      <c r="AG594" s="16">
        <f t="shared" si="1082"/>
        <v>0</v>
      </c>
      <c r="AH594" s="16">
        <f t="shared" si="1029"/>
        <v>179677.64799999999</v>
      </c>
      <c r="AI594" s="16">
        <f t="shared" si="1030"/>
        <v>172622.79999999999</v>
      </c>
      <c r="AJ594" s="16">
        <f t="shared" si="1031"/>
        <v>172622.79999999999</v>
      </c>
      <c r="AK594" s="16">
        <f t="shared" si="1083"/>
        <v>0</v>
      </c>
      <c r="AL594" s="16">
        <f t="shared" si="1084"/>
        <v>0</v>
      </c>
      <c r="AM594" s="16">
        <f t="shared" si="1085"/>
        <v>0</v>
      </c>
      <c r="AN594" s="16">
        <f t="shared" si="1032"/>
        <v>179677.64799999999</v>
      </c>
      <c r="AO594" s="16">
        <f t="shared" si="1033"/>
        <v>172622.79999999999</v>
      </c>
      <c r="AP594" s="16">
        <f t="shared" si="1034"/>
        <v>172622.79999999999</v>
      </c>
      <c r="AQ594" s="16">
        <f t="shared" si="1086"/>
        <v>0</v>
      </c>
      <c r="AR594" s="16">
        <f t="shared" si="1087"/>
        <v>0</v>
      </c>
      <c r="AS594" s="16">
        <f t="shared" si="1088"/>
        <v>0</v>
      </c>
      <c r="AT594" s="16">
        <f t="shared" si="1035"/>
        <v>179677.64799999999</v>
      </c>
      <c r="AU594" s="16">
        <f t="shared" si="1036"/>
        <v>172622.79999999999</v>
      </c>
      <c r="AV594" s="16">
        <f t="shared" si="1037"/>
        <v>172622.79999999999</v>
      </c>
      <c r="AW594" s="16">
        <f t="shared" si="1089"/>
        <v>0</v>
      </c>
      <c r="AX594" s="16">
        <f t="shared" si="1090"/>
        <v>0</v>
      </c>
      <c r="AY594" s="16">
        <f t="shared" si="1091"/>
        <v>0</v>
      </c>
      <c r="AZ594" s="16">
        <f t="shared" si="1038"/>
        <v>179677.64799999999</v>
      </c>
      <c r="BA594" s="16">
        <f t="shared" si="1039"/>
        <v>172622.79999999999</v>
      </c>
      <c r="BB594" s="16">
        <f t="shared" si="1040"/>
        <v>172622.79999999999</v>
      </c>
      <c r="BC594" s="16">
        <f t="shared" si="1092"/>
        <v>0</v>
      </c>
      <c r="BD594" s="30"/>
      <c r="BE594" s="30"/>
      <c r="BF594" s="1"/>
      <c r="BG594" s="1"/>
      <c r="BH594" s="1"/>
      <c r="BI594" s="1"/>
      <c r="BJ594" s="1"/>
    </row>
    <row r="595" s="1" customFormat="1">
      <c r="A595" s="13" t="s">
        <v>427</v>
      </c>
      <c r="B595" s="14" t="s">
        <v>58</v>
      </c>
      <c r="C595" s="13"/>
      <c r="D595" s="13"/>
      <c r="E595" s="29" t="s">
        <v>59</v>
      </c>
      <c r="F595" s="16">
        <f t="shared" si="1067"/>
        <v>172622.79999999999</v>
      </c>
      <c r="G595" s="16">
        <f t="shared" si="1068"/>
        <v>172622.79999999999</v>
      </c>
      <c r="H595" s="16">
        <f t="shared" si="1069"/>
        <v>172622.79999999999</v>
      </c>
      <c r="I595" s="16">
        <f t="shared" si="1070"/>
        <v>0</v>
      </c>
      <c r="J595" s="16">
        <f t="shared" si="1071"/>
        <v>0</v>
      </c>
      <c r="K595" s="16">
        <f t="shared" si="1072"/>
        <v>0</v>
      </c>
      <c r="L595" s="16">
        <f t="shared" si="1093"/>
        <v>172622.79999999999</v>
      </c>
      <c r="M595" s="16">
        <f t="shared" si="1094"/>
        <v>172622.79999999999</v>
      </c>
      <c r="N595" s="16">
        <f t="shared" si="1095"/>
        <v>172622.79999999999</v>
      </c>
      <c r="O595" s="16">
        <f t="shared" si="1073"/>
        <v>7054.848</v>
      </c>
      <c r="P595" s="16">
        <f t="shared" si="1074"/>
        <v>0</v>
      </c>
      <c r="Q595" s="16">
        <f t="shared" si="1075"/>
        <v>0</v>
      </c>
      <c r="R595" s="16">
        <f t="shared" si="1020"/>
        <v>179677.64799999999</v>
      </c>
      <c r="S595" s="16">
        <f t="shared" si="1021"/>
        <v>172622.79999999999</v>
      </c>
      <c r="T595" s="16">
        <f t="shared" si="1022"/>
        <v>172622.79999999999</v>
      </c>
      <c r="U595" s="16">
        <f t="shared" si="1076"/>
        <v>0</v>
      </c>
      <c r="V595" s="16">
        <f t="shared" si="1077"/>
        <v>0</v>
      </c>
      <c r="W595" s="16">
        <f t="shared" si="1078"/>
        <v>0</v>
      </c>
      <c r="X595" s="16">
        <f t="shared" si="1023"/>
        <v>179677.64799999999</v>
      </c>
      <c r="Y595" s="16">
        <f t="shared" si="1024"/>
        <v>172622.79999999999</v>
      </c>
      <c r="Z595" s="16">
        <f t="shared" si="1025"/>
        <v>172622.79999999999</v>
      </c>
      <c r="AA595" s="16">
        <f t="shared" si="1079"/>
        <v>0</v>
      </c>
      <c r="AB595" s="16">
        <f t="shared" si="1080"/>
        <v>0</v>
      </c>
      <c r="AC595" s="16">
        <f t="shared" si="1081"/>
        <v>0</v>
      </c>
      <c r="AD595" s="16">
        <f t="shared" si="1026"/>
        <v>179677.64799999999</v>
      </c>
      <c r="AE595" s="16">
        <f t="shared" si="1027"/>
        <v>172622.79999999999</v>
      </c>
      <c r="AF595" s="16">
        <f t="shared" si="1028"/>
        <v>172622.79999999999</v>
      </c>
      <c r="AG595" s="16">
        <f t="shared" si="1082"/>
        <v>0</v>
      </c>
      <c r="AH595" s="16">
        <f t="shared" si="1029"/>
        <v>179677.64799999999</v>
      </c>
      <c r="AI595" s="16">
        <f t="shared" si="1030"/>
        <v>172622.79999999999</v>
      </c>
      <c r="AJ595" s="16">
        <f t="shared" si="1031"/>
        <v>172622.79999999999</v>
      </c>
      <c r="AK595" s="16">
        <f t="shared" si="1083"/>
        <v>0</v>
      </c>
      <c r="AL595" s="16">
        <f t="shared" si="1084"/>
        <v>0</v>
      </c>
      <c r="AM595" s="16">
        <f t="shared" si="1085"/>
        <v>0</v>
      </c>
      <c r="AN595" s="16">
        <f t="shared" si="1032"/>
        <v>179677.64799999999</v>
      </c>
      <c r="AO595" s="16">
        <f t="shared" si="1033"/>
        <v>172622.79999999999</v>
      </c>
      <c r="AP595" s="16">
        <f t="shared" si="1034"/>
        <v>172622.79999999999</v>
      </c>
      <c r="AQ595" s="16">
        <f t="shared" si="1086"/>
        <v>0</v>
      </c>
      <c r="AR595" s="16">
        <f t="shared" si="1087"/>
        <v>0</v>
      </c>
      <c r="AS595" s="16">
        <f t="shared" si="1088"/>
        <v>0</v>
      </c>
      <c r="AT595" s="16">
        <f t="shared" si="1035"/>
        <v>179677.64799999999</v>
      </c>
      <c r="AU595" s="16">
        <f t="shared" si="1036"/>
        <v>172622.79999999999</v>
      </c>
      <c r="AV595" s="16">
        <f t="shared" si="1037"/>
        <v>172622.79999999999</v>
      </c>
      <c r="AW595" s="16">
        <f t="shared" si="1089"/>
        <v>0</v>
      </c>
      <c r="AX595" s="16">
        <f t="shared" si="1090"/>
        <v>0</v>
      </c>
      <c r="AY595" s="16">
        <f t="shared" si="1091"/>
        <v>0</v>
      </c>
      <c r="AZ595" s="16">
        <f t="shared" si="1038"/>
        <v>179677.64799999999</v>
      </c>
      <c r="BA595" s="16">
        <f t="shared" si="1039"/>
        <v>172622.79999999999</v>
      </c>
      <c r="BB595" s="16">
        <f t="shared" si="1040"/>
        <v>172622.79999999999</v>
      </c>
      <c r="BC595" s="16">
        <f t="shared" si="1092"/>
        <v>0</v>
      </c>
      <c r="BD595" s="30"/>
      <c r="BE595" s="30"/>
      <c r="BF595" s="1"/>
      <c r="BG595" s="1"/>
      <c r="BH595" s="1"/>
      <c r="BI595" s="1"/>
      <c r="BJ595" s="1"/>
    </row>
    <row r="596" s="1" customFormat="1">
      <c r="A596" s="13" t="s">
        <v>427</v>
      </c>
      <c r="B596" s="14">
        <v>600</v>
      </c>
      <c r="C596" s="13" t="s">
        <v>107</v>
      </c>
      <c r="D596" s="13" t="s">
        <v>337</v>
      </c>
      <c r="E596" s="29" t="s">
        <v>338</v>
      </c>
      <c r="F596" s="16">
        <v>172622.79999999999</v>
      </c>
      <c r="G596" s="16">
        <v>172622.79999999999</v>
      </c>
      <c r="H596" s="16">
        <v>172622.79999999999</v>
      </c>
      <c r="I596" s="16"/>
      <c r="J596" s="16"/>
      <c r="K596" s="16"/>
      <c r="L596" s="16">
        <f t="shared" si="1093"/>
        <v>172622.79999999999</v>
      </c>
      <c r="M596" s="16">
        <f t="shared" si="1094"/>
        <v>172622.79999999999</v>
      </c>
      <c r="N596" s="16">
        <f t="shared" si="1095"/>
        <v>172622.79999999999</v>
      </c>
      <c r="O596" s="16">
        <v>7054.848</v>
      </c>
      <c r="P596" s="16"/>
      <c r="Q596" s="16"/>
      <c r="R596" s="16">
        <f t="shared" si="1020"/>
        <v>179677.64799999999</v>
      </c>
      <c r="S596" s="16">
        <f t="shared" si="1021"/>
        <v>172622.79999999999</v>
      </c>
      <c r="T596" s="16">
        <f t="shared" si="1022"/>
        <v>172622.79999999999</v>
      </c>
      <c r="U596" s="16"/>
      <c r="V596" s="16"/>
      <c r="W596" s="16"/>
      <c r="X596" s="16">
        <f t="shared" si="1023"/>
        <v>179677.64799999999</v>
      </c>
      <c r="Y596" s="16">
        <f t="shared" si="1024"/>
        <v>172622.79999999999</v>
      </c>
      <c r="Z596" s="16">
        <f t="shared" si="1025"/>
        <v>172622.79999999999</v>
      </c>
      <c r="AA596" s="16"/>
      <c r="AB596" s="16"/>
      <c r="AC596" s="16"/>
      <c r="AD596" s="16">
        <f t="shared" si="1026"/>
        <v>179677.64799999999</v>
      </c>
      <c r="AE596" s="16">
        <f t="shared" si="1027"/>
        <v>172622.79999999999</v>
      </c>
      <c r="AF596" s="16">
        <f t="shared" si="1028"/>
        <v>172622.79999999999</v>
      </c>
      <c r="AG596" s="16"/>
      <c r="AH596" s="16">
        <f t="shared" si="1029"/>
        <v>179677.64799999999</v>
      </c>
      <c r="AI596" s="16">
        <f t="shared" si="1030"/>
        <v>172622.79999999999</v>
      </c>
      <c r="AJ596" s="16">
        <f t="shared" si="1031"/>
        <v>172622.79999999999</v>
      </c>
      <c r="AK596" s="16"/>
      <c r="AL596" s="16"/>
      <c r="AM596" s="16"/>
      <c r="AN596" s="16">
        <f t="shared" si="1032"/>
        <v>179677.64799999999</v>
      </c>
      <c r="AO596" s="16">
        <f t="shared" si="1033"/>
        <v>172622.79999999999</v>
      </c>
      <c r="AP596" s="16">
        <f t="shared" si="1034"/>
        <v>172622.79999999999</v>
      </c>
      <c r="AQ596" s="16"/>
      <c r="AR596" s="16"/>
      <c r="AS596" s="16"/>
      <c r="AT596" s="16">
        <f t="shared" si="1035"/>
        <v>179677.64799999999</v>
      </c>
      <c r="AU596" s="16">
        <f t="shared" si="1036"/>
        <v>172622.79999999999</v>
      </c>
      <c r="AV596" s="16">
        <f t="shared" si="1037"/>
        <v>172622.79999999999</v>
      </c>
      <c r="AW596" s="16"/>
      <c r="AX596" s="16"/>
      <c r="AY596" s="16"/>
      <c r="AZ596" s="16">
        <f t="shared" si="1038"/>
        <v>179677.64799999999</v>
      </c>
      <c r="BA596" s="16">
        <f t="shared" si="1039"/>
        <v>172622.79999999999</v>
      </c>
      <c r="BB596" s="16">
        <f t="shared" si="1040"/>
        <v>172622.79999999999</v>
      </c>
      <c r="BC596" s="16"/>
      <c r="BD596" s="30"/>
      <c r="BE596" s="30"/>
      <c r="BF596" s="1"/>
      <c r="BG596" s="1"/>
      <c r="BH596" s="1"/>
      <c r="BI596" s="1"/>
      <c r="BJ596" s="1"/>
    </row>
    <row r="597" s="1" customFormat="1">
      <c r="A597" s="13" t="s">
        <v>429</v>
      </c>
      <c r="B597" s="14"/>
      <c r="C597" s="13"/>
      <c r="D597" s="13"/>
      <c r="E597" s="29" t="s">
        <v>430</v>
      </c>
      <c r="F597" s="16">
        <f t="shared" si="1067"/>
        <v>83814.099999999991</v>
      </c>
      <c r="G597" s="16">
        <f t="shared" si="1068"/>
        <v>83814.099999999991</v>
      </c>
      <c r="H597" s="16">
        <f t="shared" si="1069"/>
        <v>83814.099999999991</v>
      </c>
      <c r="I597" s="16">
        <f t="shared" si="1070"/>
        <v>0</v>
      </c>
      <c r="J597" s="16">
        <f t="shared" si="1071"/>
        <v>0</v>
      </c>
      <c r="K597" s="16">
        <f t="shared" si="1072"/>
        <v>0</v>
      </c>
      <c r="L597" s="16">
        <f t="shared" si="1093"/>
        <v>83814.099999999991</v>
      </c>
      <c r="M597" s="16">
        <f t="shared" si="1094"/>
        <v>83814.099999999991</v>
      </c>
      <c r="N597" s="16">
        <f t="shared" si="1095"/>
        <v>83814.099999999991</v>
      </c>
      <c r="O597" s="16">
        <f t="shared" si="1073"/>
        <v>3426.0819999999999</v>
      </c>
      <c r="P597" s="16">
        <f t="shared" si="1074"/>
        <v>0</v>
      </c>
      <c r="Q597" s="16">
        <f t="shared" si="1075"/>
        <v>0</v>
      </c>
      <c r="R597" s="16">
        <f t="shared" si="1020"/>
        <v>87240.181999999986</v>
      </c>
      <c r="S597" s="16">
        <f t="shared" si="1021"/>
        <v>83814.099999999991</v>
      </c>
      <c r="T597" s="16">
        <f t="shared" si="1022"/>
        <v>83814.099999999991</v>
      </c>
      <c r="U597" s="16">
        <f t="shared" si="1076"/>
        <v>0</v>
      </c>
      <c r="V597" s="16">
        <f t="shared" si="1077"/>
        <v>0</v>
      </c>
      <c r="W597" s="16">
        <f t="shared" si="1078"/>
        <v>0</v>
      </c>
      <c r="X597" s="16">
        <f t="shared" si="1023"/>
        <v>87240.181999999986</v>
      </c>
      <c r="Y597" s="16">
        <f t="shared" si="1024"/>
        <v>83814.099999999991</v>
      </c>
      <c r="Z597" s="16">
        <f t="shared" si="1025"/>
        <v>83814.099999999991</v>
      </c>
      <c r="AA597" s="16">
        <f t="shared" si="1079"/>
        <v>0</v>
      </c>
      <c r="AB597" s="16">
        <f t="shared" si="1080"/>
        <v>0</v>
      </c>
      <c r="AC597" s="16">
        <f t="shared" si="1081"/>
        <v>0</v>
      </c>
      <c r="AD597" s="16">
        <f t="shared" si="1026"/>
        <v>87240.181999999986</v>
      </c>
      <c r="AE597" s="16">
        <f t="shared" si="1027"/>
        <v>83814.099999999991</v>
      </c>
      <c r="AF597" s="16">
        <f t="shared" si="1028"/>
        <v>83814.099999999991</v>
      </c>
      <c r="AG597" s="16">
        <f t="shared" si="1082"/>
        <v>0</v>
      </c>
      <c r="AH597" s="16">
        <f t="shared" si="1029"/>
        <v>87240.181999999986</v>
      </c>
      <c r="AI597" s="16">
        <f t="shared" si="1030"/>
        <v>83814.099999999991</v>
      </c>
      <c r="AJ597" s="16">
        <f t="shared" si="1031"/>
        <v>83814.099999999991</v>
      </c>
      <c r="AK597" s="16">
        <f t="shared" si="1083"/>
        <v>0</v>
      </c>
      <c r="AL597" s="16">
        <f t="shared" si="1084"/>
        <v>0</v>
      </c>
      <c r="AM597" s="16">
        <f t="shared" si="1085"/>
        <v>0</v>
      </c>
      <c r="AN597" s="16">
        <f t="shared" si="1032"/>
        <v>87240.181999999986</v>
      </c>
      <c r="AO597" s="16">
        <f t="shared" si="1033"/>
        <v>83814.099999999991</v>
      </c>
      <c r="AP597" s="16">
        <f t="shared" si="1034"/>
        <v>83814.099999999991</v>
      </c>
      <c r="AQ597" s="16">
        <f t="shared" si="1086"/>
        <v>0</v>
      </c>
      <c r="AR597" s="16">
        <f t="shared" si="1087"/>
        <v>0</v>
      </c>
      <c r="AS597" s="16">
        <f t="shared" si="1088"/>
        <v>0</v>
      </c>
      <c r="AT597" s="16">
        <f t="shared" si="1035"/>
        <v>87240.181999999986</v>
      </c>
      <c r="AU597" s="16">
        <f t="shared" si="1036"/>
        <v>83814.099999999991</v>
      </c>
      <c r="AV597" s="16">
        <f t="shared" si="1037"/>
        <v>83814.099999999991</v>
      </c>
      <c r="AW597" s="16">
        <f t="shared" si="1089"/>
        <v>0</v>
      </c>
      <c r="AX597" s="16">
        <f t="shared" si="1090"/>
        <v>0</v>
      </c>
      <c r="AY597" s="16">
        <f t="shared" si="1091"/>
        <v>0</v>
      </c>
      <c r="AZ597" s="16">
        <f t="shared" si="1038"/>
        <v>87240.181999999986</v>
      </c>
      <c r="BA597" s="16">
        <f t="shared" si="1039"/>
        <v>83814.099999999991</v>
      </c>
      <c r="BB597" s="16">
        <f t="shared" si="1040"/>
        <v>83814.099999999991</v>
      </c>
      <c r="BC597" s="16">
        <f t="shared" si="1092"/>
        <v>0</v>
      </c>
      <c r="BD597" s="30"/>
      <c r="BE597" s="30"/>
      <c r="BF597" s="1"/>
      <c r="BG597" s="1"/>
      <c r="BH597" s="1"/>
      <c r="BI597" s="1"/>
      <c r="BJ597" s="1"/>
    </row>
    <row r="598" s="1" customFormat="1">
      <c r="A598" s="13" t="s">
        <v>429</v>
      </c>
      <c r="B598" s="14" t="s">
        <v>58</v>
      </c>
      <c r="C598" s="13"/>
      <c r="D598" s="13"/>
      <c r="E598" s="29" t="s">
        <v>59</v>
      </c>
      <c r="F598" s="16">
        <f t="shared" si="1067"/>
        <v>83814.099999999991</v>
      </c>
      <c r="G598" s="16">
        <f t="shared" si="1068"/>
        <v>83814.099999999991</v>
      </c>
      <c r="H598" s="16">
        <f t="shared" si="1069"/>
        <v>83814.099999999991</v>
      </c>
      <c r="I598" s="16">
        <f t="shared" si="1070"/>
        <v>0</v>
      </c>
      <c r="J598" s="16">
        <f t="shared" si="1071"/>
        <v>0</v>
      </c>
      <c r="K598" s="16">
        <f t="shared" si="1072"/>
        <v>0</v>
      </c>
      <c r="L598" s="16">
        <f t="shared" si="1093"/>
        <v>83814.099999999991</v>
      </c>
      <c r="M598" s="16">
        <f t="shared" si="1094"/>
        <v>83814.099999999991</v>
      </c>
      <c r="N598" s="16">
        <f t="shared" si="1095"/>
        <v>83814.099999999991</v>
      </c>
      <c r="O598" s="16">
        <f t="shared" si="1073"/>
        <v>3426.0819999999999</v>
      </c>
      <c r="P598" s="16">
        <f t="shared" si="1074"/>
        <v>0</v>
      </c>
      <c r="Q598" s="16">
        <f t="shared" si="1075"/>
        <v>0</v>
      </c>
      <c r="R598" s="16">
        <f t="shared" si="1020"/>
        <v>87240.181999999986</v>
      </c>
      <c r="S598" s="16">
        <f t="shared" si="1021"/>
        <v>83814.099999999991</v>
      </c>
      <c r="T598" s="16">
        <f t="shared" si="1022"/>
        <v>83814.099999999991</v>
      </c>
      <c r="U598" s="16">
        <f t="shared" si="1076"/>
        <v>0</v>
      </c>
      <c r="V598" s="16">
        <f t="shared" si="1077"/>
        <v>0</v>
      </c>
      <c r="W598" s="16">
        <f t="shared" si="1078"/>
        <v>0</v>
      </c>
      <c r="X598" s="16">
        <f t="shared" si="1023"/>
        <v>87240.181999999986</v>
      </c>
      <c r="Y598" s="16">
        <f t="shared" si="1024"/>
        <v>83814.099999999991</v>
      </c>
      <c r="Z598" s="16">
        <f t="shared" si="1025"/>
        <v>83814.099999999991</v>
      </c>
      <c r="AA598" s="16">
        <f t="shared" si="1079"/>
        <v>0</v>
      </c>
      <c r="AB598" s="16">
        <f t="shared" si="1080"/>
        <v>0</v>
      </c>
      <c r="AC598" s="16">
        <f t="shared" si="1081"/>
        <v>0</v>
      </c>
      <c r="AD598" s="16">
        <f t="shared" si="1026"/>
        <v>87240.181999999986</v>
      </c>
      <c r="AE598" s="16">
        <f t="shared" si="1027"/>
        <v>83814.099999999991</v>
      </c>
      <c r="AF598" s="16">
        <f t="shared" si="1028"/>
        <v>83814.099999999991</v>
      </c>
      <c r="AG598" s="16">
        <f t="shared" si="1082"/>
        <v>0</v>
      </c>
      <c r="AH598" s="16">
        <f t="shared" si="1029"/>
        <v>87240.181999999986</v>
      </c>
      <c r="AI598" s="16">
        <f t="shared" si="1030"/>
        <v>83814.099999999991</v>
      </c>
      <c r="AJ598" s="16">
        <f t="shared" si="1031"/>
        <v>83814.099999999991</v>
      </c>
      <c r="AK598" s="16">
        <f t="shared" si="1083"/>
        <v>0</v>
      </c>
      <c r="AL598" s="16">
        <f t="shared" si="1084"/>
        <v>0</v>
      </c>
      <c r="AM598" s="16">
        <f t="shared" si="1085"/>
        <v>0</v>
      </c>
      <c r="AN598" s="16">
        <f t="shared" si="1032"/>
        <v>87240.181999999986</v>
      </c>
      <c r="AO598" s="16">
        <f t="shared" si="1033"/>
        <v>83814.099999999991</v>
      </c>
      <c r="AP598" s="16">
        <f t="shared" si="1034"/>
        <v>83814.099999999991</v>
      </c>
      <c r="AQ598" s="16">
        <f t="shared" si="1086"/>
        <v>0</v>
      </c>
      <c r="AR598" s="16">
        <f t="shared" si="1087"/>
        <v>0</v>
      </c>
      <c r="AS598" s="16">
        <f t="shared" si="1088"/>
        <v>0</v>
      </c>
      <c r="AT598" s="16">
        <f t="shared" si="1035"/>
        <v>87240.181999999986</v>
      </c>
      <c r="AU598" s="16">
        <f t="shared" si="1036"/>
        <v>83814.099999999991</v>
      </c>
      <c r="AV598" s="16">
        <f t="shared" si="1037"/>
        <v>83814.099999999991</v>
      </c>
      <c r="AW598" s="16">
        <f t="shared" si="1089"/>
        <v>0</v>
      </c>
      <c r="AX598" s="16">
        <f t="shared" si="1090"/>
        <v>0</v>
      </c>
      <c r="AY598" s="16">
        <f t="shared" si="1091"/>
        <v>0</v>
      </c>
      <c r="AZ598" s="16">
        <f t="shared" si="1038"/>
        <v>87240.181999999986</v>
      </c>
      <c r="BA598" s="16">
        <f t="shared" si="1039"/>
        <v>83814.099999999991</v>
      </c>
      <c r="BB598" s="16">
        <f t="shared" si="1040"/>
        <v>83814.099999999991</v>
      </c>
      <c r="BC598" s="16">
        <f t="shared" si="1092"/>
        <v>0</v>
      </c>
      <c r="BD598" s="30"/>
      <c r="BE598" s="30"/>
      <c r="BF598" s="1"/>
      <c r="BG598" s="1"/>
      <c r="BH598" s="1"/>
      <c r="BI598" s="1"/>
      <c r="BJ598" s="1"/>
    </row>
    <row r="599" s="1" customFormat="1">
      <c r="A599" s="13" t="s">
        <v>429</v>
      </c>
      <c r="B599" s="14">
        <v>600</v>
      </c>
      <c r="C599" s="13" t="s">
        <v>107</v>
      </c>
      <c r="D599" s="13" t="s">
        <v>337</v>
      </c>
      <c r="E599" s="29" t="s">
        <v>338</v>
      </c>
      <c r="F599" s="16">
        <v>83814.099999999991</v>
      </c>
      <c r="G599" s="16">
        <v>83814.099999999991</v>
      </c>
      <c r="H599" s="16">
        <v>83814.099999999991</v>
      </c>
      <c r="I599" s="16"/>
      <c r="J599" s="16"/>
      <c r="K599" s="16"/>
      <c r="L599" s="16">
        <f t="shared" si="1093"/>
        <v>83814.099999999991</v>
      </c>
      <c r="M599" s="16">
        <f t="shared" si="1094"/>
        <v>83814.099999999991</v>
      </c>
      <c r="N599" s="16">
        <f t="shared" si="1095"/>
        <v>83814.099999999991</v>
      </c>
      <c r="O599" s="16">
        <v>3426.0819999999999</v>
      </c>
      <c r="P599" s="16"/>
      <c r="Q599" s="16"/>
      <c r="R599" s="16">
        <f t="shared" si="1020"/>
        <v>87240.181999999986</v>
      </c>
      <c r="S599" s="16">
        <f t="shared" si="1021"/>
        <v>83814.099999999991</v>
      </c>
      <c r="T599" s="16">
        <f t="shared" si="1022"/>
        <v>83814.099999999991</v>
      </c>
      <c r="U599" s="16"/>
      <c r="V599" s="16"/>
      <c r="W599" s="16"/>
      <c r="X599" s="16">
        <f t="shared" si="1023"/>
        <v>87240.181999999986</v>
      </c>
      <c r="Y599" s="16">
        <f t="shared" si="1024"/>
        <v>83814.099999999991</v>
      </c>
      <c r="Z599" s="16">
        <f t="shared" si="1025"/>
        <v>83814.099999999991</v>
      </c>
      <c r="AA599" s="16"/>
      <c r="AB599" s="16"/>
      <c r="AC599" s="16"/>
      <c r="AD599" s="16">
        <f t="shared" si="1026"/>
        <v>87240.181999999986</v>
      </c>
      <c r="AE599" s="16">
        <f t="shared" si="1027"/>
        <v>83814.099999999991</v>
      </c>
      <c r="AF599" s="16">
        <f t="shared" si="1028"/>
        <v>83814.099999999991</v>
      </c>
      <c r="AG599" s="16"/>
      <c r="AH599" s="16">
        <f t="shared" si="1029"/>
        <v>87240.181999999986</v>
      </c>
      <c r="AI599" s="16">
        <f t="shared" si="1030"/>
        <v>83814.099999999991</v>
      </c>
      <c r="AJ599" s="16">
        <f t="shared" si="1031"/>
        <v>83814.099999999991</v>
      </c>
      <c r="AK599" s="16"/>
      <c r="AL599" s="16"/>
      <c r="AM599" s="16"/>
      <c r="AN599" s="16">
        <f t="shared" si="1032"/>
        <v>87240.181999999986</v>
      </c>
      <c r="AO599" s="16">
        <f t="shared" si="1033"/>
        <v>83814.099999999991</v>
      </c>
      <c r="AP599" s="16">
        <f t="shared" si="1034"/>
        <v>83814.099999999991</v>
      </c>
      <c r="AQ599" s="16"/>
      <c r="AR599" s="16"/>
      <c r="AS599" s="16"/>
      <c r="AT599" s="16">
        <f t="shared" si="1035"/>
        <v>87240.181999999986</v>
      </c>
      <c r="AU599" s="16">
        <f t="shared" si="1036"/>
        <v>83814.099999999991</v>
      </c>
      <c r="AV599" s="16">
        <f t="shared" si="1037"/>
        <v>83814.099999999991</v>
      </c>
      <c r="AW599" s="16"/>
      <c r="AX599" s="16"/>
      <c r="AY599" s="16"/>
      <c r="AZ599" s="16">
        <f t="shared" si="1038"/>
        <v>87240.181999999986</v>
      </c>
      <c r="BA599" s="16">
        <f t="shared" si="1039"/>
        <v>83814.099999999991</v>
      </c>
      <c r="BB599" s="16">
        <f t="shared" si="1040"/>
        <v>83814.099999999991</v>
      </c>
      <c r="BC599" s="16"/>
      <c r="BD599" s="30"/>
      <c r="BE599" s="30"/>
      <c r="BF599" s="1"/>
      <c r="BG599" s="1"/>
      <c r="BH599" s="1"/>
      <c r="BI599" s="1"/>
      <c r="BJ599" s="1"/>
    </row>
    <row r="600" s="1" customFormat="1">
      <c r="A600" s="13" t="s">
        <v>431</v>
      </c>
      <c r="B600" s="14"/>
      <c r="C600" s="13"/>
      <c r="D600" s="13"/>
      <c r="E600" s="29" t="s">
        <v>432</v>
      </c>
      <c r="F600" s="16">
        <f>F601+F603+F605</f>
        <v>13952532.6</v>
      </c>
      <c r="G600" s="16">
        <f>G601+G603+G605</f>
        <v>14103523.999999998</v>
      </c>
      <c r="H600" s="16">
        <f>H601+H603+H605</f>
        <v>14058196.6</v>
      </c>
      <c r="I600" s="16">
        <f>I601+I603+I605</f>
        <v>0</v>
      </c>
      <c r="J600" s="16">
        <f>J601+J603+J605</f>
        <v>0</v>
      </c>
      <c r="K600" s="16">
        <f>K601+K603+K605</f>
        <v>0</v>
      </c>
      <c r="L600" s="16">
        <f t="shared" si="1093"/>
        <v>13952532.6</v>
      </c>
      <c r="M600" s="16">
        <f t="shared" si="1094"/>
        <v>14103523.999999998</v>
      </c>
      <c r="N600" s="16">
        <f t="shared" si="1095"/>
        <v>14058196.6</v>
      </c>
      <c r="O600" s="16">
        <f>O601+O603+O605</f>
        <v>0</v>
      </c>
      <c r="P600" s="16">
        <f>P601+P603+P605</f>
        <v>0</v>
      </c>
      <c r="Q600" s="16">
        <f>Q601+Q603+Q605</f>
        <v>0</v>
      </c>
      <c r="R600" s="16">
        <f t="shared" si="1020"/>
        <v>13952532.6</v>
      </c>
      <c r="S600" s="16">
        <f t="shared" si="1021"/>
        <v>14103523.999999998</v>
      </c>
      <c r="T600" s="16">
        <f t="shared" si="1022"/>
        <v>14058196.6</v>
      </c>
      <c r="U600" s="16">
        <f>U601+U603+U605</f>
        <v>0</v>
      </c>
      <c r="V600" s="16">
        <f>V601+V603+V605</f>
        <v>0</v>
      </c>
      <c r="W600" s="16">
        <f>W601+W603+W605</f>
        <v>0</v>
      </c>
      <c r="X600" s="16">
        <f t="shared" si="1023"/>
        <v>13952532.6</v>
      </c>
      <c r="Y600" s="16">
        <f t="shared" si="1024"/>
        <v>14103523.999999998</v>
      </c>
      <c r="Z600" s="16">
        <f t="shared" si="1025"/>
        <v>14058196.6</v>
      </c>
      <c r="AA600" s="16">
        <f>AA601+AA603+AA605</f>
        <v>0</v>
      </c>
      <c r="AB600" s="16">
        <f>AB601+AB603+AB605</f>
        <v>0</v>
      </c>
      <c r="AC600" s="16">
        <f>AC601+AC603+AC605</f>
        <v>0</v>
      </c>
      <c r="AD600" s="16">
        <f t="shared" si="1026"/>
        <v>13952532.6</v>
      </c>
      <c r="AE600" s="16">
        <f t="shared" si="1027"/>
        <v>14103523.999999998</v>
      </c>
      <c r="AF600" s="16">
        <f t="shared" si="1028"/>
        <v>14058196.6</v>
      </c>
      <c r="AG600" s="16">
        <f>AG601+AG603+AG605</f>
        <v>0</v>
      </c>
      <c r="AH600" s="16">
        <f t="shared" si="1029"/>
        <v>13952532.6</v>
      </c>
      <c r="AI600" s="16">
        <f t="shared" si="1030"/>
        <v>14103523.999999998</v>
      </c>
      <c r="AJ600" s="16">
        <f t="shared" si="1031"/>
        <v>14058196.6</v>
      </c>
      <c r="AK600" s="16">
        <f>AK601+AK603+AK605</f>
        <v>0</v>
      </c>
      <c r="AL600" s="16">
        <f>AL601+AL603+AL605</f>
        <v>0</v>
      </c>
      <c r="AM600" s="16">
        <f>AM601+AM603+AM605</f>
        <v>0</v>
      </c>
      <c r="AN600" s="16">
        <f t="shared" si="1032"/>
        <v>13952532.6</v>
      </c>
      <c r="AO600" s="16">
        <f t="shared" si="1033"/>
        <v>14103523.999999998</v>
      </c>
      <c r="AP600" s="16">
        <f t="shared" si="1034"/>
        <v>14058196.6</v>
      </c>
      <c r="AQ600" s="16">
        <f>AQ601+AQ603+AQ605</f>
        <v>0</v>
      </c>
      <c r="AR600" s="16">
        <f>AR601+AR603+AR605</f>
        <v>0</v>
      </c>
      <c r="AS600" s="16">
        <f>AS601+AS603+AS605</f>
        <v>0</v>
      </c>
      <c r="AT600" s="16">
        <f t="shared" si="1035"/>
        <v>13952532.6</v>
      </c>
      <c r="AU600" s="16">
        <f t="shared" si="1036"/>
        <v>14103523.999999998</v>
      </c>
      <c r="AV600" s="16">
        <f t="shared" si="1037"/>
        <v>14058196.6</v>
      </c>
      <c r="AW600" s="16">
        <f>AW601+AW603+AW605</f>
        <v>0</v>
      </c>
      <c r="AX600" s="16">
        <f>AX601+AX603+AX605</f>
        <v>0</v>
      </c>
      <c r="AY600" s="16">
        <f>AY601+AY603+AY605</f>
        <v>0</v>
      </c>
      <c r="AZ600" s="16">
        <f t="shared" si="1038"/>
        <v>13952532.6</v>
      </c>
      <c r="BA600" s="16">
        <f t="shared" si="1039"/>
        <v>14103523.999999998</v>
      </c>
      <c r="BB600" s="16">
        <f t="shared" si="1040"/>
        <v>14058196.6</v>
      </c>
      <c r="BC600" s="16">
        <f>BC601+BC603+BC605</f>
        <v>0</v>
      </c>
      <c r="BD600" s="30"/>
      <c r="BE600" s="30"/>
      <c r="BF600" s="1"/>
      <c r="BG600" s="1"/>
      <c r="BH600" s="1"/>
      <c r="BI600" s="1"/>
      <c r="BJ600" s="1"/>
    </row>
    <row r="601" s="1" customFormat="1">
      <c r="A601" s="13" t="s">
        <v>431</v>
      </c>
      <c r="B601" s="14" t="s">
        <v>66</v>
      </c>
      <c r="C601" s="13"/>
      <c r="D601" s="13"/>
      <c r="E601" s="29" t="s">
        <v>67</v>
      </c>
      <c r="F601" s="16">
        <f>F602</f>
        <v>3</v>
      </c>
      <c r="G601" s="16">
        <f>G602</f>
        <v>3</v>
      </c>
      <c r="H601" s="16">
        <f>H602</f>
        <v>3</v>
      </c>
      <c r="I601" s="16">
        <f>I602</f>
        <v>0</v>
      </c>
      <c r="J601" s="16">
        <f>J602</f>
        <v>0</v>
      </c>
      <c r="K601" s="16">
        <f>K602</f>
        <v>0</v>
      </c>
      <c r="L601" s="16">
        <f t="shared" si="1093"/>
        <v>3</v>
      </c>
      <c r="M601" s="16">
        <f t="shared" si="1094"/>
        <v>3</v>
      </c>
      <c r="N601" s="16">
        <f t="shared" si="1095"/>
        <v>3</v>
      </c>
      <c r="O601" s="16">
        <f>O602</f>
        <v>0</v>
      </c>
      <c r="P601" s="16">
        <f>P602</f>
        <v>0</v>
      </c>
      <c r="Q601" s="16">
        <f>Q602</f>
        <v>0</v>
      </c>
      <c r="R601" s="16">
        <f t="shared" si="1020"/>
        <v>3</v>
      </c>
      <c r="S601" s="16">
        <f t="shared" si="1021"/>
        <v>3</v>
      </c>
      <c r="T601" s="16">
        <f t="shared" si="1022"/>
        <v>3</v>
      </c>
      <c r="U601" s="16">
        <f>U602</f>
        <v>0</v>
      </c>
      <c r="V601" s="16">
        <f>V602</f>
        <v>0</v>
      </c>
      <c r="W601" s="16">
        <f>W602</f>
        <v>0</v>
      </c>
      <c r="X601" s="16">
        <f t="shared" si="1023"/>
        <v>3</v>
      </c>
      <c r="Y601" s="16">
        <f t="shared" si="1024"/>
        <v>3</v>
      </c>
      <c r="Z601" s="16">
        <f t="shared" si="1025"/>
        <v>3</v>
      </c>
      <c r="AA601" s="16">
        <f>AA602</f>
        <v>0</v>
      </c>
      <c r="AB601" s="16">
        <f>AB602</f>
        <v>0</v>
      </c>
      <c r="AC601" s="16">
        <f>AC602</f>
        <v>0</v>
      </c>
      <c r="AD601" s="16">
        <f t="shared" si="1026"/>
        <v>3</v>
      </c>
      <c r="AE601" s="16">
        <f t="shared" si="1027"/>
        <v>3</v>
      </c>
      <c r="AF601" s="16">
        <f t="shared" si="1028"/>
        <v>3</v>
      </c>
      <c r="AG601" s="16">
        <f>AG602</f>
        <v>0</v>
      </c>
      <c r="AH601" s="16">
        <f t="shared" si="1029"/>
        <v>3</v>
      </c>
      <c r="AI601" s="16">
        <f t="shared" si="1030"/>
        <v>3</v>
      </c>
      <c r="AJ601" s="16">
        <f t="shared" si="1031"/>
        <v>3</v>
      </c>
      <c r="AK601" s="16">
        <f>AK602</f>
        <v>0</v>
      </c>
      <c r="AL601" s="16">
        <f>AL602</f>
        <v>0</v>
      </c>
      <c r="AM601" s="16">
        <f>AM602</f>
        <v>0</v>
      </c>
      <c r="AN601" s="16">
        <f t="shared" si="1032"/>
        <v>3</v>
      </c>
      <c r="AO601" s="16">
        <f t="shared" si="1033"/>
        <v>3</v>
      </c>
      <c r="AP601" s="16">
        <f t="shared" si="1034"/>
        <v>3</v>
      </c>
      <c r="AQ601" s="16">
        <f>AQ602</f>
        <v>0</v>
      </c>
      <c r="AR601" s="16">
        <f>AR602</f>
        <v>0</v>
      </c>
      <c r="AS601" s="16">
        <f>AS602</f>
        <v>0</v>
      </c>
      <c r="AT601" s="16">
        <f t="shared" si="1035"/>
        <v>3</v>
      </c>
      <c r="AU601" s="16">
        <f t="shared" si="1036"/>
        <v>3</v>
      </c>
      <c r="AV601" s="16">
        <f t="shared" si="1037"/>
        <v>3</v>
      </c>
      <c r="AW601" s="16">
        <f>AW602</f>
        <v>0</v>
      </c>
      <c r="AX601" s="16">
        <f>AX602</f>
        <v>0</v>
      </c>
      <c r="AY601" s="16">
        <f>AY602</f>
        <v>0</v>
      </c>
      <c r="AZ601" s="16">
        <f t="shared" si="1038"/>
        <v>3</v>
      </c>
      <c r="BA601" s="16">
        <f t="shared" si="1039"/>
        <v>3</v>
      </c>
      <c r="BB601" s="16">
        <f t="shared" si="1040"/>
        <v>3</v>
      </c>
      <c r="BC601" s="16">
        <f>BC602</f>
        <v>0</v>
      </c>
      <c r="BD601" s="30"/>
      <c r="BE601" s="30"/>
      <c r="BF601" s="1"/>
      <c r="BG601" s="1"/>
      <c r="BH601" s="1"/>
      <c r="BI601" s="1"/>
      <c r="BJ601" s="1"/>
    </row>
    <row r="602" s="1" customFormat="1">
      <c r="A602" s="13" t="s">
        <v>431</v>
      </c>
      <c r="B602" s="14">
        <v>200</v>
      </c>
      <c r="C602" s="13" t="s">
        <v>72</v>
      </c>
      <c r="D602" s="13" t="s">
        <v>74</v>
      </c>
      <c r="E602" s="29" t="s">
        <v>75</v>
      </c>
      <c r="F602" s="16">
        <v>3</v>
      </c>
      <c r="G602" s="16">
        <v>3</v>
      </c>
      <c r="H602" s="16">
        <v>3</v>
      </c>
      <c r="I602" s="16"/>
      <c r="J602" s="16"/>
      <c r="K602" s="16"/>
      <c r="L602" s="16">
        <f t="shared" si="1093"/>
        <v>3</v>
      </c>
      <c r="M602" s="16">
        <f t="shared" si="1094"/>
        <v>3</v>
      </c>
      <c r="N602" s="16">
        <f t="shared" si="1095"/>
        <v>3</v>
      </c>
      <c r="O602" s="16"/>
      <c r="P602" s="16"/>
      <c r="Q602" s="16"/>
      <c r="R602" s="16">
        <f t="shared" si="1020"/>
        <v>3</v>
      </c>
      <c r="S602" s="16">
        <f t="shared" si="1021"/>
        <v>3</v>
      </c>
      <c r="T602" s="16">
        <f t="shared" si="1022"/>
        <v>3</v>
      </c>
      <c r="U602" s="16"/>
      <c r="V602" s="16"/>
      <c r="W602" s="16"/>
      <c r="X602" s="16">
        <f t="shared" si="1023"/>
        <v>3</v>
      </c>
      <c r="Y602" s="16">
        <f t="shared" si="1024"/>
        <v>3</v>
      </c>
      <c r="Z602" s="16">
        <f t="shared" si="1025"/>
        <v>3</v>
      </c>
      <c r="AA602" s="16"/>
      <c r="AB602" s="16"/>
      <c r="AC602" s="16"/>
      <c r="AD602" s="16">
        <f t="shared" si="1026"/>
        <v>3</v>
      </c>
      <c r="AE602" s="16">
        <f t="shared" si="1027"/>
        <v>3</v>
      </c>
      <c r="AF602" s="16">
        <f t="shared" si="1028"/>
        <v>3</v>
      </c>
      <c r="AG602" s="16"/>
      <c r="AH602" s="16">
        <f t="shared" si="1029"/>
        <v>3</v>
      </c>
      <c r="AI602" s="16">
        <f t="shared" si="1030"/>
        <v>3</v>
      </c>
      <c r="AJ602" s="16">
        <f t="shared" si="1031"/>
        <v>3</v>
      </c>
      <c r="AK602" s="16"/>
      <c r="AL602" s="16"/>
      <c r="AM602" s="16"/>
      <c r="AN602" s="16">
        <f t="shared" si="1032"/>
        <v>3</v>
      </c>
      <c r="AO602" s="16">
        <f t="shared" si="1033"/>
        <v>3</v>
      </c>
      <c r="AP602" s="16">
        <f t="shared" si="1034"/>
        <v>3</v>
      </c>
      <c r="AQ602" s="16"/>
      <c r="AR602" s="16"/>
      <c r="AS602" s="16"/>
      <c r="AT602" s="16">
        <f t="shared" si="1035"/>
        <v>3</v>
      </c>
      <c r="AU602" s="16">
        <f t="shared" si="1036"/>
        <v>3</v>
      </c>
      <c r="AV602" s="16">
        <f t="shared" si="1037"/>
        <v>3</v>
      </c>
      <c r="AW602" s="16"/>
      <c r="AX602" s="16"/>
      <c r="AY602" s="16"/>
      <c r="AZ602" s="16">
        <f t="shared" si="1038"/>
        <v>3</v>
      </c>
      <c r="BA602" s="16">
        <f t="shared" si="1039"/>
        <v>3</v>
      </c>
      <c r="BB602" s="16">
        <f t="shared" si="1040"/>
        <v>3</v>
      </c>
      <c r="BC602" s="16"/>
      <c r="BD602" s="30"/>
      <c r="BE602" s="30"/>
      <c r="BF602" s="1"/>
      <c r="BG602" s="1"/>
      <c r="BH602" s="1"/>
      <c r="BI602" s="1"/>
      <c r="BJ602" s="1"/>
    </row>
    <row r="603" s="1" customFormat="1">
      <c r="A603" s="13" t="s">
        <v>431</v>
      </c>
      <c r="B603" s="14" t="s">
        <v>192</v>
      </c>
      <c r="C603" s="13"/>
      <c r="D603" s="13"/>
      <c r="E603" s="29" t="s">
        <v>193</v>
      </c>
      <c r="F603" s="16">
        <f>F604</f>
        <v>41.799999999999997</v>
      </c>
      <c r="G603" s="16">
        <f>G604</f>
        <v>41.700000000000003</v>
      </c>
      <c r="H603" s="16">
        <f>H604</f>
        <v>41.799999999999997</v>
      </c>
      <c r="I603" s="16">
        <f>I604</f>
        <v>0</v>
      </c>
      <c r="J603" s="16">
        <f>J604</f>
        <v>0</v>
      </c>
      <c r="K603" s="16">
        <f>K604</f>
        <v>0</v>
      </c>
      <c r="L603" s="16">
        <f t="shared" si="1093"/>
        <v>41.799999999999997</v>
      </c>
      <c r="M603" s="16">
        <f t="shared" si="1094"/>
        <v>41.700000000000003</v>
      </c>
      <c r="N603" s="16">
        <f t="shared" si="1095"/>
        <v>41.799999999999997</v>
      </c>
      <c r="O603" s="16">
        <f>O604</f>
        <v>0</v>
      </c>
      <c r="P603" s="16">
        <f>P604</f>
        <v>0</v>
      </c>
      <c r="Q603" s="16">
        <f>Q604</f>
        <v>0</v>
      </c>
      <c r="R603" s="16">
        <f t="shared" si="1020"/>
        <v>41.799999999999997</v>
      </c>
      <c r="S603" s="16">
        <f t="shared" si="1021"/>
        <v>41.700000000000003</v>
      </c>
      <c r="T603" s="16">
        <f t="shared" si="1022"/>
        <v>41.799999999999997</v>
      </c>
      <c r="U603" s="16">
        <f>U604</f>
        <v>0</v>
      </c>
      <c r="V603" s="16">
        <f>V604</f>
        <v>0</v>
      </c>
      <c r="W603" s="16">
        <f>W604</f>
        <v>0</v>
      </c>
      <c r="X603" s="16">
        <f t="shared" si="1023"/>
        <v>41.799999999999997</v>
      </c>
      <c r="Y603" s="16">
        <f t="shared" si="1024"/>
        <v>41.700000000000003</v>
      </c>
      <c r="Z603" s="16">
        <f t="shared" si="1025"/>
        <v>41.799999999999997</v>
      </c>
      <c r="AA603" s="16">
        <f>AA604</f>
        <v>0</v>
      </c>
      <c r="AB603" s="16">
        <f>AB604</f>
        <v>0</v>
      </c>
      <c r="AC603" s="16">
        <f>AC604</f>
        <v>0</v>
      </c>
      <c r="AD603" s="16">
        <f t="shared" si="1026"/>
        <v>41.799999999999997</v>
      </c>
      <c r="AE603" s="16">
        <f t="shared" si="1027"/>
        <v>41.700000000000003</v>
      </c>
      <c r="AF603" s="16">
        <f t="shared" si="1028"/>
        <v>41.799999999999997</v>
      </c>
      <c r="AG603" s="16">
        <f>AG604</f>
        <v>0</v>
      </c>
      <c r="AH603" s="16">
        <f t="shared" si="1029"/>
        <v>41.799999999999997</v>
      </c>
      <c r="AI603" s="16">
        <f t="shared" si="1030"/>
        <v>41.700000000000003</v>
      </c>
      <c r="AJ603" s="16">
        <f t="shared" si="1031"/>
        <v>41.799999999999997</v>
      </c>
      <c r="AK603" s="16">
        <f>AK604</f>
        <v>0</v>
      </c>
      <c r="AL603" s="16">
        <f>AL604</f>
        <v>0</v>
      </c>
      <c r="AM603" s="16">
        <f>AM604</f>
        <v>0</v>
      </c>
      <c r="AN603" s="16">
        <f t="shared" si="1032"/>
        <v>41.799999999999997</v>
      </c>
      <c r="AO603" s="16">
        <f t="shared" si="1033"/>
        <v>41.700000000000003</v>
      </c>
      <c r="AP603" s="16">
        <f t="shared" si="1034"/>
        <v>41.799999999999997</v>
      </c>
      <c r="AQ603" s="16">
        <f>AQ604</f>
        <v>0</v>
      </c>
      <c r="AR603" s="16">
        <f>AR604</f>
        <v>0</v>
      </c>
      <c r="AS603" s="16">
        <f>AS604</f>
        <v>0</v>
      </c>
      <c r="AT603" s="16">
        <f t="shared" si="1035"/>
        <v>41.799999999999997</v>
      </c>
      <c r="AU603" s="16">
        <f t="shared" si="1036"/>
        <v>41.700000000000003</v>
      </c>
      <c r="AV603" s="16">
        <f t="shared" si="1037"/>
        <v>41.799999999999997</v>
      </c>
      <c r="AW603" s="16">
        <f>AW604</f>
        <v>0</v>
      </c>
      <c r="AX603" s="16">
        <f>AX604</f>
        <v>0</v>
      </c>
      <c r="AY603" s="16">
        <f>AY604</f>
        <v>0</v>
      </c>
      <c r="AZ603" s="16">
        <f t="shared" si="1038"/>
        <v>41.799999999999997</v>
      </c>
      <c r="BA603" s="16">
        <f t="shared" si="1039"/>
        <v>41.700000000000003</v>
      </c>
      <c r="BB603" s="16">
        <f t="shared" si="1040"/>
        <v>41.799999999999997</v>
      </c>
      <c r="BC603" s="16">
        <f>BC604</f>
        <v>0</v>
      </c>
      <c r="BD603" s="30"/>
      <c r="BE603" s="30"/>
      <c r="BF603" s="1"/>
      <c r="BG603" s="1"/>
      <c r="BH603" s="1"/>
      <c r="BI603" s="1"/>
      <c r="BJ603" s="1"/>
    </row>
    <row r="604" s="1" customFormat="1">
      <c r="A604" s="13" t="s">
        <v>431</v>
      </c>
      <c r="B604" s="14" t="s">
        <v>192</v>
      </c>
      <c r="C604" s="13" t="s">
        <v>107</v>
      </c>
      <c r="D604" s="13" t="s">
        <v>242</v>
      </c>
      <c r="E604" s="29" t="s">
        <v>433</v>
      </c>
      <c r="F604" s="16">
        <v>41.799999999999997</v>
      </c>
      <c r="G604" s="16">
        <v>41.700000000000003</v>
      </c>
      <c r="H604" s="16">
        <v>41.799999999999997</v>
      </c>
      <c r="I604" s="16"/>
      <c r="J604" s="16"/>
      <c r="K604" s="16"/>
      <c r="L604" s="16">
        <f t="shared" si="1093"/>
        <v>41.799999999999997</v>
      </c>
      <c r="M604" s="16">
        <f t="shared" si="1094"/>
        <v>41.700000000000003</v>
      </c>
      <c r="N604" s="16">
        <f t="shared" si="1095"/>
        <v>41.799999999999997</v>
      </c>
      <c r="O604" s="16"/>
      <c r="P604" s="16"/>
      <c r="Q604" s="16"/>
      <c r="R604" s="16">
        <f t="shared" si="1020"/>
        <v>41.799999999999997</v>
      </c>
      <c r="S604" s="16">
        <f t="shared" si="1021"/>
        <v>41.700000000000003</v>
      </c>
      <c r="T604" s="16">
        <f t="shared" si="1022"/>
        <v>41.799999999999997</v>
      </c>
      <c r="U604" s="16"/>
      <c r="V604" s="16"/>
      <c r="W604" s="16"/>
      <c r="X604" s="16">
        <f t="shared" si="1023"/>
        <v>41.799999999999997</v>
      </c>
      <c r="Y604" s="16">
        <f t="shared" si="1024"/>
        <v>41.700000000000003</v>
      </c>
      <c r="Z604" s="16">
        <f t="shared" si="1025"/>
        <v>41.799999999999997</v>
      </c>
      <c r="AA604" s="16"/>
      <c r="AB604" s="16"/>
      <c r="AC604" s="16"/>
      <c r="AD604" s="16">
        <f t="shared" si="1026"/>
        <v>41.799999999999997</v>
      </c>
      <c r="AE604" s="16">
        <f t="shared" si="1027"/>
        <v>41.700000000000003</v>
      </c>
      <c r="AF604" s="16">
        <f t="shared" si="1028"/>
        <v>41.799999999999997</v>
      </c>
      <c r="AG604" s="16"/>
      <c r="AH604" s="16">
        <f t="shared" si="1029"/>
        <v>41.799999999999997</v>
      </c>
      <c r="AI604" s="16">
        <f t="shared" si="1030"/>
        <v>41.700000000000003</v>
      </c>
      <c r="AJ604" s="16">
        <f t="shared" si="1031"/>
        <v>41.799999999999997</v>
      </c>
      <c r="AK604" s="16"/>
      <c r="AL604" s="16"/>
      <c r="AM604" s="16"/>
      <c r="AN604" s="16">
        <f t="shared" si="1032"/>
        <v>41.799999999999997</v>
      </c>
      <c r="AO604" s="16">
        <f t="shared" si="1033"/>
        <v>41.700000000000003</v>
      </c>
      <c r="AP604" s="16">
        <f t="shared" si="1034"/>
        <v>41.799999999999997</v>
      </c>
      <c r="AQ604" s="16"/>
      <c r="AR604" s="16"/>
      <c r="AS604" s="16"/>
      <c r="AT604" s="16">
        <f t="shared" si="1035"/>
        <v>41.799999999999997</v>
      </c>
      <c r="AU604" s="16">
        <f t="shared" si="1036"/>
        <v>41.700000000000003</v>
      </c>
      <c r="AV604" s="16">
        <f t="shared" si="1037"/>
        <v>41.799999999999997</v>
      </c>
      <c r="AW604" s="16"/>
      <c r="AX604" s="16"/>
      <c r="AY604" s="16"/>
      <c r="AZ604" s="16">
        <f t="shared" si="1038"/>
        <v>41.799999999999997</v>
      </c>
      <c r="BA604" s="16">
        <f t="shared" si="1039"/>
        <v>41.700000000000003</v>
      </c>
      <c r="BB604" s="16">
        <f t="shared" si="1040"/>
        <v>41.799999999999997</v>
      </c>
      <c r="BC604" s="16"/>
      <c r="BD604" s="30"/>
      <c r="BE604" s="30"/>
      <c r="BF604" s="1"/>
      <c r="BG604" s="1"/>
      <c r="BH604" s="1"/>
      <c r="BI604" s="1"/>
      <c r="BJ604" s="1"/>
    </row>
    <row r="605" s="1" customFormat="1">
      <c r="A605" s="13" t="s">
        <v>431</v>
      </c>
      <c r="B605" s="14" t="s">
        <v>58</v>
      </c>
      <c r="C605" s="13"/>
      <c r="D605" s="13"/>
      <c r="E605" s="29" t="s">
        <v>59</v>
      </c>
      <c r="F605" s="16">
        <f>F606+F607+F608+F609</f>
        <v>13952487.799999999</v>
      </c>
      <c r="G605" s="16">
        <f>G606+G607+G608+G609</f>
        <v>14103479.299999999</v>
      </c>
      <c r="H605" s="16">
        <f>H606+H607+H608+H609</f>
        <v>14058151.799999999</v>
      </c>
      <c r="I605" s="16">
        <f>I606+I607+I608+I609</f>
        <v>0</v>
      </c>
      <c r="J605" s="16">
        <f>J606+J607+J608+J609</f>
        <v>0</v>
      </c>
      <c r="K605" s="16">
        <f>K606+K607+K608+K609</f>
        <v>0</v>
      </c>
      <c r="L605" s="16">
        <f t="shared" si="1093"/>
        <v>13952487.799999999</v>
      </c>
      <c r="M605" s="16">
        <f t="shared" si="1094"/>
        <v>14103479.299999999</v>
      </c>
      <c r="N605" s="16">
        <f t="shared" si="1095"/>
        <v>14058151.799999999</v>
      </c>
      <c r="O605" s="16">
        <f>O606+O607+O608+O609</f>
        <v>0</v>
      </c>
      <c r="P605" s="16">
        <f>P606+P607+P608+P609</f>
        <v>0</v>
      </c>
      <c r="Q605" s="16">
        <f>Q606+Q607+Q608+Q609</f>
        <v>0</v>
      </c>
      <c r="R605" s="16">
        <f t="shared" si="1020"/>
        <v>13952487.799999999</v>
      </c>
      <c r="S605" s="16">
        <f t="shared" si="1021"/>
        <v>14103479.299999999</v>
      </c>
      <c r="T605" s="16">
        <f t="shared" si="1022"/>
        <v>14058151.799999999</v>
      </c>
      <c r="U605" s="16">
        <f>U606+U607+U608+U609</f>
        <v>0</v>
      </c>
      <c r="V605" s="16">
        <f>V606+V607+V608+V609</f>
        <v>0</v>
      </c>
      <c r="W605" s="16">
        <f>W606+W607+W608+W609</f>
        <v>0</v>
      </c>
      <c r="X605" s="16">
        <f t="shared" si="1023"/>
        <v>13952487.799999999</v>
      </c>
      <c r="Y605" s="16">
        <f t="shared" si="1024"/>
        <v>14103479.299999999</v>
      </c>
      <c r="Z605" s="16">
        <f t="shared" si="1025"/>
        <v>14058151.799999999</v>
      </c>
      <c r="AA605" s="16">
        <f>AA606+AA607+AA608+AA609</f>
        <v>0</v>
      </c>
      <c r="AB605" s="16">
        <f>AB606+AB607+AB608+AB609</f>
        <v>0</v>
      </c>
      <c r="AC605" s="16">
        <f>AC606+AC607+AC608+AC609</f>
        <v>0</v>
      </c>
      <c r="AD605" s="16">
        <f t="shared" si="1026"/>
        <v>13952487.799999999</v>
      </c>
      <c r="AE605" s="16">
        <f t="shared" si="1027"/>
        <v>14103479.299999999</v>
      </c>
      <c r="AF605" s="16">
        <f t="shared" si="1028"/>
        <v>14058151.799999999</v>
      </c>
      <c r="AG605" s="16">
        <f>AG606+AG607+AG608+AG609</f>
        <v>0</v>
      </c>
      <c r="AH605" s="16">
        <f t="shared" si="1029"/>
        <v>13952487.799999999</v>
      </c>
      <c r="AI605" s="16">
        <f t="shared" si="1030"/>
        <v>14103479.299999999</v>
      </c>
      <c r="AJ605" s="16">
        <f t="shared" si="1031"/>
        <v>14058151.799999999</v>
      </c>
      <c r="AK605" s="16">
        <f>AK606+AK607+AK608+AK609</f>
        <v>0</v>
      </c>
      <c r="AL605" s="16">
        <f>AL606+AL607+AL608+AL609</f>
        <v>0</v>
      </c>
      <c r="AM605" s="16">
        <f>AM606+AM607+AM608+AM609</f>
        <v>0</v>
      </c>
      <c r="AN605" s="16">
        <f t="shared" si="1032"/>
        <v>13952487.799999999</v>
      </c>
      <c r="AO605" s="16">
        <f t="shared" si="1033"/>
        <v>14103479.299999999</v>
      </c>
      <c r="AP605" s="16">
        <f t="shared" si="1034"/>
        <v>14058151.799999999</v>
      </c>
      <c r="AQ605" s="16">
        <f>AQ606+AQ607+AQ608+AQ609</f>
        <v>0</v>
      </c>
      <c r="AR605" s="16">
        <f>AR606+AR607+AR608+AR609</f>
        <v>0</v>
      </c>
      <c r="AS605" s="16">
        <f>AS606+AS607+AS608+AS609</f>
        <v>0</v>
      </c>
      <c r="AT605" s="16">
        <f t="shared" si="1035"/>
        <v>13952487.799999999</v>
      </c>
      <c r="AU605" s="16">
        <f t="shared" si="1036"/>
        <v>14103479.299999999</v>
      </c>
      <c r="AV605" s="16">
        <f t="shared" si="1037"/>
        <v>14058151.799999999</v>
      </c>
      <c r="AW605" s="16">
        <f>AW606+AW607+AW608+AW609</f>
        <v>0</v>
      </c>
      <c r="AX605" s="16">
        <f>AX606+AX607+AX608+AX609</f>
        <v>0</v>
      </c>
      <c r="AY605" s="16">
        <f>AY606+AY607+AY608+AY609</f>
        <v>0</v>
      </c>
      <c r="AZ605" s="16">
        <f t="shared" si="1038"/>
        <v>13952487.799999999</v>
      </c>
      <c r="BA605" s="16">
        <f t="shared" si="1039"/>
        <v>14103479.299999999</v>
      </c>
      <c r="BB605" s="16">
        <f t="shared" si="1040"/>
        <v>14058151.799999999</v>
      </c>
      <c r="BC605" s="16">
        <f>BC606+BC607+BC608+BC609</f>
        <v>0</v>
      </c>
      <c r="BD605" s="30"/>
      <c r="BE605" s="30"/>
      <c r="BF605" s="1"/>
      <c r="BG605" s="1"/>
      <c r="BH605" s="1"/>
      <c r="BI605" s="1"/>
      <c r="BJ605" s="1"/>
    </row>
    <row r="606" s="1" customFormat="1">
      <c r="A606" s="13" t="s">
        <v>431</v>
      </c>
      <c r="B606" s="14" t="s">
        <v>58</v>
      </c>
      <c r="C606" s="13" t="s">
        <v>72</v>
      </c>
      <c r="D606" s="13" t="s">
        <v>37</v>
      </c>
      <c r="E606" s="29" t="s">
        <v>422</v>
      </c>
      <c r="F606" s="16">
        <v>6131246.7999999998</v>
      </c>
      <c r="G606" s="16">
        <v>6169642.5999999996</v>
      </c>
      <c r="H606" s="16">
        <v>6096084.7000000002</v>
      </c>
      <c r="I606" s="16"/>
      <c r="J606" s="16"/>
      <c r="K606" s="16"/>
      <c r="L606" s="16">
        <f t="shared" si="1093"/>
        <v>6131246.7999999998</v>
      </c>
      <c r="M606" s="16">
        <f t="shared" si="1094"/>
        <v>6169642.5999999996</v>
      </c>
      <c r="N606" s="16">
        <f t="shared" si="1095"/>
        <v>6096084.7000000002</v>
      </c>
      <c r="O606" s="16"/>
      <c r="P606" s="16"/>
      <c r="Q606" s="16"/>
      <c r="R606" s="16">
        <f t="shared" si="1020"/>
        <v>6131246.7999999998</v>
      </c>
      <c r="S606" s="16">
        <f t="shared" si="1021"/>
        <v>6169642.5999999996</v>
      </c>
      <c r="T606" s="16">
        <f t="shared" si="1022"/>
        <v>6096084.7000000002</v>
      </c>
      <c r="U606" s="16"/>
      <c r="V606" s="16"/>
      <c r="W606" s="16"/>
      <c r="X606" s="16">
        <f t="shared" si="1023"/>
        <v>6131246.7999999998</v>
      </c>
      <c r="Y606" s="16">
        <f t="shared" si="1024"/>
        <v>6169642.5999999996</v>
      </c>
      <c r="Z606" s="16">
        <f t="shared" si="1025"/>
        <v>6096084.7000000002</v>
      </c>
      <c r="AA606" s="16"/>
      <c r="AB606" s="16"/>
      <c r="AC606" s="16"/>
      <c r="AD606" s="16">
        <f t="shared" si="1026"/>
        <v>6131246.7999999998</v>
      </c>
      <c r="AE606" s="16">
        <f t="shared" si="1027"/>
        <v>6169642.5999999996</v>
      </c>
      <c r="AF606" s="16">
        <f t="shared" si="1028"/>
        <v>6096084.7000000002</v>
      </c>
      <c r="AG606" s="16"/>
      <c r="AH606" s="16">
        <f t="shared" si="1029"/>
        <v>6131246.7999999998</v>
      </c>
      <c r="AI606" s="16">
        <f t="shared" si="1030"/>
        <v>6169642.5999999996</v>
      </c>
      <c r="AJ606" s="16">
        <f t="shared" si="1031"/>
        <v>6096084.7000000002</v>
      </c>
      <c r="AK606" s="16"/>
      <c r="AL606" s="16"/>
      <c r="AM606" s="16"/>
      <c r="AN606" s="16">
        <f t="shared" si="1032"/>
        <v>6131246.7999999998</v>
      </c>
      <c r="AO606" s="16">
        <f t="shared" si="1033"/>
        <v>6169642.5999999996</v>
      </c>
      <c r="AP606" s="16">
        <f t="shared" si="1034"/>
        <v>6096084.7000000002</v>
      </c>
      <c r="AQ606" s="16"/>
      <c r="AR606" s="16"/>
      <c r="AS606" s="16"/>
      <c r="AT606" s="16">
        <f t="shared" si="1035"/>
        <v>6131246.7999999998</v>
      </c>
      <c r="AU606" s="16">
        <f t="shared" si="1036"/>
        <v>6169642.5999999996</v>
      </c>
      <c r="AV606" s="16">
        <f t="shared" si="1037"/>
        <v>6096084.7000000002</v>
      </c>
      <c r="AW606" s="16"/>
      <c r="AX606" s="16"/>
      <c r="AY606" s="16"/>
      <c r="AZ606" s="16">
        <f t="shared" si="1038"/>
        <v>6131246.7999999998</v>
      </c>
      <c r="BA606" s="16">
        <f t="shared" si="1039"/>
        <v>6169642.5999999996</v>
      </c>
      <c r="BB606" s="16">
        <f t="shared" si="1040"/>
        <v>6096084.7000000002</v>
      </c>
      <c r="BC606" s="16"/>
      <c r="BD606" s="30"/>
      <c r="BE606" s="30"/>
      <c r="BF606" s="1"/>
      <c r="BG606" s="1"/>
      <c r="BH606" s="1"/>
      <c r="BI606" s="1"/>
      <c r="BJ606" s="1"/>
    </row>
    <row r="607" s="1" customFormat="1">
      <c r="A607" s="13" t="s">
        <v>431</v>
      </c>
      <c r="B607" s="14" t="s">
        <v>58</v>
      </c>
      <c r="C607" s="13" t="s">
        <v>72</v>
      </c>
      <c r="D607" s="13" t="s">
        <v>303</v>
      </c>
      <c r="E607" s="29" t="s">
        <v>357</v>
      </c>
      <c r="F607" s="16">
        <v>7687922.6999999993</v>
      </c>
      <c r="G607" s="16">
        <v>7802292.1999999993</v>
      </c>
      <c r="H607" s="16">
        <v>7830572.3999999994</v>
      </c>
      <c r="I607" s="16"/>
      <c r="J607" s="16"/>
      <c r="K607" s="16"/>
      <c r="L607" s="16">
        <f t="shared" si="1093"/>
        <v>7687922.6999999993</v>
      </c>
      <c r="M607" s="16">
        <f t="shared" si="1094"/>
        <v>7802292.1999999993</v>
      </c>
      <c r="N607" s="16">
        <f t="shared" si="1095"/>
        <v>7830572.3999999994</v>
      </c>
      <c r="O607" s="16"/>
      <c r="P607" s="16"/>
      <c r="Q607" s="16"/>
      <c r="R607" s="16">
        <f t="shared" si="1020"/>
        <v>7687922.6999999993</v>
      </c>
      <c r="S607" s="16">
        <f t="shared" si="1021"/>
        <v>7802292.1999999993</v>
      </c>
      <c r="T607" s="16">
        <f t="shared" si="1022"/>
        <v>7830572.3999999994</v>
      </c>
      <c r="U607" s="16"/>
      <c r="V607" s="16"/>
      <c r="W607" s="16"/>
      <c r="X607" s="16">
        <f t="shared" si="1023"/>
        <v>7687922.6999999993</v>
      </c>
      <c r="Y607" s="16">
        <f t="shared" si="1024"/>
        <v>7802292.1999999993</v>
      </c>
      <c r="Z607" s="16">
        <f t="shared" si="1025"/>
        <v>7830572.3999999994</v>
      </c>
      <c r="AA607" s="16"/>
      <c r="AB607" s="16"/>
      <c r="AC607" s="16"/>
      <c r="AD607" s="16">
        <f t="shared" si="1026"/>
        <v>7687922.6999999993</v>
      </c>
      <c r="AE607" s="16">
        <f t="shared" si="1027"/>
        <v>7802292.1999999993</v>
      </c>
      <c r="AF607" s="16">
        <f t="shared" si="1028"/>
        <v>7830572.3999999994</v>
      </c>
      <c r="AG607" s="16"/>
      <c r="AH607" s="16">
        <f t="shared" si="1029"/>
        <v>7687922.6999999993</v>
      </c>
      <c r="AI607" s="16">
        <f t="shared" si="1030"/>
        <v>7802292.1999999993</v>
      </c>
      <c r="AJ607" s="16">
        <f t="shared" si="1031"/>
        <v>7830572.3999999994</v>
      </c>
      <c r="AK607" s="16"/>
      <c r="AL607" s="16"/>
      <c r="AM607" s="16"/>
      <c r="AN607" s="16">
        <f t="shared" si="1032"/>
        <v>7687922.6999999993</v>
      </c>
      <c r="AO607" s="16">
        <f t="shared" si="1033"/>
        <v>7802292.1999999993</v>
      </c>
      <c r="AP607" s="16">
        <f t="shared" si="1034"/>
        <v>7830572.3999999994</v>
      </c>
      <c r="AQ607" s="16"/>
      <c r="AR607" s="16"/>
      <c r="AS607" s="16"/>
      <c r="AT607" s="16">
        <f t="shared" si="1035"/>
        <v>7687922.6999999993</v>
      </c>
      <c r="AU607" s="16">
        <f t="shared" si="1036"/>
        <v>7802292.1999999993</v>
      </c>
      <c r="AV607" s="16">
        <f t="shared" si="1037"/>
        <v>7830572.3999999994</v>
      </c>
      <c r="AW607" s="16"/>
      <c r="AX607" s="16"/>
      <c r="AY607" s="16"/>
      <c r="AZ607" s="16">
        <f t="shared" si="1038"/>
        <v>7687922.6999999993</v>
      </c>
      <c r="BA607" s="16">
        <f t="shared" si="1039"/>
        <v>7802292.1999999993</v>
      </c>
      <c r="BB607" s="16">
        <f t="shared" si="1040"/>
        <v>7830572.3999999994</v>
      </c>
      <c r="BC607" s="16"/>
      <c r="BD607" s="30"/>
      <c r="BE607" s="30"/>
      <c r="BF607" s="1"/>
      <c r="BG607" s="1"/>
      <c r="BH607" s="1"/>
      <c r="BI607" s="1"/>
      <c r="BJ607" s="1"/>
    </row>
    <row r="608" s="1" customFormat="1">
      <c r="A608" s="13" t="s">
        <v>431</v>
      </c>
      <c r="B608" s="14" t="s">
        <v>58</v>
      </c>
      <c r="C608" s="13" t="s">
        <v>107</v>
      </c>
      <c r="D608" s="13" t="s">
        <v>106</v>
      </c>
      <c r="E608" s="29" t="s">
        <v>224</v>
      </c>
      <c r="F608" s="16">
        <v>93477.699999999997</v>
      </c>
      <c r="G608" s="16">
        <v>93477.699999999997</v>
      </c>
      <c r="H608" s="16">
        <v>93477.699999999997</v>
      </c>
      <c r="I608" s="16"/>
      <c r="J608" s="16"/>
      <c r="K608" s="16"/>
      <c r="L608" s="16">
        <f t="shared" si="1093"/>
        <v>93477.699999999997</v>
      </c>
      <c r="M608" s="16">
        <f t="shared" si="1094"/>
        <v>93477.699999999997</v>
      </c>
      <c r="N608" s="16">
        <f t="shared" si="1095"/>
        <v>93477.699999999997</v>
      </c>
      <c r="O608" s="16"/>
      <c r="P608" s="16"/>
      <c r="Q608" s="16"/>
      <c r="R608" s="16">
        <f t="shared" si="1020"/>
        <v>93477.699999999997</v>
      </c>
      <c r="S608" s="16">
        <f t="shared" si="1021"/>
        <v>93477.699999999997</v>
      </c>
      <c r="T608" s="16">
        <f t="shared" si="1022"/>
        <v>93477.699999999997</v>
      </c>
      <c r="U608" s="16"/>
      <c r="V608" s="16"/>
      <c r="W608" s="16"/>
      <c r="X608" s="16">
        <f t="shared" si="1023"/>
        <v>93477.699999999997</v>
      </c>
      <c r="Y608" s="16">
        <f t="shared" si="1024"/>
        <v>93477.699999999997</v>
      </c>
      <c r="Z608" s="16">
        <f t="shared" si="1025"/>
        <v>93477.699999999997</v>
      </c>
      <c r="AA608" s="16"/>
      <c r="AB608" s="16"/>
      <c r="AC608" s="16"/>
      <c r="AD608" s="16">
        <f t="shared" si="1026"/>
        <v>93477.699999999997</v>
      </c>
      <c r="AE608" s="16">
        <f t="shared" si="1027"/>
        <v>93477.699999999997</v>
      </c>
      <c r="AF608" s="16">
        <f t="shared" si="1028"/>
        <v>93477.699999999997</v>
      </c>
      <c r="AG608" s="16"/>
      <c r="AH608" s="16">
        <f t="shared" si="1029"/>
        <v>93477.699999999997</v>
      </c>
      <c r="AI608" s="16">
        <f t="shared" si="1030"/>
        <v>93477.699999999997</v>
      </c>
      <c r="AJ608" s="16">
        <f t="shared" si="1031"/>
        <v>93477.699999999997</v>
      </c>
      <c r="AK608" s="16"/>
      <c r="AL608" s="16"/>
      <c r="AM608" s="16"/>
      <c r="AN608" s="16">
        <f t="shared" si="1032"/>
        <v>93477.699999999997</v>
      </c>
      <c r="AO608" s="16">
        <f t="shared" si="1033"/>
        <v>93477.699999999997</v>
      </c>
      <c r="AP608" s="16">
        <f t="shared" si="1034"/>
        <v>93477.699999999997</v>
      </c>
      <c r="AQ608" s="16"/>
      <c r="AR608" s="16"/>
      <c r="AS608" s="16"/>
      <c r="AT608" s="16">
        <f t="shared" si="1035"/>
        <v>93477.699999999997</v>
      </c>
      <c r="AU608" s="16">
        <f t="shared" si="1036"/>
        <v>93477.699999999997</v>
      </c>
      <c r="AV608" s="16">
        <f t="shared" si="1037"/>
        <v>93477.699999999997</v>
      </c>
      <c r="AW608" s="16"/>
      <c r="AX608" s="16"/>
      <c r="AY608" s="16"/>
      <c r="AZ608" s="16">
        <f t="shared" si="1038"/>
        <v>93477.699999999997</v>
      </c>
      <c r="BA608" s="16">
        <f t="shared" si="1039"/>
        <v>93477.699999999997</v>
      </c>
      <c r="BB608" s="16">
        <f t="shared" si="1040"/>
        <v>93477.699999999997</v>
      </c>
      <c r="BC608" s="16"/>
      <c r="BD608" s="30"/>
      <c r="BE608" s="30"/>
      <c r="BF608" s="1"/>
      <c r="BG608" s="1"/>
      <c r="BH608" s="1"/>
      <c r="BI608" s="1"/>
      <c r="BJ608" s="1"/>
    </row>
    <row r="609" s="1" customFormat="1">
      <c r="A609" s="13" t="s">
        <v>431</v>
      </c>
      <c r="B609" s="14" t="s">
        <v>58</v>
      </c>
      <c r="C609" s="13" t="s">
        <v>107</v>
      </c>
      <c r="D609" s="13" t="s">
        <v>242</v>
      </c>
      <c r="E609" s="29" t="s">
        <v>433</v>
      </c>
      <c r="F609" s="16">
        <v>39840.599999999999</v>
      </c>
      <c r="G609" s="16">
        <v>38066.800000000003</v>
      </c>
      <c r="H609" s="16">
        <v>38017</v>
      </c>
      <c r="I609" s="16"/>
      <c r="J609" s="16"/>
      <c r="K609" s="16"/>
      <c r="L609" s="16">
        <f t="shared" si="1093"/>
        <v>39840.599999999999</v>
      </c>
      <c r="M609" s="16">
        <f t="shared" si="1094"/>
        <v>38066.800000000003</v>
      </c>
      <c r="N609" s="16">
        <f t="shared" si="1095"/>
        <v>38017</v>
      </c>
      <c r="O609" s="16"/>
      <c r="P609" s="16"/>
      <c r="Q609" s="16"/>
      <c r="R609" s="16">
        <f t="shared" si="1020"/>
        <v>39840.599999999999</v>
      </c>
      <c r="S609" s="16">
        <f t="shared" si="1021"/>
        <v>38066.800000000003</v>
      </c>
      <c r="T609" s="16">
        <f t="shared" si="1022"/>
        <v>38017</v>
      </c>
      <c r="U609" s="16"/>
      <c r="V609" s="16"/>
      <c r="W609" s="16"/>
      <c r="X609" s="16">
        <f t="shared" si="1023"/>
        <v>39840.599999999999</v>
      </c>
      <c r="Y609" s="16">
        <f t="shared" si="1024"/>
        <v>38066.800000000003</v>
      </c>
      <c r="Z609" s="16">
        <f t="shared" si="1025"/>
        <v>38017</v>
      </c>
      <c r="AA609" s="16"/>
      <c r="AB609" s="16"/>
      <c r="AC609" s="16"/>
      <c r="AD609" s="16">
        <f t="shared" si="1026"/>
        <v>39840.599999999999</v>
      </c>
      <c r="AE609" s="16">
        <f t="shared" si="1027"/>
        <v>38066.800000000003</v>
      </c>
      <c r="AF609" s="16">
        <f t="shared" si="1028"/>
        <v>38017</v>
      </c>
      <c r="AG609" s="16"/>
      <c r="AH609" s="16">
        <f t="shared" si="1029"/>
        <v>39840.599999999999</v>
      </c>
      <c r="AI609" s="16">
        <f t="shared" si="1030"/>
        <v>38066.800000000003</v>
      </c>
      <c r="AJ609" s="16">
        <f t="shared" si="1031"/>
        <v>38017</v>
      </c>
      <c r="AK609" s="16"/>
      <c r="AL609" s="16"/>
      <c r="AM609" s="16"/>
      <c r="AN609" s="16">
        <f t="shared" si="1032"/>
        <v>39840.599999999999</v>
      </c>
      <c r="AO609" s="16">
        <f t="shared" si="1033"/>
        <v>38066.800000000003</v>
      </c>
      <c r="AP609" s="16">
        <f t="shared" si="1034"/>
        <v>38017</v>
      </c>
      <c r="AQ609" s="16"/>
      <c r="AR609" s="16"/>
      <c r="AS609" s="16"/>
      <c r="AT609" s="16">
        <f t="shared" si="1035"/>
        <v>39840.599999999999</v>
      </c>
      <c r="AU609" s="16">
        <f t="shared" si="1036"/>
        <v>38066.800000000003</v>
      </c>
      <c r="AV609" s="16">
        <f t="shared" si="1037"/>
        <v>38017</v>
      </c>
      <c r="AW609" s="16"/>
      <c r="AX609" s="16"/>
      <c r="AY609" s="16"/>
      <c r="AZ609" s="16">
        <f t="shared" si="1038"/>
        <v>39840.599999999999</v>
      </c>
      <c r="BA609" s="16">
        <f t="shared" si="1039"/>
        <v>38066.800000000003</v>
      </c>
      <c r="BB609" s="16">
        <f t="shared" si="1040"/>
        <v>38017</v>
      </c>
      <c r="BC609" s="16"/>
      <c r="BD609" s="30"/>
      <c r="BE609" s="30"/>
      <c r="BF609" s="1"/>
      <c r="BG609" s="1"/>
      <c r="BH609" s="1"/>
      <c r="BI609" s="1"/>
      <c r="BJ609" s="1"/>
    </row>
    <row r="610" s="1" customFormat="1">
      <c r="A610" s="13" t="s">
        <v>434</v>
      </c>
      <c r="B610" s="14"/>
      <c r="C610" s="13"/>
      <c r="D610" s="13"/>
      <c r="E610" s="29" t="s">
        <v>435</v>
      </c>
      <c r="F610" s="16">
        <f>F611+F613</f>
        <v>356</v>
      </c>
      <c r="G610" s="16">
        <f>G611+G613</f>
        <v>356</v>
      </c>
      <c r="H610" s="16">
        <f>H611+H613</f>
        <v>356</v>
      </c>
      <c r="I610" s="16">
        <f>I611+I613</f>
        <v>0</v>
      </c>
      <c r="J610" s="16">
        <f>J611+J613</f>
        <v>0</v>
      </c>
      <c r="K610" s="16">
        <f>K611+K613</f>
        <v>0</v>
      </c>
      <c r="L610" s="16">
        <f t="shared" si="1093"/>
        <v>356</v>
      </c>
      <c r="M610" s="16">
        <f t="shared" si="1094"/>
        <v>356</v>
      </c>
      <c r="N610" s="16">
        <f t="shared" si="1095"/>
        <v>356</v>
      </c>
      <c r="O610" s="16">
        <f>O611+O613</f>
        <v>0</v>
      </c>
      <c r="P610" s="16">
        <f>P611+P613</f>
        <v>0</v>
      </c>
      <c r="Q610" s="16">
        <f>Q611+Q613</f>
        <v>0</v>
      </c>
      <c r="R610" s="16">
        <f t="shared" si="1020"/>
        <v>356</v>
      </c>
      <c r="S610" s="16">
        <f t="shared" si="1021"/>
        <v>356</v>
      </c>
      <c r="T610" s="16">
        <f t="shared" si="1022"/>
        <v>356</v>
      </c>
      <c r="U610" s="16">
        <f>U611+U613</f>
        <v>0</v>
      </c>
      <c r="V610" s="16">
        <f>V611+V613</f>
        <v>0</v>
      </c>
      <c r="W610" s="16">
        <f>W611+W613</f>
        <v>0</v>
      </c>
      <c r="X610" s="16">
        <f t="shared" si="1023"/>
        <v>356</v>
      </c>
      <c r="Y610" s="16">
        <f t="shared" si="1024"/>
        <v>356</v>
      </c>
      <c r="Z610" s="16">
        <f t="shared" si="1025"/>
        <v>356</v>
      </c>
      <c r="AA610" s="16">
        <f>AA611+AA613</f>
        <v>0</v>
      </c>
      <c r="AB610" s="16">
        <f>AB611+AB613</f>
        <v>0</v>
      </c>
      <c r="AC610" s="16">
        <f>AC611+AC613</f>
        <v>0</v>
      </c>
      <c r="AD610" s="16">
        <f t="shared" si="1026"/>
        <v>356</v>
      </c>
      <c r="AE610" s="16">
        <f t="shared" si="1027"/>
        <v>356</v>
      </c>
      <c r="AF610" s="16">
        <f t="shared" si="1028"/>
        <v>356</v>
      </c>
      <c r="AG610" s="16">
        <f>AG611+AG613</f>
        <v>0</v>
      </c>
      <c r="AH610" s="16">
        <f t="shared" si="1029"/>
        <v>356</v>
      </c>
      <c r="AI610" s="16">
        <f t="shared" si="1030"/>
        <v>356</v>
      </c>
      <c r="AJ610" s="16">
        <f t="shared" si="1031"/>
        <v>356</v>
      </c>
      <c r="AK610" s="16">
        <f>AK611+AK613</f>
        <v>0</v>
      </c>
      <c r="AL610" s="16">
        <f>AL611+AL613</f>
        <v>0</v>
      </c>
      <c r="AM610" s="16">
        <f>AM611+AM613</f>
        <v>0</v>
      </c>
      <c r="AN610" s="16">
        <f t="shared" si="1032"/>
        <v>356</v>
      </c>
      <c r="AO610" s="16">
        <f t="shared" si="1033"/>
        <v>356</v>
      </c>
      <c r="AP610" s="16">
        <f t="shared" si="1034"/>
        <v>356</v>
      </c>
      <c r="AQ610" s="16">
        <f>AQ611+AQ613</f>
        <v>0</v>
      </c>
      <c r="AR610" s="16">
        <f>AR611+AR613</f>
        <v>0</v>
      </c>
      <c r="AS610" s="16">
        <f>AS611+AS613</f>
        <v>0</v>
      </c>
      <c r="AT610" s="16">
        <f t="shared" si="1035"/>
        <v>356</v>
      </c>
      <c r="AU610" s="16">
        <f t="shared" si="1036"/>
        <v>356</v>
      </c>
      <c r="AV610" s="16">
        <f t="shared" si="1037"/>
        <v>356</v>
      </c>
      <c r="AW610" s="16">
        <f>AW611+AW613</f>
        <v>0</v>
      </c>
      <c r="AX610" s="16">
        <f>AX611+AX613</f>
        <v>0</v>
      </c>
      <c r="AY610" s="16">
        <f>AY611+AY613</f>
        <v>0</v>
      </c>
      <c r="AZ610" s="16">
        <f t="shared" si="1038"/>
        <v>356</v>
      </c>
      <c r="BA610" s="16">
        <f t="shared" si="1039"/>
        <v>356</v>
      </c>
      <c r="BB610" s="16">
        <f t="shared" si="1040"/>
        <v>356</v>
      </c>
      <c r="BC610" s="16">
        <f>BC611+BC613</f>
        <v>0</v>
      </c>
      <c r="BD610" s="30"/>
      <c r="BE610" s="30"/>
      <c r="BF610" s="1"/>
      <c r="BG610" s="1"/>
      <c r="BH610" s="1"/>
      <c r="BI610" s="1"/>
      <c r="BJ610" s="1"/>
    </row>
    <row r="611" s="1" customFormat="1">
      <c r="A611" s="13" t="s">
        <v>434</v>
      </c>
      <c r="B611" s="14" t="s">
        <v>192</v>
      </c>
      <c r="C611" s="13"/>
      <c r="D611" s="13"/>
      <c r="E611" s="29" t="s">
        <v>193</v>
      </c>
      <c r="F611" s="16">
        <f>F612</f>
        <v>290</v>
      </c>
      <c r="G611" s="16">
        <f>G612</f>
        <v>290</v>
      </c>
      <c r="H611" s="16">
        <f>H612</f>
        <v>290</v>
      </c>
      <c r="I611" s="16">
        <f>I612</f>
        <v>0</v>
      </c>
      <c r="J611" s="16">
        <f>J612</f>
        <v>0</v>
      </c>
      <c r="K611" s="16">
        <f>K612</f>
        <v>0</v>
      </c>
      <c r="L611" s="16">
        <f t="shared" si="1093"/>
        <v>290</v>
      </c>
      <c r="M611" s="16">
        <f t="shared" si="1094"/>
        <v>290</v>
      </c>
      <c r="N611" s="16">
        <f t="shared" si="1095"/>
        <v>290</v>
      </c>
      <c r="O611" s="16">
        <f>O612</f>
        <v>0</v>
      </c>
      <c r="P611" s="16">
        <f>P612</f>
        <v>0</v>
      </c>
      <c r="Q611" s="16">
        <f>Q612</f>
        <v>0</v>
      </c>
      <c r="R611" s="16">
        <f t="shared" si="1020"/>
        <v>290</v>
      </c>
      <c r="S611" s="16">
        <f t="shared" si="1021"/>
        <v>290</v>
      </c>
      <c r="T611" s="16">
        <f t="shared" si="1022"/>
        <v>290</v>
      </c>
      <c r="U611" s="16">
        <f>U612</f>
        <v>0</v>
      </c>
      <c r="V611" s="16">
        <f>V612</f>
        <v>0</v>
      </c>
      <c r="W611" s="16">
        <f>W612</f>
        <v>0</v>
      </c>
      <c r="X611" s="16">
        <f t="shared" si="1023"/>
        <v>290</v>
      </c>
      <c r="Y611" s="16">
        <f t="shared" si="1024"/>
        <v>290</v>
      </c>
      <c r="Z611" s="16">
        <f t="shared" si="1025"/>
        <v>290</v>
      </c>
      <c r="AA611" s="16">
        <f>AA612</f>
        <v>0</v>
      </c>
      <c r="AB611" s="16">
        <f>AB612</f>
        <v>0</v>
      </c>
      <c r="AC611" s="16">
        <f>AC612</f>
        <v>0</v>
      </c>
      <c r="AD611" s="16">
        <f t="shared" si="1026"/>
        <v>290</v>
      </c>
      <c r="AE611" s="16">
        <f t="shared" si="1027"/>
        <v>290</v>
      </c>
      <c r="AF611" s="16">
        <f t="shared" si="1028"/>
        <v>290</v>
      </c>
      <c r="AG611" s="16">
        <f>AG612</f>
        <v>0</v>
      </c>
      <c r="AH611" s="16">
        <f t="shared" si="1029"/>
        <v>290</v>
      </c>
      <c r="AI611" s="16">
        <f t="shared" si="1030"/>
        <v>290</v>
      </c>
      <c r="AJ611" s="16">
        <f t="shared" si="1031"/>
        <v>290</v>
      </c>
      <c r="AK611" s="16">
        <f>AK612</f>
        <v>0</v>
      </c>
      <c r="AL611" s="16">
        <f>AL612</f>
        <v>0</v>
      </c>
      <c r="AM611" s="16">
        <f>AM612</f>
        <v>0</v>
      </c>
      <c r="AN611" s="16">
        <f t="shared" si="1032"/>
        <v>290</v>
      </c>
      <c r="AO611" s="16">
        <f t="shared" si="1033"/>
        <v>290</v>
      </c>
      <c r="AP611" s="16">
        <f t="shared" si="1034"/>
        <v>290</v>
      </c>
      <c r="AQ611" s="16">
        <f>AQ612</f>
        <v>0</v>
      </c>
      <c r="AR611" s="16">
        <f>AR612</f>
        <v>0</v>
      </c>
      <c r="AS611" s="16">
        <f>AS612</f>
        <v>0</v>
      </c>
      <c r="AT611" s="16">
        <f t="shared" si="1035"/>
        <v>290</v>
      </c>
      <c r="AU611" s="16">
        <f t="shared" si="1036"/>
        <v>290</v>
      </c>
      <c r="AV611" s="16">
        <f t="shared" si="1037"/>
        <v>290</v>
      </c>
      <c r="AW611" s="16">
        <f>AW612</f>
        <v>0</v>
      </c>
      <c r="AX611" s="16">
        <f>AX612</f>
        <v>0</v>
      </c>
      <c r="AY611" s="16">
        <f>AY612</f>
        <v>0</v>
      </c>
      <c r="AZ611" s="16">
        <f t="shared" si="1038"/>
        <v>290</v>
      </c>
      <c r="BA611" s="16">
        <f t="shared" si="1039"/>
        <v>290</v>
      </c>
      <c r="BB611" s="16">
        <f t="shared" si="1040"/>
        <v>290</v>
      </c>
      <c r="BC611" s="16">
        <f>BC612</f>
        <v>0</v>
      </c>
      <c r="BD611" s="30"/>
      <c r="BE611" s="30"/>
      <c r="BF611" s="1"/>
      <c r="BG611" s="1"/>
      <c r="BH611" s="1"/>
      <c r="BI611" s="1"/>
      <c r="BJ611" s="1"/>
    </row>
    <row r="612" s="1" customFormat="1">
      <c r="A612" s="13" t="s">
        <v>434</v>
      </c>
      <c r="B612" s="14" t="s">
        <v>192</v>
      </c>
      <c r="C612" s="13" t="s">
        <v>107</v>
      </c>
      <c r="D612" s="13" t="s">
        <v>106</v>
      </c>
      <c r="E612" s="29" t="s">
        <v>224</v>
      </c>
      <c r="F612" s="16">
        <v>290</v>
      </c>
      <c r="G612" s="16">
        <v>290</v>
      </c>
      <c r="H612" s="16">
        <v>290</v>
      </c>
      <c r="I612" s="16"/>
      <c r="J612" s="16"/>
      <c r="K612" s="16"/>
      <c r="L612" s="16">
        <f t="shared" si="1093"/>
        <v>290</v>
      </c>
      <c r="M612" s="16">
        <f t="shared" si="1094"/>
        <v>290</v>
      </c>
      <c r="N612" s="16">
        <f t="shared" si="1095"/>
        <v>290</v>
      </c>
      <c r="O612" s="16"/>
      <c r="P612" s="16"/>
      <c r="Q612" s="16"/>
      <c r="R612" s="16">
        <f t="shared" si="1020"/>
        <v>290</v>
      </c>
      <c r="S612" s="16">
        <f t="shared" si="1021"/>
        <v>290</v>
      </c>
      <c r="T612" s="16">
        <f t="shared" si="1022"/>
        <v>290</v>
      </c>
      <c r="U612" s="16"/>
      <c r="V612" s="16"/>
      <c r="W612" s="16"/>
      <c r="X612" s="16">
        <f t="shared" si="1023"/>
        <v>290</v>
      </c>
      <c r="Y612" s="16">
        <f t="shared" si="1024"/>
        <v>290</v>
      </c>
      <c r="Z612" s="16">
        <f t="shared" si="1025"/>
        <v>290</v>
      </c>
      <c r="AA612" s="16"/>
      <c r="AB612" s="16"/>
      <c r="AC612" s="16"/>
      <c r="AD612" s="16">
        <f t="shared" si="1026"/>
        <v>290</v>
      </c>
      <c r="AE612" s="16">
        <f t="shared" si="1027"/>
        <v>290</v>
      </c>
      <c r="AF612" s="16">
        <f t="shared" si="1028"/>
        <v>290</v>
      </c>
      <c r="AG612" s="16"/>
      <c r="AH612" s="16">
        <f t="shared" si="1029"/>
        <v>290</v>
      </c>
      <c r="AI612" s="16">
        <f t="shared" si="1030"/>
        <v>290</v>
      </c>
      <c r="AJ612" s="16">
        <f t="shared" si="1031"/>
        <v>290</v>
      </c>
      <c r="AK612" s="16"/>
      <c r="AL612" s="16"/>
      <c r="AM612" s="16"/>
      <c r="AN612" s="16">
        <f t="shared" si="1032"/>
        <v>290</v>
      </c>
      <c r="AO612" s="16">
        <f t="shared" si="1033"/>
        <v>290</v>
      </c>
      <c r="AP612" s="16">
        <f t="shared" si="1034"/>
        <v>290</v>
      </c>
      <c r="AQ612" s="16"/>
      <c r="AR612" s="16"/>
      <c r="AS612" s="16"/>
      <c r="AT612" s="16">
        <f t="shared" si="1035"/>
        <v>290</v>
      </c>
      <c r="AU612" s="16">
        <f t="shared" si="1036"/>
        <v>290</v>
      </c>
      <c r="AV612" s="16">
        <f t="shared" si="1037"/>
        <v>290</v>
      </c>
      <c r="AW612" s="16"/>
      <c r="AX612" s="16"/>
      <c r="AY612" s="16"/>
      <c r="AZ612" s="16">
        <f t="shared" si="1038"/>
        <v>290</v>
      </c>
      <c r="BA612" s="16">
        <f t="shared" si="1039"/>
        <v>290</v>
      </c>
      <c r="BB612" s="16">
        <f t="shared" si="1040"/>
        <v>290</v>
      </c>
      <c r="BC612" s="16"/>
      <c r="BD612" s="30"/>
      <c r="BE612" s="30"/>
      <c r="BF612" s="1"/>
      <c r="BG612" s="1"/>
      <c r="BH612" s="1"/>
      <c r="BI612" s="1"/>
      <c r="BJ612" s="1"/>
    </row>
    <row r="613" s="1" customFormat="1">
      <c r="A613" s="13" t="s">
        <v>434</v>
      </c>
      <c r="B613" s="14" t="s">
        <v>58</v>
      </c>
      <c r="C613" s="13"/>
      <c r="D613" s="13"/>
      <c r="E613" s="29" t="s">
        <v>59</v>
      </c>
      <c r="F613" s="16">
        <f>F614</f>
        <v>66</v>
      </c>
      <c r="G613" s="16">
        <f>G614</f>
        <v>66</v>
      </c>
      <c r="H613" s="16">
        <f>H614</f>
        <v>66</v>
      </c>
      <c r="I613" s="16">
        <f>I614</f>
        <v>0</v>
      </c>
      <c r="J613" s="16">
        <f>J614</f>
        <v>0</v>
      </c>
      <c r="K613" s="16">
        <f>K614</f>
        <v>0</v>
      </c>
      <c r="L613" s="16">
        <f t="shared" si="1093"/>
        <v>66</v>
      </c>
      <c r="M613" s="16">
        <f t="shared" si="1094"/>
        <v>66</v>
      </c>
      <c r="N613" s="16">
        <f t="shared" si="1095"/>
        <v>66</v>
      </c>
      <c r="O613" s="16">
        <f>O614</f>
        <v>0</v>
      </c>
      <c r="P613" s="16">
        <f>P614</f>
        <v>0</v>
      </c>
      <c r="Q613" s="16">
        <f>Q614</f>
        <v>0</v>
      </c>
      <c r="R613" s="16">
        <f t="shared" si="1020"/>
        <v>66</v>
      </c>
      <c r="S613" s="16">
        <f t="shared" si="1021"/>
        <v>66</v>
      </c>
      <c r="T613" s="16">
        <f t="shared" si="1022"/>
        <v>66</v>
      </c>
      <c r="U613" s="16">
        <f>U614</f>
        <v>0</v>
      </c>
      <c r="V613" s="16">
        <f>V614</f>
        <v>0</v>
      </c>
      <c r="W613" s="16">
        <f>W614</f>
        <v>0</v>
      </c>
      <c r="X613" s="16">
        <f t="shared" si="1023"/>
        <v>66</v>
      </c>
      <c r="Y613" s="16">
        <f t="shared" si="1024"/>
        <v>66</v>
      </c>
      <c r="Z613" s="16">
        <f t="shared" si="1025"/>
        <v>66</v>
      </c>
      <c r="AA613" s="16">
        <f>AA614</f>
        <v>0</v>
      </c>
      <c r="AB613" s="16">
        <f>AB614</f>
        <v>0</v>
      </c>
      <c r="AC613" s="16">
        <f>AC614</f>
        <v>0</v>
      </c>
      <c r="AD613" s="16">
        <f t="shared" si="1026"/>
        <v>66</v>
      </c>
      <c r="AE613" s="16">
        <f t="shared" si="1027"/>
        <v>66</v>
      </c>
      <c r="AF613" s="16">
        <f t="shared" si="1028"/>
        <v>66</v>
      </c>
      <c r="AG613" s="16">
        <f>AG614</f>
        <v>0</v>
      </c>
      <c r="AH613" s="16">
        <f t="shared" si="1029"/>
        <v>66</v>
      </c>
      <c r="AI613" s="16">
        <f t="shared" si="1030"/>
        <v>66</v>
      </c>
      <c r="AJ613" s="16">
        <f t="shared" si="1031"/>
        <v>66</v>
      </c>
      <c r="AK613" s="16">
        <f>AK614</f>
        <v>0</v>
      </c>
      <c r="AL613" s="16">
        <f>AL614</f>
        <v>0</v>
      </c>
      <c r="AM613" s="16">
        <f>AM614</f>
        <v>0</v>
      </c>
      <c r="AN613" s="16">
        <f t="shared" si="1032"/>
        <v>66</v>
      </c>
      <c r="AO613" s="16">
        <f t="shared" si="1033"/>
        <v>66</v>
      </c>
      <c r="AP613" s="16">
        <f t="shared" si="1034"/>
        <v>66</v>
      </c>
      <c r="AQ613" s="16">
        <f>AQ614</f>
        <v>0</v>
      </c>
      <c r="AR613" s="16">
        <f>AR614</f>
        <v>0</v>
      </c>
      <c r="AS613" s="16">
        <f>AS614</f>
        <v>0</v>
      </c>
      <c r="AT613" s="16">
        <f t="shared" si="1035"/>
        <v>66</v>
      </c>
      <c r="AU613" s="16">
        <f t="shared" si="1036"/>
        <v>66</v>
      </c>
      <c r="AV613" s="16">
        <f t="shared" si="1037"/>
        <v>66</v>
      </c>
      <c r="AW613" s="16">
        <f>AW614</f>
        <v>0</v>
      </c>
      <c r="AX613" s="16">
        <f>AX614</f>
        <v>0</v>
      </c>
      <c r="AY613" s="16">
        <f>AY614</f>
        <v>0</v>
      </c>
      <c r="AZ613" s="16">
        <f t="shared" si="1038"/>
        <v>66</v>
      </c>
      <c r="BA613" s="16">
        <f t="shared" si="1039"/>
        <v>66</v>
      </c>
      <c r="BB613" s="16">
        <f t="shared" si="1040"/>
        <v>66</v>
      </c>
      <c r="BC613" s="16">
        <f>BC614</f>
        <v>0</v>
      </c>
      <c r="BD613" s="30"/>
      <c r="BE613" s="30"/>
      <c r="BF613" s="1"/>
      <c r="BG613" s="1"/>
      <c r="BH613" s="1"/>
      <c r="BI613" s="1"/>
      <c r="BJ613" s="1"/>
    </row>
    <row r="614" s="1" customFormat="1">
      <c r="A614" s="13" t="s">
        <v>434</v>
      </c>
      <c r="B614" s="14" t="s">
        <v>58</v>
      </c>
      <c r="C614" s="13" t="s">
        <v>107</v>
      </c>
      <c r="D614" s="13" t="s">
        <v>106</v>
      </c>
      <c r="E614" s="29" t="s">
        <v>224</v>
      </c>
      <c r="F614" s="16">
        <v>66</v>
      </c>
      <c r="G614" s="16">
        <v>66</v>
      </c>
      <c r="H614" s="16">
        <v>66</v>
      </c>
      <c r="I614" s="16"/>
      <c r="J614" s="16"/>
      <c r="K614" s="16"/>
      <c r="L614" s="16">
        <f t="shared" si="1093"/>
        <v>66</v>
      </c>
      <c r="M614" s="16">
        <f t="shared" si="1094"/>
        <v>66</v>
      </c>
      <c r="N614" s="16">
        <f t="shared" si="1095"/>
        <v>66</v>
      </c>
      <c r="O614" s="16"/>
      <c r="P614" s="16"/>
      <c r="Q614" s="16"/>
      <c r="R614" s="16">
        <f t="shared" si="1020"/>
        <v>66</v>
      </c>
      <c r="S614" s="16">
        <f t="shared" si="1021"/>
        <v>66</v>
      </c>
      <c r="T614" s="16">
        <f t="shared" si="1022"/>
        <v>66</v>
      </c>
      <c r="U614" s="16"/>
      <c r="V614" s="16"/>
      <c r="W614" s="16"/>
      <c r="X614" s="16">
        <f t="shared" si="1023"/>
        <v>66</v>
      </c>
      <c r="Y614" s="16">
        <f t="shared" si="1024"/>
        <v>66</v>
      </c>
      <c r="Z614" s="16">
        <f t="shared" si="1025"/>
        <v>66</v>
      </c>
      <c r="AA614" s="16"/>
      <c r="AB614" s="16"/>
      <c r="AC614" s="16"/>
      <c r="AD614" s="16">
        <f t="shared" si="1026"/>
        <v>66</v>
      </c>
      <c r="AE614" s="16">
        <f t="shared" si="1027"/>
        <v>66</v>
      </c>
      <c r="AF614" s="16">
        <f t="shared" si="1028"/>
        <v>66</v>
      </c>
      <c r="AG614" s="16"/>
      <c r="AH614" s="16">
        <f t="shared" si="1029"/>
        <v>66</v>
      </c>
      <c r="AI614" s="16">
        <f t="shared" si="1030"/>
        <v>66</v>
      </c>
      <c r="AJ614" s="16">
        <f t="shared" si="1031"/>
        <v>66</v>
      </c>
      <c r="AK614" s="16"/>
      <c r="AL614" s="16"/>
      <c r="AM614" s="16"/>
      <c r="AN614" s="16">
        <f t="shared" si="1032"/>
        <v>66</v>
      </c>
      <c r="AO614" s="16">
        <f t="shared" si="1033"/>
        <v>66</v>
      </c>
      <c r="AP614" s="16">
        <f t="shared" si="1034"/>
        <v>66</v>
      </c>
      <c r="AQ614" s="16"/>
      <c r="AR614" s="16"/>
      <c r="AS614" s="16"/>
      <c r="AT614" s="16">
        <f t="shared" si="1035"/>
        <v>66</v>
      </c>
      <c r="AU614" s="16">
        <f t="shared" si="1036"/>
        <v>66</v>
      </c>
      <c r="AV614" s="16">
        <f t="shared" si="1037"/>
        <v>66</v>
      </c>
      <c r="AW614" s="16"/>
      <c r="AX614" s="16"/>
      <c r="AY614" s="16"/>
      <c r="AZ614" s="16">
        <f t="shared" si="1038"/>
        <v>66</v>
      </c>
      <c r="BA614" s="16">
        <f t="shared" si="1039"/>
        <v>66</v>
      </c>
      <c r="BB614" s="16">
        <f t="shared" si="1040"/>
        <v>66</v>
      </c>
      <c r="BC614" s="16"/>
      <c r="BD614" s="30"/>
      <c r="BE614" s="30"/>
      <c r="BF614" s="1"/>
      <c r="BG614" s="1"/>
      <c r="BH614" s="1"/>
      <c r="BI614" s="1"/>
      <c r="BJ614" s="1"/>
    </row>
    <row r="615" s="1" customFormat="1">
      <c r="A615" s="13" t="s">
        <v>436</v>
      </c>
      <c r="B615" s="14"/>
      <c r="C615" s="13"/>
      <c r="D615" s="13"/>
      <c r="E615" s="29" t="s">
        <v>437</v>
      </c>
      <c r="F615" s="16">
        <f t="shared" ref="F615:F621" si="1096">F616</f>
        <v>477399.10000000003</v>
      </c>
      <c r="G615" s="16">
        <f t="shared" ref="G615:G621" si="1097">G616</f>
        <v>477399.10000000003</v>
      </c>
      <c r="H615" s="16">
        <f t="shared" ref="H615:H621" si="1098">H616</f>
        <v>477399.10000000003</v>
      </c>
      <c r="I615" s="16">
        <f t="shared" ref="I615:I621" si="1099">I616</f>
        <v>0</v>
      </c>
      <c r="J615" s="16">
        <f t="shared" ref="J615:J621" si="1100">J616</f>
        <v>0</v>
      </c>
      <c r="K615" s="16">
        <f t="shared" ref="K615:K621" si="1101">K616</f>
        <v>0</v>
      </c>
      <c r="L615" s="16">
        <f t="shared" si="1093"/>
        <v>477399.10000000003</v>
      </c>
      <c r="M615" s="16">
        <f t="shared" si="1094"/>
        <v>477399.10000000003</v>
      </c>
      <c r="N615" s="16">
        <f t="shared" si="1095"/>
        <v>477399.10000000003</v>
      </c>
      <c r="O615" s="16">
        <f t="shared" ref="O615:O621" si="1102">O616</f>
        <v>0</v>
      </c>
      <c r="P615" s="16">
        <f t="shared" ref="P615:P621" si="1103">P616</f>
        <v>0</v>
      </c>
      <c r="Q615" s="16">
        <f t="shared" ref="Q615:Q621" si="1104">Q616</f>
        <v>0</v>
      </c>
      <c r="R615" s="16">
        <f t="shared" si="1020"/>
        <v>477399.10000000003</v>
      </c>
      <c r="S615" s="16">
        <f t="shared" si="1021"/>
        <v>477399.10000000003</v>
      </c>
      <c r="T615" s="16">
        <f t="shared" si="1022"/>
        <v>477399.10000000003</v>
      </c>
      <c r="U615" s="16">
        <f t="shared" ref="U615:U621" si="1105">U616</f>
        <v>0</v>
      </c>
      <c r="V615" s="16">
        <f t="shared" ref="V615:V621" si="1106">V616</f>
        <v>0</v>
      </c>
      <c r="W615" s="16">
        <f t="shared" ref="W615:W621" si="1107">W616</f>
        <v>0</v>
      </c>
      <c r="X615" s="16">
        <f t="shared" si="1023"/>
        <v>477399.10000000003</v>
      </c>
      <c r="Y615" s="16">
        <f t="shared" si="1024"/>
        <v>477399.10000000003</v>
      </c>
      <c r="Z615" s="16">
        <f t="shared" si="1025"/>
        <v>477399.10000000003</v>
      </c>
      <c r="AA615" s="16">
        <f t="shared" ref="AA615:AA621" si="1108">AA616</f>
        <v>0</v>
      </c>
      <c r="AB615" s="16">
        <f t="shared" ref="AB615:AB621" si="1109">AB616</f>
        <v>0</v>
      </c>
      <c r="AC615" s="16">
        <f t="shared" ref="AC615:AC621" si="1110">AC616</f>
        <v>0</v>
      </c>
      <c r="AD615" s="16">
        <f t="shared" si="1026"/>
        <v>477399.10000000003</v>
      </c>
      <c r="AE615" s="16">
        <f t="shared" si="1027"/>
        <v>477399.10000000003</v>
      </c>
      <c r="AF615" s="16">
        <f t="shared" si="1028"/>
        <v>477399.10000000003</v>
      </c>
      <c r="AG615" s="16">
        <f t="shared" ref="AG615:AG621" si="1111">AG616</f>
        <v>0</v>
      </c>
      <c r="AH615" s="16">
        <f t="shared" si="1029"/>
        <v>477399.10000000003</v>
      </c>
      <c r="AI615" s="16">
        <f t="shared" si="1030"/>
        <v>477399.10000000003</v>
      </c>
      <c r="AJ615" s="16">
        <f t="shared" si="1031"/>
        <v>477399.10000000003</v>
      </c>
      <c r="AK615" s="16">
        <f t="shared" ref="AK615:AK621" si="1112">AK616</f>
        <v>0</v>
      </c>
      <c r="AL615" s="16">
        <f t="shared" ref="AL615:AL621" si="1113">AL616</f>
        <v>0</v>
      </c>
      <c r="AM615" s="16">
        <f t="shared" ref="AM615:AM621" si="1114">AM616</f>
        <v>0</v>
      </c>
      <c r="AN615" s="16">
        <f t="shared" si="1032"/>
        <v>477399.10000000003</v>
      </c>
      <c r="AO615" s="16">
        <f t="shared" si="1033"/>
        <v>477399.10000000003</v>
      </c>
      <c r="AP615" s="16">
        <f t="shared" si="1034"/>
        <v>477399.10000000003</v>
      </c>
      <c r="AQ615" s="16">
        <f t="shared" ref="AQ615:AQ621" si="1115">AQ616</f>
        <v>0</v>
      </c>
      <c r="AR615" s="16">
        <f t="shared" ref="AR615:AR621" si="1116">AR616</f>
        <v>0</v>
      </c>
      <c r="AS615" s="16">
        <f t="shared" ref="AS615:AS621" si="1117">AS616</f>
        <v>0</v>
      </c>
      <c r="AT615" s="16">
        <f t="shared" si="1035"/>
        <v>477399.10000000003</v>
      </c>
      <c r="AU615" s="16">
        <f t="shared" si="1036"/>
        <v>477399.10000000003</v>
      </c>
      <c r="AV615" s="16">
        <f t="shared" si="1037"/>
        <v>477399.10000000003</v>
      </c>
      <c r="AW615" s="16">
        <f t="shared" ref="AW615:AW621" si="1118">AW616</f>
        <v>0</v>
      </c>
      <c r="AX615" s="16">
        <f t="shared" ref="AX615:AX621" si="1119">AX616</f>
        <v>0</v>
      </c>
      <c r="AY615" s="16">
        <f t="shared" ref="AY615:AY621" si="1120">AY616</f>
        <v>0</v>
      </c>
      <c r="AZ615" s="16">
        <f t="shared" si="1038"/>
        <v>477399.10000000003</v>
      </c>
      <c r="BA615" s="16">
        <f t="shared" si="1039"/>
        <v>477399.10000000003</v>
      </c>
      <c r="BB615" s="16">
        <f t="shared" si="1040"/>
        <v>477399.10000000003</v>
      </c>
      <c r="BC615" s="16">
        <f t="shared" ref="BC615:BC621" si="1121">BC616</f>
        <v>0</v>
      </c>
      <c r="BD615" s="30"/>
      <c r="BE615" s="30"/>
      <c r="BF615" s="1"/>
      <c r="BG615" s="1"/>
      <c r="BH615" s="1"/>
      <c r="BI615" s="1"/>
      <c r="BJ615" s="1"/>
    </row>
    <row r="616" s="1" customFormat="1">
      <c r="A616" s="13" t="s">
        <v>436</v>
      </c>
      <c r="B616" s="14" t="s">
        <v>58</v>
      </c>
      <c r="C616" s="13"/>
      <c r="D616" s="13"/>
      <c r="E616" s="29" t="s">
        <v>59</v>
      </c>
      <c r="F616" s="16">
        <f t="shared" si="1096"/>
        <v>477399.10000000003</v>
      </c>
      <c r="G616" s="16">
        <f t="shared" si="1097"/>
        <v>477399.10000000003</v>
      </c>
      <c r="H616" s="16">
        <f t="shared" si="1098"/>
        <v>477399.10000000003</v>
      </c>
      <c r="I616" s="16">
        <f t="shared" si="1099"/>
        <v>0</v>
      </c>
      <c r="J616" s="16">
        <f t="shared" si="1100"/>
        <v>0</v>
      </c>
      <c r="K616" s="16">
        <f t="shared" si="1101"/>
        <v>0</v>
      </c>
      <c r="L616" s="16">
        <f t="shared" si="1093"/>
        <v>477399.10000000003</v>
      </c>
      <c r="M616" s="16">
        <f t="shared" si="1094"/>
        <v>477399.10000000003</v>
      </c>
      <c r="N616" s="16">
        <f t="shared" si="1095"/>
        <v>477399.10000000003</v>
      </c>
      <c r="O616" s="16">
        <f t="shared" si="1102"/>
        <v>0</v>
      </c>
      <c r="P616" s="16">
        <f t="shared" si="1103"/>
        <v>0</v>
      </c>
      <c r="Q616" s="16">
        <f t="shared" si="1104"/>
        <v>0</v>
      </c>
      <c r="R616" s="16">
        <f t="shared" ref="R616:R679" si="1122">L616+O616</f>
        <v>477399.10000000003</v>
      </c>
      <c r="S616" s="16">
        <f t="shared" ref="S616:S679" si="1123">M616+P616</f>
        <v>477399.10000000003</v>
      </c>
      <c r="T616" s="16">
        <f t="shared" ref="T616:T679" si="1124">N616+Q616</f>
        <v>477399.10000000003</v>
      </c>
      <c r="U616" s="16">
        <f t="shared" si="1105"/>
        <v>0</v>
      </c>
      <c r="V616" s="16">
        <f t="shared" si="1106"/>
        <v>0</v>
      </c>
      <c r="W616" s="16">
        <f t="shared" si="1107"/>
        <v>0</v>
      </c>
      <c r="X616" s="16">
        <f t="shared" ref="X616:X679" si="1125">R616+U616</f>
        <v>477399.10000000003</v>
      </c>
      <c r="Y616" s="16">
        <f t="shared" ref="Y616:Y679" si="1126">S616+V616</f>
        <v>477399.10000000003</v>
      </c>
      <c r="Z616" s="16">
        <f t="shared" ref="Z616:Z679" si="1127">T616+W616</f>
        <v>477399.10000000003</v>
      </c>
      <c r="AA616" s="16">
        <f t="shared" si="1108"/>
        <v>0</v>
      </c>
      <c r="AB616" s="16">
        <f t="shared" si="1109"/>
        <v>0</v>
      </c>
      <c r="AC616" s="16">
        <f t="shared" si="1110"/>
        <v>0</v>
      </c>
      <c r="AD616" s="16">
        <f t="shared" ref="AD616:AD679" si="1128">X616+AA616</f>
        <v>477399.10000000003</v>
      </c>
      <c r="AE616" s="16">
        <f t="shared" ref="AE616:AE679" si="1129">Y616+AB616</f>
        <v>477399.10000000003</v>
      </c>
      <c r="AF616" s="16">
        <f t="shared" ref="AF616:AF679" si="1130">Z616+AC616</f>
        <v>477399.10000000003</v>
      </c>
      <c r="AG616" s="16">
        <f t="shared" si="1111"/>
        <v>0</v>
      </c>
      <c r="AH616" s="16">
        <f t="shared" ref="AH616:AH679" si="1131">AD616+AG616</f>
        <v>477399.10000000003</v>
      </c>
      <c r="AI616" s="16">
        <f t="shared" ref="AI616:AI679" si="1132">AE616</f>
        <v>477399.10000000003</v>
      </c>
      <c r="AJ616" s="16">
        <f t="shared" ref="AJ616:AJ679" si="1133">AF616</f>
        <v>477399.10000000003</v>
      </c>
      <c r="AK616" s="16">
        <f t="shared" si="1112"/>
        <v>0</v>
      </c>
      <c r="AL616" s="16">
        <f t="shared" si="1113"/>
        <v>0</v>
      </c>
      <c r="AM616" s="16">
        <f t="shared" si="1114"/>
        <v>0</v>
      </c>
      <c r="AN616" s="16">
        <f t="shared" ref="AN616:AN679" si="1134">AH616+AK616</f>
        <v>477399.10000000003</v>
      </c>
      <c r="AO616" s="16">
        <f t="shared" ref="AO616:AO679" si="1135">AI616+AL616</f>
        <v>477399.10000000003</v>
      </c>
      <c r="AP616" s="16">
        <f t="shared" ref="AP616:AP679" si="1136">AJ616+AM616</f>
        <v>477399.10000000003</v>
      </c>
      <c r="AQ616" s="16">
        <f t="shared" si="1115"/>
        <v>0</v>
      </c>
      <c r="AR616" s="16">
        <f t="shared" si="1116"/>
        <v>0</v>
      </c>
      <c r="AS616" s="16">
        <f t="shared" si="1117"/>
        <v>0</v>
      </c>
      <c r="AT616" s="16">
        <f t="shared" ref="AT616:AT679" si="1137">AN616+AQ616</f>
        <v>477399.10000000003</v>
      </c>
      <c r="AU616" s="16">
        <f t="shared" ref="AU616:AU679" si="1138">AO616+AR616</f>
        <v>477399.10000000003</v>
      </c>
      <c r="AV616" s="16">
        <f t="shared" ref="AV616:AV679" si="1139">AP616+AS616</f>
        <v>477399.10000000003</v>
      </c>
      <c r="AW616" s="16">
        <f t="shared" si="1118"/>
        <v>0</v>
      </c>
      <c r="AX616" s="16">
        <f t="shared" si="1119"/>
        <v>0</v>
      </c>
      <c r="AY616" s="16">
        <f t="shared" si="1120"/>
        <v>0</v>
      </c>
      <c r="AZ616" s="16">
        <f t="shared" ref="AZ616:AZ679" si="1140">AT616+AW616</f>
        <v>477399.10000000003</v>
      </c>
      <c r="BA616" s="16">
        <f t="shared" ref="BA616:BA679" si="1141">AU616+AX616</f>
        <v>477399.10000000003</v>
      </c>
      <c r="BB616" s="16">
        <f t="shared" ref="BB616:BB679" si="1142">AV616+AY616</f>
        <v>477399.10000000003</v>
      </c>
      <c r="BC616" s="16">
        <f t="shared" si="1121"/>
        <v>0</v>
      </c>
      <c r="BD616" s="30"/>
      <c r="BE616" s="30"/>
      <c r="BF616" s="1"/>
      <c r="BG616" s="1"/>
      <c r="BH616" s="1"/>
      <c r="BI616" s="1"/>
      <c r="BJ616" s="1"/>
    </row>
    <row r="617" s="1" customFormat="1">
      <c r="A617" s="13" t="s">
        <v>436</v>
      </c>
      <c r="B617" s="14" t="s">
        <v>58</v>
      </c>
      <c r="C617" s="13" t="s">
        <v>72</v>
      </c>
      <c r="D617" s="13" t="s">
        <v>303</v>
      </c>
      <c r="E617" s="29" t="s">
        <v>357</v>
      </c>
      <c r="F617" s="16">
        <v>477399.10000000003</v>
      </c>
      <c r="G617" s="16">
        <v>477399.10000000003</v>
      </c>
      <c r="H617" s="16">
        <v>477399.10000000003</v>
      </c>
      <c r="I617" s="16"/>
      <c r="J617" s="16"/>
      <c r="K617" s="16"/>
      <c r="L617" s="16">
        <f t="shared" si="1093"/>
        <v>477399.10000000003</v>
      </c>
      <c r="M617" s="16">
        <f t="shared" si="1094"/>
        <v>477399.10000000003</v>
      </c>
      <c r="N617" s="16">
        <f t="shared" si="1095"/>
        <v>477399.10000000003</v>
      </c>
      <c r="O617" s="16"/>
      <c r="P617" s="16"/>
      <c r="Q617" s="16"/>
      <c r="R617" s="16">
        <f t="shared" si="1122"/>
        <v>477399.10000000003</v>
      </c>
      <c r="S617" s="16">
        <f t="shared" si="1123"/>
        <v>477399.10000000003</v>
      </c>
      <c r="T617" s="16">
        <f t="shared" si="1124"/>
        <v>477399.10000000003</v>
      </c>
      <c r="U617" s="16"/>
      <c r="V617" s="16"/>
      <c r="W617" s="16"/>
      <c r="X617" s="16">
        <f t="shared" si="1125"/>
        <v>477399.10000000003</v>
      </c>
      <c r="Y617" s="16">
        <f t="shared" si="1126"/>
        <v>477399.10000000003</v>
      </c>
      <c r="Z617" s="16">
        <f t="shared" si="1127"/>
        <v>477399.10000000003</v>
      </c>
      <c r="AA617" s="16"/>
      <c r="AB617" s="16"/>
      <c r="AC617" s="16"/>
      <c r="AD617" s="16">
        <f t="shared" si="1128"/>
        <v>477399.10000000003</v>
      </c>
      <c r="AE617" s="16">
        <f t="shared" si="1129"/>
        <v>477399.10000000003</v>
      </c>
      <c r="AF617" s="16">
        <f t="shared" si="1130"/>
        <v>477399.10000000003</v>
      </c>
      <c r="AG617" s="16"/>
      <c r="AH617" s="16">
        <f t="shared" si="1131"/>
        <v>477399.10000000003</v>
      </c>
      <c r="AI617" s="16">
        <f t="shared" si="1132"/>
        <v>477399.10000000003</v>
      </c>
      <c r="AJ617" s="16">
        <f t="shared" si="1133"/>
        <v>477399.10000000003</v>
      </c>
      <c r="AK617" s="16"/>
      <c r="AL617" s="16"/>
      <c r="AM617" s="16"/>
      <c r="AN617" s="16">
        <f t="shared" si="1134"/>
        <v>477399.10000000003</v>
      </c>
      <c r="AO617" s="16">
        <f t="shared" si="1135"/>
        <v>477399.10000000003</v>
      </c>
      <c r="AP617" s="16">
        <f t="shared" si="1136"/>
        <v>477399.10000000003</v>
      </c>
      <c r="AQ617" s="16"/>
      <c r="AR617" s="16"/>
      <c r="AS617" s="16"/>
      <c r="AT617" s="16">
        <f t="shared" si="1137"/>
        <v>477399.10000000003</v>
      </c>
      <c r="AU617" s="16">
        <f t="shared" si="1138"/>
        <v>477399.10000000003</v>
      </c>
      <c r="AV617" s="16">
        <f t="shared" si="1139"/>
        <v>477399.10000000003</v>
      </c>
      <c r="AW617" s="16"/>
      <c r="AX617" s="16"/>
      <c r="AY617" s="16"/>
      <c r="AZ617" s="16">
        <f t="shared" si="1140"/>
        <v>477399.10000000003</v>
      </c>
      <c r="BA617" s="16">
        <f t="shared" si="1141"/>
        <v>477399.10000000003</v>
      </c>
      <c r="BB617" s="16">
        <f t="shared" si="1142"/>
        <v>477399.10000000003</v>
      </c>
      <c r="BC617" s="16"/>
      <c r="BD617" s="30"/>
      <c r="BE617" s="30"/>
      <c r="BF617" s="1"/>
      <c r="BG617" s="1"/>
      <c r="BH617" s="1"/>
      <c r="BI617" s="1"/>
      <c r="BJ617" s="1"/>
    </row>
    <row r="618" s="1" customFormat="1">
      <c r="A618" s="13" t="s">
        <v>438</v>
      </c>
      <c r="B618" s="14"/>
      <c r="C618" s="13"/>
      <c r="D618" s="13"/>
      <c r="E618" s="29" t="s">
        <v>439</v>
      </c>
      <c r="F618" s="16">
        <f t="shared" si="1096"/>
        <v>1024623.2000000001</v>
      </c>
      <c r="G618" s="16">
        <f t="shared" si="1097"/>
        <v>976741.80000000005</v>
      </c>
      <c r="H618" s="16">
        <f t="shared" si="1098"/>
        <v>923809</v>
      </c>
      <c r="I618" s="16">
        <f t="shared" si="1099"/>
        <v>0</v>
      </c>
      <c r="J618" s="16">
        <f t="shared" si="1100"/>
        <v>0</v>
      </c>
      <c r="K618" s="16">
        <f t="shared" si="1101"/>
        <v>0</v>
      </c>
      <c r="L618" s="16">
        <f t="shared" si="1093"/>
        <v>1024623.2000000001</v>
      </c>
      <c r="M618" s="16">
        <f t="shared" si="1094"/>
        <v>976741.80000000005</v>
      </c>
      <c r="N618" s="16">
        <f t="shared" si="1095"/>
        <v>923809</v>
      </c>
      <c r="O618" s="16">
        <f t="shared" si="1102"/>
        <v>0</v>
      </c>
      <c r="P618" s="16">
        <f t="shared" si="1103"/>
        <v>0</v>
      </c>
      <c r="Q618" s="16">
        <f t="shared" si="1104"/>
        <v>0</v>
      </c>
      <c r="R618" s="16">
        <f t="shared" si="1122"/>
        <v>1024623.2000000001</v>
      </c>
      <c r="S618" s="16">
        <f t="shared" si="1123"/>
        <v>976741.80000000005</v>
      </c>
      <c r="T618" s="16">
        <f t="shared" si="1124"/>
        <v>923809</v>
      </c>
      <c r="U618" s="16">
        <f t="shared" si="1105"/>
        <v>0</v>
      </c>
      <c r="V618" s="16">
        <f t="shared" si="1106"/>
        <v>0</v>
      </c>
      <c r="W618" s="16">
        <f t="shared" si="1107"/>
        <v>0</v>
      </c>
      <c r="X618" s="16">
        <f t="shared" si="1125"/>
        <v>1024623.2000000001</v>
      </c>
      <c r="Y618" s="16">
        <f t="shared" si="1126"/>
        <v>976741.80000000005</v>
      </c>
      <c r="Z618" s="16">
        <f t="shared" si="1127"/>
        <v>923809</v>
      </c>
      <c r="AA618" s="16">
        <f t="shared" si="1108"/>
        <v>0</v>
      </c>
      <c r="AB618" s="16">
        <f t="shared" si="1109"/>
        <v>0</v>
      </c>
      <c r="AC618" s="16">
        <f t="shared" si="1110"/>
        <v>0</v>
      </c>
      <c r="AD618" s="16">
        <f t="shared" si="1128"/>
        <v>1024623.2000000001</v>
      </c>
      <c r="AE618" s="16">
        <f t="shared" si="1129"/>
        <v>976741.80000000005</v>
      </c>
      <c r="AF618" s="16">
        <f t="shared" si="1130"/>
        <v>923809</v>
      </c>
      <c r="AG618" s="16">
        <f t="shared" si="1111"/>
        <v>0</v>
      </c>
      <c r="AH618" s="16">
        <f t="shared" si="1131"/>
        <v>1024623.2000000001</v>
      </c>
      <c r="AI618" s="16">
        <f t="shared" si="1132"/>
        <v>976741.80000000005</v>
      </c>
      <c r="AJ618" s="16">
        <f t="shared" si="1133"/>
        <v>923809</v>
      </c>
      <c r="AK618" s="16">
        <f t="shared" si="1112"/>
        <v>0</v>
      </c>
      <c r="AL618" s="16">
        <f t="shared" si="1113"/>
        <v>0</v>
      </c>
      <c r="AM618" s="16">
        <f t="shared" si="1114"/>
        <v>0</v>
      </c>
      <c r="AN618" s="16">
        <f t="shared" si="1134"/>
        <v>1024623.2000000001</v>
      </c>
      <c r="AO618" s="16">
        <f t="shared" si="1135"/>
        <v>976741.80000000005</v>
      </c>
      <c r="AP618" s="16">
        <f t="shared" si="1136"/>
        <v>923809</v>
      </c>
      <c r="AQ618" s="16">
        <f t="shared" si="1115"/>
        <v>0</v>
      </c>
      <c r="AR618" s="16">
        <f t="shared" si="1116"/>
        <v>0</v>
      </c>
      <c r="AS618" s="16">
        <f t="shared" si="1117"/>
        <v>0</v>
      </c>
      <c r="AT618" s="16">
        <f t="shared" si="1137"/>
        <v>1024623.2000000001</v>
      </c>
      <c r="AU618" s="16">
        <f t="shared" si="1138"/>
        <v>976741.80000000005</v>
      </c>
      <c r="AV618" s="16">
        <f t="shared" si="1139"/>
        <v>923809</v>
      </c>
      <c r="AW618" s="16">
        <f t="shared" si="1118"/>
        <v>0</v>
      </c>
      <c r="AX618" s="16">
        <f t="shared" si="1119"/>
        <v>0</v>
      </c>
      <c r="AY618" s="16">
        <f t="shared" si="1120"/>
        <v>0</v>
      </c>
      <c r="AZ618" s="16">
        <f t="shared" si="1140"/>
        <v>1024623.2000000001</v>
      </c>
      <c r="BA618" s="16">
        <f t="shared" si="1141"/>
        <v>976741.80000000005</v>
      </c>
      <c r="BB618" s="16">
        <f t="shared" si="1142"/>
        <v>923809</v>
      </c>
      <c r="BC618" s="16">
        <f t="shared" si="1121"/>
        <v>0</v>
      </c>
      <c r="BD618" s="30"/>
      <c r="BE618" s="30"/>
      <c r="BF618" s="1"/>
      <c r="BG618" s="1"/>
      <c r="BH618" s="1"/>
      <c r="BI618" s="1"/>
      <c r="BJ618" s="1"/>
    </row>
    <row r="619" s="1" customFormat="1">
      <c r="A619" s="13" t="s">
        <v>438</v>
      </c>
      <c r="B619" s="14" t="s">
        <v>58</v>
      </c>
      <c r="C619" s="13"/>
      <c r="D619" s="13"/>
      <c r="E619" s="29" t="s">
        <v>59</v>
      </c>
      <c r="F619" s="16">
        <f t="shared" si="1096"/>
        <v>1024623.2000000001</v>
      </c>
      <c r="G619" s="16">
        <f t="shared" si="1097"/>
        <v>976741.80000000005</v>
      </c>
      <c r="H619" s="16">
        <f t="shared" si="1098"/>
        <v>923809</v>
      </c>
      <c r="I619" s="16">
        <f t="shared" si="1099"/>
        <v>0</v>
      </c>
      <c r="J619" s="16">
        <f t="shared" si="1100"/>
        <v>0</v>
      </c>
      <c r="K619" s="16">
        <f t="shared" si="1101"/>
        <v>0</v>
      </c>
      <c r="L619" s="16">
        <f t="shared" si="1093"/>
        <v>1024623.2000000001</v>
      </c>
      <c r="M619" s="16">
        <f t="shared" si="1094"/>
        <v>976741.80000000005</v>
      </c>
      <c r="N619" s="16">
        <f t="shared" si="1095"/>
        <v>923809</v>
      </c>
      <c r="O619" s="16">
        <f t="shared" si="1102"/>
        <v>0</v>
      </c>
      <c r="P619" s="16">
        <f t="shared" si="1103"/>
        <v>0</v>
      </c>
      <c r="Q619" s="16">
        <f t="shared" si="1104"/>
        <v>0</v>
      </c>
      <c r="R619" s="16">
        <f t="shared" si="1122"/>
        <v>1024623.2000000001</v>
      </c>
      <c r="S619" s="16">
        <f t="shared" si="1123"/>
        <v>976741.80000000005</v>
      </c>
      <c r="T619" s="16">
        <f t="shared" si="1124"/>
        <v>923809</v>
      </c>
      <c r="U619" s="16">
        <f t="shared" si="1105"/>
        <v>0</v>
      </c>
      <c r="V619" s="16">
        <f t="shared" si="1106"/>
        <v>0</v>
      </c>
      <c r="W619" s="16">
        <f t="shared" si="1107"/>
        <v>0</v>
      </c>
      <c r="X619" s="16">
        <f t="shared" si="1125"/>
        <v>1024623.2000000001</v>
      </c>
      <c r="Y619" s="16">
        <f t="shared" si="1126"/>
        <v>976741.80000000005</v>
      </c>
      <c r="Z619" s="16">
        <f t="shared" si="1127"/>
        <v>923809</v>
      </c>
      <c r="AA619" s="16">
        <f t="shared" si="1108"/>
        <v>0</v>
      </c>
      <c r="AB619" s="16">
        <f t="shared" si="1109"/>
        <v>0</v>
      </c>
      <c r="AC619" s="16">
        <f t="shared" si="1110"/>
        <v>0</v>
      </c>
      <c r="AD619" s="16">
        <f t="shared" si="1128"/>
        <v>1024623.2000000001</v>
      </c>
      <c r="AE619" s="16">
        <f t="shared" si="1129"/>
        <v>976741.80000000005</v>
      </c>
      <c r="AF619" s="16">
        <f t="shared" si="1130"/>
        <v>923809</v>
      </c>
      <c r="AG619" s="16">
        <f t="shared" si="1111"/>
        <v>0</v>
      </c>
      <c r="AH619" s="16">
        <f t="shared" si="1131"/>
        <v>1024623.2000000001</v>
      </c>
      <c r="AI619" s="16">
        <f t="shared" si="1132"/>
        <v>976741.80000000005</v>
      </c>
      <c r="AJ619" s="16">
        <f t="shared" si="1133"/>
        <v>923809</v>
      </c>
      <c r="AK619" s="16">
        <f t="shared" si="1112"/>
        <v>0</v>
      </c>
      <c r="AL619" s="16">
        <f t="shared" si="1113"/>
        <v>0</v>
      </c>
      <c r="AM619" s="16">
        <f t="shared" si="1114"/>
        <v>0</v>
      </c>
      <c r="AN619" s="16">
        <f t="shared" si="1134"/>
        <v>1024623.2000000001</v>
      </c>
      <c r="AO619" s="16">
        <f t="shared" si="1135"/>
        <v>976741.80000000005</v>
      </c>
      <c r="AP619" s="16">
        <f t="shared" si="1136"/>
        <v>923809</v>
      </c>
      <c r="AQ619" s="16">
        <f t="shared" si="1115"/>
        <v>0</v>
      </c>
      <c r="AR619" s="16">
        <f t="shared" si="1116"/>
        <v>0</v>
      </c>
      <c r="AS619" s="16">
        <f t="shared" si="1117"/>
        <v>0</v>
      </c>
      <c r="AT619" s="16">
        <f t="shared" si="1137"/>
        <v>1024623.2000000001</v>
      </c>
      <c r="AU619" s="16">
        <f t="shared" si="1138"/>
        <v>976741.80000000005</v>
      </c>
      <c r="AV619" s="16">
        <f t="shared" si="1139"/>
        <v>923809</v>
      </c>
      <c r="AW619" s="16">
        <f t="shared" si="1118"/>
        <v>0</v>
      </c>
      <c r="AX619" s="16">
        <f t="shared" si="1119"/>
        <v>0</v>
      </c>
      <c r="AY619" s="16">
        <f t="shared" si="1120"/>
        <v>0</v>
      </c>
      <c r="AZ619" s="16">
        <f t="shared" si="1140"/>
        <v>1024623.2000000001</v>
      </c>
      <c r="BA619" s="16">
        <f t="shared" si="1141"/>
        <v>976741.80000000005</v>
      </c>
      <c r="BB619" s="16">
        <f t="shared" si="1142"/>
        <v>923809</v>
      </c>
      <c r="BC619" s="16">
        <f t="shared" si="1121"/>
        <v>0</v>
      </c>
      <c r="BD619" s="30"/>
      <c r="BE619" s="30"/>
      <c r="BF619" s="1"/>
      <c r="BG619" s="1"/>
      <c r="BH619" s="1"/>
      <c r="BI619" s="1"/>
      <c r="BJ619" s="1"/>
    </row>
    <row r="620" s="1" customFormat="1">
      <c r="A620" s="13" t="s">
        <v>438</v>
      </c>
      <c r="B620" s="14" t="s">
        <v>58</v>
      </c>
      <c r="C620" s="13" t="s">
        <v>72</v>
      </c>
      <c r="D620" s="13" t="s">
        <v>303</v>
      </c>
      <c r="E620" s="29" t="s">
        <v>357</v>
      </c>
      <c r="F620" s="16">
        <v>1024623.2000000001</v>
      </c>
      <c r="G620" s="16">
        <v>976741.80000000005</v>
      </c>
      <c r="H620" s="16">
        <v>923809</v>
      </c>
      <c r="I620" s="16"/>
      <c r="J620" s="16"/>
      <c r="K620" s="16"/>
      <c r="L620" s="16">
        <f t="shared" si="1093"/>
        <v>1024623.2000000001</v>
      </c>
      <c r="M620" s="16">
        <f t="shared" si="1094"/>
        <v>976741.80000000005</v>
      </c>
      <c r="N620" s="16">
        <f t="shared" si="1095"/>
        <v>923809</v>
      </c>
      <c r="O620" s="16"/>
      <c r="P620" s="16"/>
      <c r="Q620" s="16"/>
      <c r="R620" s="16">
        <f t="shared" si="1122"/>
        <v>1024623.2000000001</v>
      </c>
      <c r="S620" s="16">
        <f t="shared" si="1123"/>
        <v>976741.80000000005</v>
      </c>
      <c r="T620" s="16">
        <f t="shared" si="1124"/>
        <v>923809</v>
      </c>
      <c r="U620" s="16"/>
      <c r="V620" s="16"/>
      <c r="W620" s="16"/>
      <c r="X620" s="16">
        <f t="shared" si="1125"/>
        <v>1024623.2000000001</v>
      </c>
      <c r="Y620" s="16">
        <f t="shared" si="1126"/>
        <v>976741.80000000005</v>
      </c>
      <c r="Z620" s="16">
        <f t="shared" si="1127"/>
        <v>923809</v>
      </c>
      <c r="AA620" s="16"/>
      <c r="AB620" s="16"/>
      <c r="AC620" s="16"/>
      <c r="AD620" s="16">
        <f t="shared" si="1128"/>
        <v>1024623.2000000001</v>
      </c>
      <c r="AE620" s="16">
        <f t="shared" si="1129"/>
        <v>976741.80000000005</v>
      </c>
      <c r="AF620" s="16">
        <f t="shared" si="1130"/>
        <v>923809</v>
      </c>
      <c r="AG620" s="16"/>
      <c r="AH620" s="16">
        <f t="shared" si="1131"/>
        <v>1024623.2000000001</v>
      </c>
      <c r="AI620" s="16">
        <f t="shared" si="1132"/>
        <v>976741.80000000005</v>
      </c>
      <c r="AJ620" s="16">
        <f t="shared" si="1133"/>
        <v>923809</v>
      </c>
      <c r="AK620" s="16"/>
      <c r="AL620" s="16"/>
      <c r="AM620" s="16"/>
      <c r="AN620" s="16">
        <f t="shared" si="1134"/>
        <v>1024623.2000000001</v>
      </c>
      <c r="AO620" s="16">
        <f t="shared" si="1135"/>
        <v>976741.80000000005</v>
      </c>
      <c r="AP620" s="16">
        <f t="shared" si="1136"/>
        <v>923809</v>
      </c>
      <c r="AQ620" s="16"/>
      <c r="AR620" s="16"/>
      <c r="AS620" s="16"/>
      <c r="AT620" s="16">
        <f t="shared" si="1137"/>
        <v>1024623.2000000001</v>
      </c>
      <c r="AU620" s="16">
        <f t="shared" si="1138"/>
        <v>976741.80000000005</v>
      </c>
      <c r="AV620" s="16">
        <f t="shared" si="1139"/>
        <v>923809</v>
      </c>
      <c r="AW620" s="16"/>
      <c r="AX620" s="16"/>
      <c r="AY620" s="16"/>
      <c r="AZ620" s="16">
        <f t="shared" si="1140"/>
        <v>1024623.2000000001</v>
      </c>
      <c r="BA620" s="16">
        <f t="shared" si="1141"/>
        <v>976741.80000000005</v>
      </c>
      <c r="BB620" s="16">
        <f t="shared" si="1142"/>
        <v>923809</v>
      </c>
      <c r="BC620" s="16"/>
      <c r="BD620" s="30"/>
      <c r="BE620" s="30"/>
      <c r="BF620" s="1"/>
      <c r="BG620" s="1"/>
      <c r="BH620" s="1"/>
      <c r="BI620" s="1"/>
      <c r="BJ620" s="1"/>
    </row>
    <row r="621" s="1" customFormat="1">
      <c r="A621" s="13" t="s">
        <v>440</v>
      </c>
      <c r="B621" s="14"/>
      <c r="C621" s="13"/>
      <c r="D621" s="13"/>
      <c r="E621" s="29" t="s">
        <v>441</v>
      </c>
      <c r="F621" s="16">
        <f t="shared" si="1096"/>
        <v>86104</v>
      </c>
      <c r="G621" s="16">
        <f t="shared" si="1097"/>
        <v>87870.300000000003</v>
      </c>
      <c r="H621" s="16">
        <f t="shared" si="1098"/>
        <v>88868.699999999997</v>
      </c>
      <c r="I621" s="16">
        <f t="shared" si="1099"/>
        <v>0</v>
      </c>
      <c r="J621" s="16">
        <f t="shared" si="1100"/>
        <v>0</v>
      </c>
      <c r="K621" s="16">
        <f t="shared" si="1101"/>
        <v>0</v>
      </c>
      <c r="L621" s="16">
        <f t="shared" si="1093"/>
        <v>86104</v>
      </c>
      <c r="M621" s="16">
        <f t="shared" si="1094"/>
        <v>87870.300000000003</v>
      </c>
      <c r="N621" s="16">
        <f t="shared" si="1095"/>
        <v>88868.699999999997</v>
      </c>
      <c r="O621" s="16">
        <f t="shared" si="1102"/>
        <v>0</v>
      </c>
      <c r="P621" s="16">
        <f t="shared" si="1103"/>
        <v>0</v>
      </c>
      <c r="Q621" s="16">
        <f t="shared" si="1104"/>
        <v>0</v>
      </c>
      <c r="R621" s="16">
        <f t="shared" si="1122"/>
        <v>86104</v>
      </c>
      <c r="S621" s="16">
        <f t="shared" si="1123"/>
        <v>87870.300000000003</v>
      </c>
      <c r="T621" s="16">
        <f t="shared" si="1124"/>
        <v>88868.699999999997</v>
      </c>
      <c r="U621" s="16">
        <f t="shared" si="1105"/>
        <v>0</v>
      </c>
      <c r="V621" s="16">
        <f t="shared" si="1106"/>
        <v>0</v>
      </c>
      <c r="W621" s="16">
        <f t="shared" si="1107"/>
        <v>0</v>
      </c>
      <c r="X621" s="16">
        <f t="shared" si="1125"/>
        <v>86104</v>
      </c>
      <c r="Y621" s="16">
        <f t="shared" si="1126"/>
        <v>87870.300000000003</v>
      </c>
      <c r="Z621" s="16">
        <f t="shared" si="1127"/>
        <v>88868.699999999997</v>
      </c>
      <c r="AA621" s="16">
        <f t="shared" si="1108"/>
        <v>0</v>
      </c>
      <c r="AB621" s="16">
        <f t="shared" si="1109"/>
        <v>0</v>
      </c>
      <c r="AC621" s="16">
        <f t="shared" si="1110"/>
        <v>0</v>
      </c>
      <c r="AD621" s="16">
        <f t="shared" si="1128"/>
        <v>86104</v>
      </c>
      <c r="AE621" s="16">
        <f t="shared" si="1129"/>
        <v>87870.300000000003</v>
      </c>
      <c r="AF621" s="16">
        <f t="shared" si="1130"/>
        <v>88868.699999999997</v>
      </c>
      <c r="AG621" s="16">
        <f t="shared" si="1111"/>
        <v>0</v>
      </c>
      <c r="AH621" s="16">
        <f t="shared" si="1131"/>
        <v>86104</v>
      </c>
      <c r="AI621" s="16">
        <f t="shared" si="1132"/>
        <v>87870.300000000003</v>
      </c>
      <c r="AJ621" s="16">
        <f t="shared" si="1133"/>
        <v>88868.699999999997</v>
      </c>
      <c r="AK621" s="16">
        <f t="shared" si="1112"/>
        <v>0</v>
      </c>
      <c r="AL621" s="16">
        <f t="shared" si="1113"/>
        <v>0</v>
      </c>
      <c r="AM621" s="16">
        <f t="shared" si="1114"/>
        <v>0</v>
      </c>
      <c r="AN621" s="16">
        <f t="shared" si="1134"/>
        <v>86104</v>
      </c>
      <c r="AO621" s="16">
        <f t="shared" si="1135"/>
        <v>87870.300000000003</v>
      </c>
      <c r="AP621" s="16">
        <f t="shared" si="1136"/>
        <v>88868.699999999997</v>
      </c>
      <c r="AQ621" s="16">
        <f t="shared" si="1115"/>
        <v>0</v>
      </c>
      <c r="AR621" s="16">
        <f t="shared" si="1116"/>
        <v>0</v>
      </c>
      <c r="AS621" s="16">
        <f t="shared" si="1117"/>
        <v>0</v>
      </c>
      <c r="AT621" s="16">
        <f t="shared" si="1137"/>
        <v>86104</v>
      </c>
      <c r="AU621" s="16">
        <f t="shared" si="1138"/>
        <v>87870.300000000003</v>
      </c>
      <c r="AV621" s="16">
        <f t="shared" si="1139"/>
        <v>88868.699999999997</v>
      </c>
      <c r="AW621" s="16">
        <f t="shared" si="1118"/>
        <v>0</v>
      </c>
      <c r="AX621" s="16">
        <f t="shared" si="1119"/>
        <v>0</v>
      </c>
      <c r="AY621" s="16">
        <f t="shared" si="1120"/>
        <v>0</v>
      </c>
      <c r="AZ621" s="16">
        <f t="shared" si="1140"/>
        <v>86104</v>
      </c>
      <c r="BA621" s="16">
        <f t="shared" si="1141"/>
        <v>87870.300000000003</v>
      </c>
      <c r="BB621" s="16">
        <f t="shared" si="1142"/>
        <v>88868.699999999997</v>
      </c>
      <c r="BC621" s="16">
        <f t="shared" si="1121"/>
        <v>0</v>
      </c>
      <c r="BD621" s="30"/>
      <c r="BE621" s="30"/>
      <c r="BF621" s="1"/>
      <c r="BG621" s="1"/>
      <c r="BH621" s="1"/>
      <c r="BI621" s="1"/>
      <c r="BJ621" s="1"/>
    </row>
    <row r="622" s="1" customFormat="1">
      <c r="A622" s="13" t="s">
        <v>440</v>
      </c>
      <c r="B622" s="14" t="s">
        <v>58</v>
      </c>
      <c r="C622" s="13"/>
      <c r="D622" s="13"/>
      <c r="E622" s="29" t="s">
        <v>59</v>
      </c>
      <c r="F622" s="16">
        <f>F623+F624</f>
        <v>86104</v>
      </c>
      <c r="G622" s="16">
        <f>G623+G624</f>
        <v>87870.300000000003</v>
      </c>
      <c r="H622" s="16">
        <f>H623+H624</f>
        <v>88868.699999999997</v>
      </c>
      <c r="I622" s="16">
        <f>I623+I624</f>
        <v>0</v>
      </c>
      <c r="J622" s="16">
        <f>J623+J624</f>
        <v>0</v>
      </c>
      <c r="K622" s="16">
        <f>K623+K624</f>
        <v>0</v>
      </c>
      <c r="L622" s="16">
        <f t="shared" si="1093"/>
        <v>86104</v>
      </c>
      <c r="M622" s="16">
        <f t="shared" si="1094"/>
        <v>87870.300000000003</v>
      </c>
      <c r="N622" s="16">
        <f t="shared" si="1095"/>
        <v>88868.699999999997</v>
      </c>
      <c r="O622" s="16">
        <f>O623+O624</f>
        <v>0</v>
      </c>
      <c r="P622" s="16">
        <f>P623+P624</f>
        <v>0</v>
      </c>
      <c r="Q622" s="16">
        <f>Q623+Q624</f>
        <v>0</v>
      </c>
      <c r="R622" s="16">
        <f t="shared" si="1122"/>
        <v>86104</v>
      </c>
      <c r="S622" s="16">
        <f t="shared" si="1123"/>
        <v>87870.300000000003</v>
      </c>
      <c r="T622" s="16">
        <f t="shared" si="1124"/>
        <v>88868.699999999997</v>
      </c>
      <c r="U622" s="16">
        <f>U623+U624</f>
        <v>0</v>
      </c>
      <c r="V622" s="16">
        <f>V623+V624</f>
        <v>0</v>
      </c>
      <c r="W622" s="16">
        <f>W623+W624</f>
        <v>0</v>
      </c>
      <c r="X622" s="16">
        <f t="shared" si="1125"/>
        <v>86104</v>
      </c>
      <c r="Y622" s="16">
        <f t="shared" si="1126"/>
        <v>87870.300000000003</v>
      </c>
      <c r="Z622" s="16">
        <f t="shared" si="1127"/>
        <v>88868.699999999997</v>
      </c>
      <c r="AA622" s="16">
        <f>AA623+AA624</f>
        <v>0</v>
      </c>
      <c r="AB622" s="16">
        <f>AB623+AB624</f>
        <v>0</v>
      </c>
      <c r="AC622" s="16">
        <f>AC623+AC624</f>
        <v>0</v>
      </c>
      <c r="AD622" s="16">
        <f t="shared" si="1128"/>
        <v>86104</v>
      </c>
      <c r="AE622" s="16">
        <f t="shared" si="1129"/>
        <v>87870.300000000003</v>
      </c>
      <c r="AF622" s="16">
        <f t="shared" si="1130"/>
        <v>88868.699999999997</v>
      </c>
      <c r="AG622" s="16">
        <f>AG623+AG624</f>
        <v>0</v>
      </c>
      <c r="AH622" s="16">
        <f t="shared" si="1131"/>
        <v>86104</v>
      </c>
      <c r="AI622" s="16">
        <f t="shared" si="1132"/>
        <v>87870.300000000003</v>
      </c>
      <c r="AJ622" s="16">
        <f t="shared" si="1133"/>
        <v>88868.699999999997</v>
      </c>
      <c r="AK622" s="16">
        <f>AK623+AK624</f>
        <v>0</v>
      </c>
      <c r="AL622" s="16">
        <f>AL623+AL624</f>
        <v>0</v>
      </c>
      <c r="AM622" s="16">
        <f>AM623+AM624</f>
        <v>0</v>
      </c>
      <c r="AN622" s="16">
        <f t="shared" si="1134"/>
        <v>86104</v>
      </c>
      <c r="AO622" s="16">
        <f t="shared" si="1135"/>
        <v>87870.300000000003</v>
      </c>
      <c r="AP622" s="16">
        <f t="shared" si="1136"/>
        <v>88868.699999999997</v>
      </c>
      <c r="AQ622" s="16">
        <f>AQ623+AQ624</f>
        <v>0</v>
      </c>
      <c r="AR622" s="16">
        <f>AR623+AR624</f>
        <v>0</v>
      </c>
      <c r="AS622" s="16">
        <f>AS623+AS624</f>
        <v>0</v>
      </c>
      <c r="AT622" s="16">
        <f t="shared" si="1137"/>
        <v>86104</v>
      </c>
      <c r="AU622" s="16">
        <f t="shared" si="1138"/>
        <v>87870.300000000003</v>
      </c>
      <c r="AV622" s="16">
        <f t="shared" si="1139"/>
        <v>88868.699999999997</v>
      </c>
      <c r="AW622" s="16">
        <f>AW623+AW624</f>
        <v>0</v>
      </c>
      <c r="AX622" s="16">
        <f>AX623+AX624</f>
        <v>0</v>
      </c>
      <c r="AY622" s="16">
        <f>AY623+AY624</f>
        <v>0</v>
      </c>
      <c r="AZ622" s="16">
        <f t="shared" si="1140"/>
        <v>86104</v>
      </c>
      <c r="BA622" s="16">
        <f t="shared" si="1141"/>
        <v>87870.300000000003</v>
      </c>
      <c r="BB622" s="16">
        <f t="shared" si="1142"/>
        <v>88868.699999999997</v>
      </c>
      <c r="BC622" s="16">
        <f>BC623+BC624</f>
        <v>0</v>
      </c>
      <c r="BD622" s="30"/>
      <c r="BE622" s="30"/>
      <c r="BF622" s="1"/>
      <c r="BG622" s="1"/>
      <c r="BH622" s="1"/>
      <c r="BI622" s="1"/>
      <c r="BJ622" s="1"/>
    </row>
    <row r="623" s="1" customFormat="1">
      <c r="A623" s="13" t="s">
        <v>440</v>
      </c>
      <c r="B623" s="14">
        <v>600</v>
      </c>
      <c r="C623" s="13" t="s">
        <v>72</v>
      </c>
      <c r="D623" s="13" t="s">
        <v>37</v>
      </c>
      <c r="E623" s="29" t="s">
        <v>422</v>
      </c>
      <c r="F623" s="16">
        <f>240.6+2054.2</f>
        <v>2294.7999999999997</v>
      </c>
      <c r="G623" s="16">
        <f>240.6+2054.2</f>
        <v>2294.7999999999997</v>
      </c>
      <c r="H623" s="16">
        <f>240.6+2054.2</f>
        <v>2294.7999999999997</v>
      </c>
      <c r="I623" s="16"/>
      <c r="J623" s="16"/>
      <c r="K623" s="16"/>
      <c r="L623" s="16">
        <f t="shared" si="1093"/>
        <v>2294.7999999999997</v>
      </c>
      <c r="M623" s="16">
        <f t="shared" si="1094"/>
        <v>2294.7999999999997</v>
      </c>
      <c r="N623" s="16">
        <f t="shared" si="1095"/>
        <v>2294.7999999999997</v>
      </c>
      <c r="O623" s="16"/>
      <c r="P623" s="16"/>
      <c r="Q623" s="16"/>
      <c r="R623" s="16">
        <f t="shared" si="1122"/>
        <v>2294.7999999999997</v>
      </c>
      <c r="S623" s="16">
        <f t="shared" si="1123"/>
        <v>2294.7999999999997</v>
      </c>
      <c r="T623" s="16">
        <f t="shared" si="1124"/>
        <v>2294.7999999999997</v>
      </c>
      <c r="U623" s="16"/>
      <c r="V623" s="16"/>
      <c r="W623" s="16"/>
      <c r="X623" s="16">
        <f t="shared" si="1125"/>
        <v>2294.7999999999997</v>
      </c>
      <c r="Y623" s="16">
        <f t="shared" si="1126"/>
        <v>2294.7999999999997</v>
      </c>
      <c r="Z623" s="16">
        <f t="shared" si="1127"/>
        <v>2294.7999999999997</v>
      </c>
      <c r="AA623" s="16"/>
      <c r="AB623" s="16"/>
      <c r="AC623" s="16"/>
      <c r="AD623" s="16">
        <f t="shared" si="1128"/>
        <v>2294.7999999999997</v>
      </c>
      <c r="AE623" s="16">
        <f t="shared" si="1129"/>
        <v>2294.7999999999997</v>
      </c>
      <c r="AF623" s="16">
        <f t="shared" si="1130"/>
        <v>2294.7999999999997</v>
      </c>
      <c r="AG623" s="16"/>
      <c r="AH623" s="16">
        <f t="shared" si="1131"/>
        <v>2294.7999999999997</v>
      </c>
      <c r="AI623" s="16">
        <f t="shared" si="1132"/>
        <v>2294.7999999999997</v>
      </c>
      <c r="AJ623" s="16">
        <f t="shared" si="1133"/>
        <v>2294.7999999999997</v>
      </c>
      <c r="AK623" s="16"/>
      <c r="AL623" s="16"/>
      <c r="AM623" s="16"/>
      <c r="AN623" s="16">
        <f t="shared" si="1134"/>
        <v>2294.7999999999997</v>
      </c>
      <c r="AO623" s="16">
        <f t="shared" si="1135"/>
        <v>2294.7999999999997</v>
      </c>
      <c r="AP623" s="16">
        <f t="shared" si="1136"/>
        <v>2294.7999999999997</v>
      </c>
      <c r="AQ623" s="16"/>
      <c r="AR623" s="16"/>
      <c r="AS623" s="16"/>
      <c r="AT623" s="16">
        <f t="shared" si="1137"/>
        <v>2294.7999999999997</v>
      </c>
      <c r="AU623" s="16">
        <f t="shared" si="1138"/>
        <v>2294.7999999999997</v>
      </c>
      <c r="AV623" s="16">
        <f t="shared" si="1139"/>
        <v>2294.7999999999997</v>
      </c>
      <c r="AW623" s="16"/>
      <c r="AX623" s="16"/>
      <c r="AY623" s="16"/>
      <c r="AZ623" s="16">
        <f t="shared" si="1140"/>
        <v>2294.7999999999997</v>
      </c>
      <c r="BA623" s="16">
        <f t="shared" si="1141"/>
        <v>2294.7999999999997</v>
      </c>
      <c r="BB623" s="16">
        <f t="shared" si="1142"/>
        <v>2294.7999999999997</v>
      </c>
      <c r="BC623" s="16"/>
      <c r="BD623" s="30"/>
      <c r="BE623" s="30"/>
      <c r="BF623" s="1"/>
      <c r="BG623" s="1"/>
      <c r="BH623" s="1"/>
      <c r="BI623" s="1"/>
      <c r="BJ623" s="1"/>
    </row>
    <row r="624" s="1" customFormat="1">
      <c r="A624" s="13" t="s">
        <v>440</v>
      </c>
      <c r="B624" s="14">
        <v>600</v>
      </c>
      <c r="C624" s="13" t="s">
        <v>72</v>
      </c>
      <c r="D624" s="13" t="s">
        <v>303</v>
      </c>
      <c r="E624" s="29" t="s">
        <v>357</v>
      </c>
      <c r="F624" s="16">
        <f>6285.7+77523.5</f>
        <v>83809.199999999997</v>
      </c>
      <c r="G624" s="16">
        <f>6285.7+79289.8</f>
        <v>85575.5</v>
      </c>
      <c r="H624" s="16">
        <f>6285.7+80288.2</f>
        <v>86573.899999999994</v>
      </c>
      <c r="I624" s="16"/>
      <c r="J624" s="16"/>
      <c r="K624" s="16"/>
      <c r="L624" s="16">
        <f t="shared" si="1093"/>
        <v>83809.199999999997</v>
      </c>
      <c r="M624" s="16">
        <f t="shared" si="1094"/>
        <v>85575.5</v>
      </c>
      <c r="N624" s="16">
        <f t="shared" si="1095"/>
        <v>86573.899999999994</v>
      </c>
      <c r="O624" s="16"/>
      <c r="P624" s="16"/>
      <c r="Q624" s="16"/>
      <c r="R624" s="16">
        <f t="shared" si="1122"/>
        <v>83809.199999999997</v>
      </c>
      <c r="S624" s="16">
        <f t="shared" si="1123"/>
        <v>85575.5</v>
      </c>
      <c r="T624" s="16">
        <f t="shared" si="1124"/>
        <v>86573.899999999994</v>
      </c>
      <c r="U624" s="16"/>
      <c r="V624" s="16"/>
      <c r="W624" s="16"/>
      <c r="X624" s="16">
        <f t="shared" si="1125"/>
        <v>83809.199999999997</v>
      </c>
      <c r="Y624" s="16">
        <f t="shared" si="1126"/>
        <v>85575.5</v>
      </c>
      <c r="Z624" s="16">
        <f t="shared" si="1127"/>
        <v>86573.899999999994</v>
      </c>
      <c r="AA624" s="16"/>
      <c r="AB624" s="16"/>
      <c r="AC624" s="16"/>
      <c r="AD624" s="16">
        <f t="shared" si="1128"/>
        <v>83809.199999999997</v>
      </c>
      <c r="AE624" s="16">
        <f t="shared" si="1129"/>
        <v>85575.5</v>
      </c>
      <c r="AF624" s="16">
        <f t="shared" si="1130"/>
        <v>86573.899999999994</v>
      </c>
      <c r="AG624" s="16"/>
      <c r="AH624" s="16">
        <f t="shared" si="1131"/>
        <v>83809.199999999997</v>
      </c>
      <c r="AI624" s="16">
        <f t="shared" si="1132"/>
        <v>85575.5</v>
      </c>
      <c r="AJ624" s="16">
        <f t="shared" si="1133"/>
        <v>86573.899999999994</v>
      </c>
      <c r="AK624" s="16"/>
      <c r="AL624" s="16"/>
      <c r="AM624" s="16"/>
      <c r="AN624" s="16">
        <f t="shared" si="1134"/>
        <v>83809.199999999997</v>
      </c>
      <c r="AO624" s="16">
        <f t="shared" si="1135"/>
        <v>85575.5</v>
      </c>
      <c r="AP624" s="16">
        <f t="shared" si="1136"/>
        <v>86573.899999999994</v>
      </c>
      <c r="AQ624" s="16"/>
      <c r="AR624" s="16"/>
      <c r="AS624" s="16"/>
      <c r="AT624" s="16">
        <f t="shared" si="1137"/>
        <v>83809.199999999997</v>
      </c>
      <c r="AU624" s="16">
        <f t="shared" si="1138"/>
        <v>85575.5</v>
      </c>
      <c r="AV624" s="16">
        <f t="shared" si="1139"/>
        <v>86573.899999999994</v>
      </c>
      <c r="AW624" s="16"/>
      <c r="AX624" s="16"/>
      <c r="AY624" s="16"/>
      <c r="AZ624" s="16">
        <f t="shared" si="1140"/>
        <v>83809.199999999997</v>
      </c>
      <c r="BA624" s="16">
        <f t="shared" si="1141"/>
        <v>85575.5</v>
      </c>
      <c r="BB624" s="16">
        <f t="shared" si="1142"/>
        <v>86573.899999999994</v>
      </c>
      <c r="BC624" s="16"/>
      <c r="BD624" s="30"/>
      <c r="BE624" s="30"/>
      <c r="BF624" s="1"/>
      <c r="BG624" s="1"/>
      <c r="BH624" s="1"/>
      <c r="BI624" s="1"/>
      <c r="BJ624" s="1"/>
    </row>
    <row r="625" s="1" customFormat="1">
      <c r="A625" s="13" t="s">
        <v>442</v>
      </c>
      <c r="B625" s="14"/>
      <c r="C625" s="13"/>
      <c r="D625" s="13"/>
      <c r="E625" s="29" t="s">
        <v>443</v>
      </c>
      <c r="F625" s="16">
        <f>F626+F636+F639+F643</f>
        <v>1040874.6</v>
      </c>
      <c r="G625" s="16">
        <f>G626+G636+G639+G643</f>
        <v>1027379.7</v>
      </c>
      <c r="H625" s="16">
        <f>H626+H636+H639+H643</f>
        <v>1018179.7</v>
      </c>
      <c r="I625" s="16">
        <f>I626+I636+I639+I643</f>
        <v>-52716.799999999996</v>
      </c>
      <c r="J625" s="16">
        <f>J626+J636+J639+J643</f>
        <v>-53042.899999999994</v>
      </c>
      <c r="K625" s="16">
        <f>K626+K636+K639+K643</f>
        <v>-53042.899999999994</v>
      </c>
      <c r="L625" s="16">
        <f t="shared" si="1093"/>
        <v>988157.79999999993</v>
      </c>
      <c r="M625" s="16">
        <f t="shared" si="1094"/>
        <v>974336.79999999993</v>
      </c>
      <c r="N625" s="16">
        <f t="shared" si="1095"/>
        <v>965136.79999999993</v>
      </c>
      <c r="O625" s="16">
        <f>O626+O636+O639+O643</f>
        <v>3820.7259999999997</v>
      </c>
      <c r="P625" s="16">
        <f>P626+P636+P639+P643</f>
        <v>118.2</v>
      </c>
      <c r="Q625" s="16">
        <f>Q626+Q636+Q639+Q643</f>
        <v>118.2</v>
      </c>
      <c r="R625" s="16">
        <f t="shared" si="1122"/>
        <v>991978.52599999995</v>
      </c>
      <c r="S625" s="16">
        <f t="shared" si="1123"/>
        <v>974454.99999999988</v>
      </c>
      <c r="T625" s="16">
        <f t="shared" si="1124"/>
        <v>965254.99999999988</v>
      </c>
      <c r="U625" s="16">
        <f>U626+U636+U639+U643</f>
        <v>0</v>
      </c>
      <c r="V625" s="16">
        <f>V626+V636+V639+V643</f>
        <v>0</v>
      </c>
      <c r="W625" s="16">
        <f>W626+W636+W639+W643</f>
        <v>0</v>
      </c>
      <c r="X625" s="16">
        <f t="shared" si="1125"/>
        <v>991978.52599999995</v>
      </c>
      <c r="Y625" s="16">
        <f t="shared" si="1126"/>
        <v>974454.99999999988</v>
      </c>
      <c r="Z625" s="16">
        <f t="shared" si="1127"/>
        <v>965254.99999999988</v>
      </c>
      <c r="AA625" s="16">
        <f>AA626+AA636+AA639+AA643</f>
        <v>0</v>
      </c>
      <c r="AB625" s="16">
        <f>AB626+AB636+AB639+AB643</f>
        <v>0</v>
      </c>
      <c r="AC625" s="16">
        <f>AC626+AC636+AC639+AC643</f>
        <v>0</v>
      </c>
      <c r="AD625" s="16">
        <f t="shared" si="1128"/>
        <v>991978.52599999995</v>
      </c>
      <c r="AE625" s="16">
        <f t="shared" si="1129"/>
        <v>974454.99999999988</v>
      </c>
      <c r="AF625" s="16">
        <f t="shared" si="1130"/>
        <v>965254.99999999988</v>
      </c>
      <c r="AG625" s="16">
        <f>AG626+AG636+AG639+AG643</f>
        <v>0</v>
      </c>
      <c r="AH625" s="16">
        <f t="shared" si="1131"/>
        <v>991978.52599999995</v>
      </c>
      <c r="AI625" s="16">
        <f t="shared" si="1132"/>
        <v>974454.99999999988</v>
      </c>
      <c r="AJ625" s="16">
        <f t="shared" si="1133"/>
        <v>965254.99999999988</v>
      </c>
      <c r="AK625" s="16">
        <f>AK626+AK636+AK639+AK643</f>
        <v>-610.98199999999997</v>
      </c>
      <c r="AL625" s="16">
        <f>AL626+AL636+AL639+AL643</f>
        <v>0</v>
      </c>
      <c r="AM625" s="16">
        <f>AM626+AM636+AM639+AM643</f>
        <v>0</v>
      </c>
      <c r="AN625" s="16">
        <f t="shared" si="1134"/>
        <v>991367.54399999999</v>
      </c>
      <c r="AO625" s="16">
        <f t="shared" si="1135"/>
        <v>974454.99999999988</v>
      </c>
      <c r="AP625" s="16">
        <f t="shared" si="1136"/>
        <v>965254.99999999988</v>
      </c>
      <c r="AQ625" s="16">
        <f>AQ626+AQ636+AQ639+AQ643</f>
        <v>0</v>
      </c>
      <c r="AR625" s="16">
        <f>AR626+AR636+AR639+AR643</f>
        <v>0</v>
      </c>
      <c r="AS625" s="16">
        <f>AS626+AS636+AS639+AS643</f>
        <v>0</v>
      </c>
      <c r="AT625" s="16">
        <f t="shared" si="1137"/>
        <v>991367.54399999999</v>
      </c>
      <c r="AU625" s="16">
        <f t="shared" si="1138"/>
        <v>974454.99999999988</v>
      </c>
      <c r="AV625" s="16">
        <f t="shared" si="1139"/>
        <v>965254.99999999988</v>
      </c>
      <c r="AW625" s="16">
        <f>AW626+AW636+AW639+AW643</f>
        <v>-61995.960000000006</v>
      </c>
      <c r="AX625" s="16">
        <f>AX626+AX636+AX639+AX643</f>
        <v>-62171.542999999998</v>
      </c>
      <c r="AY625" s="16">
        <f>AY626+AY636+AY639+AY643</f>
        <v>-62171.542999999998</v>
      </c>
      <c r="AZ625" s="16">
        <f t="shared" si="1140"/>
        <v>929371.58400000003</v>
      </c>
      <c r="BA625" s="16">
        <f t="shared" si="1141"/>
        <v>912283.45699999994</v>
      </c>
      <c r="BB625" s="16">
        <f t="shared" si="1142"/>
        <v>903083.45699999994</v>
      </c>
      <c r="BC625" s="16">
        <f>BC626+BC636+BC639+BC643</f>
        <v>0</v>
      </c>
      <c r="BD625" s="30"/>
      <c r="BE625" s="30"/>
      <c r="BF625" s="1"/>
      <c r="BG625" s="1"/>
      <c r="BH625" s="1"/>
      <c r="BI625" s="1"/>
      <c r="BJ625" s="1"/>
    </row>
    <row r="626" s="1" customFormat="1">
      <c r="A626" s="13" t="s">
        <v>444</v>
      </c>
      <c r="B626" s="14"/>
      <c r="C626" s="13"/>
      <c r="D626" s="13"/>
      <c r="E626" s="29" t="s">
        <v>147</v>
      </c>
      <c r="F626" s="16">
        <f>F627+F629+F631+F634</f>
        <v>986660.80000000005</v>
      </c>
      <c r="G626" s="16">
        <f>G627+G629+G631+G634</f>
        <v>994376.09999999998</v>
      </c>
      <c r="H626" s="16">
        <f>H627+H629+H631+H634</f>
        <v>994376.09999999998</v>
      </c>
      <c r="I626" s="16">
        <f>I627+I629+I631+I634</f>
        <v>-51792.5</v>
      </c>
      <c r="J626" s="16">
        <f>J627+J629+J631+J634</f>
        <v>-52153.699999999997</v>
      </c>
      <c r="K626" s="16">
        <f>K627+K629+K631+K634</f>
        <v>-52153.699999999997</v>
      </c>
      <c r="L626" s="16">
        <f t="shared" si="1093"/>
        <v>934868.30000000005</v>
      </c>
      <c r="M626" s="16">
        <f t="shared" si="1094"/>
        <v>942222.40000000002</v>
      </c>
      <c r="N626" s="16">
        <f t="shared" si="1095"/>
        <v>942222.40000000002</v>
      </c>
      <c r="O626" s="16">
        <f>O627+O629+O631+O634</f>
        <v>174.59999999999999</v>
      </c>
      <c r="P626" s="16">
        <f>P627+P629+P631+P634</f>
        <v>118.2</v>
      </c>
      <c r="Q626" s="16">
        <f>Q627+Q629+Q631+Q634</f>
        <v>118.2</v>
      </c>
      <c r="R626" s="16">
        <f t="shared" si="1122"/>
        <v>935042.90000000002</v>
      </c>
      <c r="S626" s="16">
        <f t="shared" si="1123"/>
        <v>942340.59999999998</v>
      </c>
      <c r="T626" s="16">
        <f t="shared" si="1124"/>
        <v>942340.59999999998</v>
      </c>
      <c r="U626" s="16">
        <f>U627+U629+U631+U634</f>
        <v>0</v>
      </c>
      <c r="V626" s="16">
        <f>V627+V629+V631+V634</f>
        <v>0</v>
      </c>
      <c r="W626" s="16">
        <f>W627+W629+W631+W634</f>
        <v>0</v>
      </c>
      <c r="X626" s="16">
        <f t="shared" si="1125"/>
        <v>935042.90000000002</v>
      </c>
      <c r="Y626" s="16">
        <f t="shared" si="1126"/>
        <v>942340.59999999998</v>
      </c>
      <c r="Z626" s="16">
        <f t="shared" si="1127"/>
        <v>942340.59999999998</v>
      </c>
      <c r="AA626" s="16">
        <f>AA627+AA629+AA631+AA634</f>
        <v>0</v>
      </c>
      <c r="AB626" s="16">
        <f>AB627+AB629+AB631+AB634</f>
        <v>0</v>
      </c>
      <c r="AC626" s="16">
        <f>AC627+AC629+AC631+AC634</f>
        <v>0</v>
      </c>
      <c r="AD626" s="16">
        <f t="shared" si="1128"/>
        <v>935042.90000000002</v>
      </c>
      <c r="AE626" s="16">
        <f t="shared" si="1129"/>
        <v>942340.59999999998</v>
      </c>
      <c r="AF626" s="16">
        <f t="shared" si="1130"/>
        <v>942340.59999999998</v>
      </c>
      <c r="AG626" s="16">
        <f>AG627+AG629+AG631+AG634</f>
        <v>0</v>
      </c>
      <c r="AH626" s="16">
        <f t="shared" si="1131"/>
        <v>935042.90000000002</v>
      </c>
      <c r="AI626" s="16">
        <f t="shared" si="1132"/>
        <v>942340.59999999998</v>
      </c>
      <c r="AJ626" s="16">
        <f t="shared" si="1133"/>
        <v>942340.59999999998</v>
      </c>
      <c r="AK626" s="16">
        <f>AK627+AK629+AK631+AK634</f>
        <v>0</v>
      </c>
      <c r="AL626" s="16">
        <f>AL627+AL629+AL631+AL634</f>
        <v>0</v>
      </c>
      <c r="AM626" s="16">
        <f>AM627+AM629+AM631+AM634</f>
        <v>0</v>
      </c>
      <c r="AN626" s="16">
        <f t="shared" si="1134"/>
        <v>935042.90000000002</v>
      </c>
      <c r="AO626" s="16">
        <f t="shared" si="1135"/>
        <v>942340.59999999998</v>
      </c>
      <c r="AP626" s="16">
        <f t="shared" si="1136"/>
        <v>942340.59999999998</v>
      </c>
      <c r="AQ626" s="16">
        <f>AQ627+AQ629+AQ631+AQ634</f>
        <v>0</v>
      </c>
      <c r="AR626" s="16">
        <f>AR627+AR629+AR631+AR634</f>
        <v>0</v>
      </c>
      <c r="AS626" s="16">
        <f>AS627+AS629+AS631+AS634</f>
        <v>0</v>
      </c>
      <c r="AT626" s="16">
        <f t="shared" si="1137"/>
        <v>935042.90000000002</v>
      </c>
      <c r="AU626" s="16">
        <f t="shared" si="1138"/>
        <v>942340.59999999998</v>
      </c>
      <c r="AV626" s="16">
        <f t="shared" si="1139"/>
        <v>942340.59999999998</v>
      </c>
      <c r="AW626" s="16">
        <f>AW627+AW629+AW631+AW634</f>
        <v>-59982.900000000001</v>
      </c>
      <c r="AX626" s="16">
        <f>AX627+AX629+AX631+AX634</f>
        <v>-60467.099999999999</v>
      </c>
      <c r="AY626" s="16">
        <f>AY627+AY629+AY631+AY634</f>
        <v>-60467.099999999999</v>
      </c>
      <c r="AZ626" s="16">
        <f t="shared" si="1140"/>
        <v>875060</v>
      </c>
      <c r="BA626" s="16">
        <f t="shared" si="1141"/>
        <v>881873.5</v>
      </c>
      <c r="BB626" s="16">
        <f t="shared" si="1142"/>
        <v>881873.5</v>
      </c>
      <c r="BC626" s="16">
        <f>BC627+BC629+BC631+BC634</f>
        <v>0</v>
      </c>
      <c r="BD626" s="30"/>
      <c r="BE626" s="30"/>
      <c r="BF626" s="1"/>
      <c r="BG626" s="1"/>
      <c r="BH626" s="1"/>
      <c r="BI626" s="1"/>
      <c r="BJ626" s="1"/>
    </row>
    <row r="627" s="1" customFormat="1">
      <c r="A627" s="13" t="s">
        <v>444</v>
      </c>
      <c r="B627" s="14" t="s">
        <v>148</v>
      </c>
      <c r="C627" s="13"/>
      <c r="D627" s="13"/>
      <c r="E627" s="29" t="s">
        <v>149</v>
      </c>
      <c r="F627" s="16">
        <f>F628</f>
        <v>15762.900000000001</v>
      </c>
      <c r="G627" s="16">
        <f>G628</f>
        <v>15961.6</v>
      </c>
      <c r="H627" s="16">
        <f>H628</f>
        <v>15961.6</v>
      </c>
      <c r="I627" s="16">
        <f>I628</f>
        <v>0</v>
      </c>
      <c r="J627" s="16">
        <f>J628</f>
        <v>0</v>
      </c>
      <c r="K627" s="16">
        <f>K628</f>
        <v>0</v>
      </c>
      <c r="L627" s="16">
        <f t="shared" si="1093"/>
        <v>15762.900000000001</v>
      </c>
      <c r="M627" s="16">
        <f t="shared" si="1094"/>
        <v>15961.6</v>
      </c>
      <c r="N627" s="16">
        <f t="shared" si="1095"/>
        <v>15961.6</v>
      </c>
      <c r="O627" s="16">
        <f>O628</f>
        <v>174.59999999999999</v>
      </c>
      <c r="P627" s="16">
        <f>P628</f>
        <v>118.2</v>
      </c>
      <c r="Q627" s="16">
        <f>Q628</f>
        <v>118.2</v>
      </c>
      <c r="R627" s="16">
        <f t="shared" si="1122"/>
        <v>15937.500000000002</v>
      </c>
      <c r="S627" s="16">
        <f t="shared" si="1123"/>
        <v>16079.800000000001</v>
      </c>
      <c r="T627" s="16">
        <f t="shared" si="1124"/>
        <v>16079.800000000001</v>
      </c>
      <c r="U627" s="16">
        <f>U628</f>
        <v>0</v>
      </c>
      <c r="V627" s="16">
        <f>V628</f>
        <v>0</v>
      </c>
      <c r="W627" s="16">
        <f>W628</f>
        <v>0</v>
      </c>
      <c r="X627" s="16">
        <f t="shared" si="1125"/>
        <v>15937.500000000002</v>
      </c>
      <c r="Y627" s="16">
        <f t="shared" si="1126"/>
        <v>16079.800000000001</v>
      </c>
      <c r="Z627" s="16">
        <f t="shared" si="1127"/>
        <v>16079.800000000001</v>
      </c>
      <c r="AA627" s="16">
        <f>AA628</f>
        <v>0</v>
      </c>
      <c r="AB627" s="16">
        <f>AB628</f>
        <v>0</v>
      </c>
      <c r="AC627" s="16">
        <f>AC628</f>
        <v>0</v>
      </c>
      <c r="AD627" s="16">
        <f t="shared" si="1128"/>
        <v>15937.500000000002</v>
      </c>
      <c r="AE627" s="16">
        <f t="shared" si="1129"/>
        <v>16079.800000000001</v>
      </c>
      <c r="AF627" s="16">
        <f t="shared" si="1130"/>
        <v>16079.800000000001</v>
      </c>
      <c r="AG627" s="16">
        <f>AG628</f>
        <v>0</v>
      </c>
      <c r="AH627" s="16">
        <f t="shared" si="1131"/>
        <v>15937.500000000002</v>
      </c>
      <c r="AI627" s="16">
        <f t="shared" si="1132"/>
        <v>16079.800000000001</v>
      </c>
      <c r="AJ627" s="16">
        <f t="shared" si="1133"/>
        <v>16079.800000000001</v>
      </c>
      <c r="AK627" s="16">
        <f>AK628</f>
        <v>0</v>
      </c>
      <c r="AL627" s="16">
        <f>AL628</f>
        <v>0</v>
      </c>
      <c r="AM627" s="16">
        <f>AM628</f>
        <v>0</v>
      </c>
      <c r="AN627" s="16">
        <f t="shared" si="1134"/>
        <v>15937.500000000002</v>
      </c>
      <c r="AO627" s="16">
        <f t="shared" si="1135"/>
        <v>16079.800000000001</v>
      </c>
      <c r="AP627" s="16">
        <f t="shared" si="1136"/>
        <v>16079.800000000001</v>
      </c>
      <c r="AQ627" s="16">
        <f>AQ628</f>
        <v>0</v>
      </c>
      <c r="AR627" s="16">
        <f>AR628</f>
        <v>0</v>
      </c>
      <c r="AS627" s="16">
        <f>AS628</f>
        <v>0</v>
      </c>
      <c r="AT627" s="16">
        <f t="shared" si="1137"/>
        <v>15937.500000000002</v>
      </c>
      <c r="AU627" s="16">
        <f t="shared" si="1138"/>
        <v>16079.800000000001</v>
      </c>
      <c r="AV627" s="16">
        <f t="shared" si="1139"/>
        <v>16079.800000000001</v>
      </c>
      <c r="AW627" s="16">
        <f>AW628</f>
        <v>0</v>
      </c>
      <c r="AX627" s="16">
        <f>AX628</f>
        <v>0</v>
      </c>
      <c r="AY627" s="16">
        <f>AY628</f>
        <v>0</v>
      </c>
      <c r="AZ627" s="16">
        <f t="shared" si="1140"/>
        <v>15937.500000000002</v>
      </c>
      <c r="BA627" s="16">
        <f t="shared" si="1141"/>
        <v>16079.800000000001</v>
      </c>
      <c r="BB627" s="16">
        <f t="shared" si="1142"/>
        <v>16079.800000000001</v>
      </c>
      <c r="BC627" s="16">
        <f>BC628</f>
        <v>0</v>
      </c>
      <c r="BD627" s="30"/>
      <c r="BE627" s="30"/>
      <c r="BF627" s="1"/>
      <c r="BG627" s="1"/>
      <c r="BH627" s="1"/>
      <c r="BI627" s="1"/>
      <c r="BJ627" s="1"/>
    </row>
    <row r="628" s="1" customFormat="1">
      <c r="A628" s="13" t="s">
        <v>444</v>
      </c>
      <c r="B628" s="14">
        <v>100</v>
      </c>
      <c r="C628" s="13" t="s">
        <v>72</v>
      </c>
      <c r="D628" s="13" t="s">
        <v>106</v>
      </c>
      <c r="E628" s="29" t="s">
        <v>213</v>
      </c>
      <c r="F628" s="16">
        <v>15762.900000000001</v>
      </c>
      <c r="G628" s="16">
        <v>15961.6</v>
      </c>
      <c r="H628" s="16">
        <v>15961.6</v>
      </c>
      <c r="I628" s="16"/>
      <c r="J628" s="16"/>
      <c r="K628" s="16"/>
      <c r="L628" s="16">
        <f t="shared" si="1093"/>
        <v>15762.900000000001</v>
      </c>
      <c r="M628" s="16">
        <f t="shared" si="1094"/>
        <v>15961.6</v>
      </c>
      <c r="N628" s="16">
        <f t="shared" si="1095"/>
        <v>15961.6</v>
      </c>
      <c r="O628" s="16">
        <v>174.59999999999999</v>
      </c>
      <c r="P628" s="16">
        <v>118.2</v>
      </c>
      <c r="Q628" s="16">
        <v>118.2</v>
      </c>
      <c r="R628" s="16">
        <f t="shared" si="1122"/>
        <v>15937.500000000002</v>
      </c>
      <c r="S628" s="16">
        <f t="shared" si="1123"/>
        <v>16079.800000000001</v>
      </c>
      <c r="T628" s="16">
        <f t="shared" si="1124"/>
        <v>16079.800000000001</v>
      </c>
      <c r="U628" s="16"/>
      <c r="V628" s="16"/>
      <c r="W628" s="16"/>
      <c r="X628" s="16">
        <f t="shared" si="1125"/>
        <v>15937.500000000002</v>
      </c>
      <c r="Y628" s="16">
        <f t="shared" si="1126"/>
        <v>16079.800000000001</v>
      </c>
      <c r="Z628" s="16">
        <f t="shared" si="1127"/>
        <v>16079.800000000001</v>
      </c>
      <c r="AA628" s="16"/>
      <c r="AB628" s="16"/>
      <c r="AC628" s="16"/>
      <c r="AD628" s="16">
        <f t="shared" si="1128"/>
        <v>15937.500000000002</v>
      </c>
      <c r="AE628" s="16">
        <f t="shared" si="1129"/>
        <v>16079.800000000001</v>
      </c>
      <c r="AF628" s="16">
        <f t="shared" si="1130"/>
        <v>16079.800000000001</v>
      </c>
      <c r="AG628" s="16"/>
      <c r="AH628" s="16">
        <f t="shared" si="1131"/>
        <v>15937.500000000002</v>
      </c>
      <c r="AI628" s="16">
        <f t="shared" si="1132"/>
        <v>16079.800000000001</v>
      </c>
      <c r="AJ628" s="16">
        <f t="shared" si="1133"/>
        <v>16079.800000000001</v>
      </c>
      <c r="AK628" s="16"/>
      <c r="AL628" s="16"/>
      <c r="AM628" s="16"/>
      <c r="AN628" s="16">
        <f t="shared" si="1134"/>
        <v>15937.500000000002</v>
      </c>
      <c r="AO628" s="16">
        <f t="shared" si="1135"/>
        <v>16079.800000000001</v>
      </c>
      <c r="AP628" s="16">
        <f t="shared" si="1136"/>
        <v>16079.800000000001</v>
      </c>
      <c r="AQ628" s="16"/>
      <c r="AR628" s="16"/>
      <c r="AS628" s="16"/>
      <c r="AT628" s="16">
        <f t="shared" si="1137"/>
        <v>15937.500000000002</v>
      </c>
      <c r="AU628" s="16">
        <f t="shared" si="1138"/>
        <v>16079.800000000001</v>
      </c>
      <c r="AV628" s="16">
        <f t="shared" si="1139"/>
        <v>16079.800000000001</v>
      </c>
      <c r="AW628" s="16"/>
      <c r="AX628" s="16"/>
      <c r="AY628" s="16"/>
      <c r="AZ628" s="16">
        <f t="shared" si="1140"/>
        <v>15937.500000000002</v>
      </c>
      <c r="BA628" s="16">
        <f t="shared" si="1141"/>
        <v>16079.800000000001</v>
      </c>
      <c r="BB628" s="16">
        <f t="shared" si="1142"/>
        <v>16079.800000000001</v>
      </c>
      <c r="BC628" s="16"/>
      <c r="BD628" s="30"/>
      <c r="BE628" s="30"/>
      <c r="BF628" s="1"/>
      <c r="BG628" s="1"/>
      <c r="BH628" s="1"/>
      <c r="BI628" s="1"/>
      <c r="BJ628" s="1"/>
    </row>
    <row r="629" s="1" customFormat="1">
      <c r="A629" s="13" t="s">
        <v>444</v>
      </c>
      <c r="B629" s="14" t="s">
        <v>66</v>
      </c>
      <c r="C629" s="13"/>
      <c r="D629" s="13"/>
      <c r="E629" s="29" t="s">
        <v>67</v>
      </c>
      <c r="F629" s="16">
        <f>F630</f>
        <v>1050.0999999999999</v>
      </c>
      <c r="G629" s="16">
        <f>G630</f>
        <v>1050.0999999999999</v>
      </c>
      <c r="H629" s="16">
        <f>H630</f>
        <v>1050.0999999999999</v>
      </c>
      <c r="I629" s="16">
        <f>I630</f>
        <v>0</v>
      </c>
      <c r="J629" s="16">
        <f>J630</f>
        <v>0</v>
      </c>
      <c r="K629" s="16">
        <f>K630</f>
        <v>0</v>
      </c>
      <c r="L629" s="16">
        <f t="shared" si="1093"/>
        <v>1050.0999999999999</v>
      </c>
      <c r="M629" s="16">
        <f t="shared" si="1094"/>
        <v>1050.0999999999999</v>
      </c>
      <c r="N629" s="16">
        <f t="shared" si="1095"/>
        <v>1050.0999999999999</v>
      </c>
      <c r="O629" s="16">
        <f>O630</f>
        <v>0</v>
      </c>
      <c r="P629" s="16">
        <f>P630</f>
        <v>0</v>
      </c>
      <c r="Q629" s="16">
        <f>Q630</f>
        <v>0</v>
      </c>
      <c r="R629" s="16">
        <f t="shared" si="1122"/>
        <v>1050.0999999999999</v>
      </c>
      <c r="S629" s="16">
        <f t="shared" si="1123"/>
        <v>1050.0999999999999</v>
      </c>
      <c r="T629" s="16">
        <f t="shared" si="1124"/>
        <v>1050.0999999999999</v>
      </c>
      <c r="U629" s="16">
        <f>U630</f>
        <v>0</v>
      </c>
      <c r="V629" s="16">
        <f>V630</f>
        <v>0</v>
      </c>
      <c r="W629" s="16">
        <f>W630</f>
        <v>0</v>
      </c>
      <c r="X629" s="16">
        <f t="shared" si="1125"/>
        <v>1050.0999999999999</v>
      </c>
      <c r="Y629" s="16">
        <f t="shared" si="1126"/>
        <v>1050.0999999999999</v>
      </c>
      <c r="Z629" s="16">
        <f t="shared" si="1127"/>
        <v>1050.0999999999999</v>
      </c>
      <c r="AA629" s="16">
        <f>AA630</f>
        <v>0</v>
      </c>
      <c r="AB629" s="16">
        <f>AB630</f>
        <v>0</v>
      </c>
      <c r="AC629" s="16">
        <f>AC630</f>
        <v>0</v>
      </c>
      <c r="AD629" s="16">
        <f t="shared" si="1128"/>
        <v>1050.0999999999999</v>
      </c>
      <c r="AE629" s="16">
        <f t="shared" si="1129"/>
        <v>1050.0999999999999</v>
      </c>
      <c r="AF629" s="16">
        <f t="shared" si="1130"/>
        <v>1050.0999999999999</v>
      </c>
      <c r="AG629" s="16">
        <f>AG630</f>
        <v>0</v>
      </c>
      <c r="AH629" s="16">
        <f t="shared" si="1131"/>
        <v>1050.0999999999999</v>
      </c>
      <c r="AI629" s="16">
        <f t="shared" si="1132"/>
        <v>1050.0999999999999</v>
      </c>
      <c r="AJ629" s="16">
        <f t="shared" si="1133"/>
        <v>1050.0999999999999</v>
      </c>
      <c r="AK629" s="16">
        <f>AK630</f>
        <v>0</v>
      </c>
      <c r="AL629" s="16">
        <f>AL630</f>
        <v>0</v>
      </c>
      <c r="AM629" s="16">
        <f>AM630</f>
        <v>0</v>
      </c>
      <c r="AN629" s="16">
        <f t="shared" si="1134"/>
        <v>1050.0999999999999</v>
      </c>
      <c r="AO629" s="16">
        <f t="shared" si="1135"/>
        <v>1050.0999999999999</v>
      </c>
      <c r="AP629" s="16">
        <f t="shared" si="1136"/>
        <v>1050.0999999999999</v>
      </c>
      <c r="AQ629" s="16">
        <f>AQ630</f>
        <v>0</v>
      </c>
      <c r="AR629" s="16">
        <f>AR630</f>
        <v>0</v>
      </c>
      <c r="AS629" s="16">
        <f>AS630</f>
        <v>0</v>
      </c>
      <c r="AT629" s="16">
        <f t="shared" si="1137"/>
        <v>1050.0999999999999</v>
      </c>
      <c r="AU629" s="16">
        <f t="shared" si="1138"/>
        <v>1050.0999999999999</v>
      </c>
      <c r="AV629" s="16">
        <f t="shared" si="1139"/>
        <v>1050.0999999999999</v>
      </c>
      <c r="AW629" s="16">
        <f>AW630</f>
        <v>0</v>
      </c>
      <c r="AX629" s="16">
        <f>AX630</f>
        <v>0</v>
      </c>
      <c r="AY629" s="16">
        <f>AY630</f>
        <v>0</v>
      </c>
      <c r="AZ629" s="16">
        <f t="shared" si="1140"/>
        <v>1050.0999999999999</v>
      </c>
      <c r="BA629" s="16">
        <f t="shared" si="1141"/>
        <v>1050.0999999999999</v>
      </c>
      <c r="BB629" s="16">
        <f t="shared" si="1142"/>
        <v>1050.0999999999999</v>
      </c>
      <c r="BC629" s="16">
        <f>BC630</f>
        <v>0</v>
      </c>
      <c r="BD629" s="30"/>
      <c r="BE629" s="30"/>
      <c r="BF629" s="1"/>
      <c r="BG629" s="1"/>
      <c r="BH629" s="1"/>
      <c r="BI629" s="1"/>
      <c r="BJ629" s="1"/>
    </row>
    <row r="630" s="1" customFormat="1">
      <c r="A630" s="13" t="s">
        <v>444</v>
      </c>
      <c r="B630" s="14">
        <v>200</v>
      </c>
      <c r="C630" s="13" t="s">
        <v>72</v>
      </c>
      <c r="D630" s="13" t="s">
        <v>106</v>
      </c>
      <c r="E630" s="29" t="s">
        <v>213</v>
      </c>
      <c r="F630" s="16">
        <v>1050.0999999999999</v>
      </c>
      <c r="G630" s="16">
        <v>1050.0999999999999</v>
      </c>
      <c r="H630" s="16">
        <v>1050.0999999999999</v>
      </c>
      <c r="I630" s="16"/>
      <c r="J630" s="16"/>
      <c r="K630" s="16"/>
      <c r="L630" s="16">
        <f t="shared" si="1093"/>
        <v>1050.0999999999999</v>
      </c>
      <c r="M630" s="16">
        <f t="shared" si="1094"/>
        <v>1050.0999999999999</v>
      </c>
      <c r="N630" s="16">
        <f t="shared" si="1095"/>
        <v>1050.0999999999999</v>
      </c>
      <c r="O630" s="16"/>
      <c r="P630" s="16"/>
      <c r="Q630" s="16"/>
      <c r="R630" s="16">
        <f t="shared" si="1122"/>
        <v>1050.0999999999999</v>
      </c>
      <c r="S630" s="16">
        <f t="shared" si="1123"/>
        <v>1050.0999999999999</v>
      </c>
      <c r="T630" s="16">
        <f t="shared" si="1124"/>
        <v>1050.0999999999999</v>
      </c>
      <c r="U630" s="16"/>
      <c r="V630" s="16"/>
      <c r="W630" s="16"/>
      <c r="X630" s="16">
        <f t="shared" si="1125"/>
        <v>1050.0999999999999</v>
      </c>
      <c r="Y630" s="16">
        <f t="shared" si="1126"/>
        <v>1050.0999999999999</v>
      </c>
      <c r="Z630" s="16">
        <f t="shared" si="1127"/>
        <v>1050.0999999999999</v>
      </c>
      <c r="AA630" s="16"/>
      <c r="AB630" s="16"/>
      <c r="AC630" s="16"/>
      <c r="AD630" s="16">
        <f t="shared" si="1128"/>
        <v>1050.0999999999999</v>
      </c>
      <c r="AE630" s="16">
        <f t="shared" si="1129"/>
        <v>1050.0999999999999</v>
      </c>
      <c r="AF630" s="16">
        <f t="shared" si="1130"/>
        <v>1050.0999999999999</v>
      </c>
      <c r="AG630" s="16"/>
      <c r="AH630" s="16">
        <f t="shared" si="1131"/>
        <v>1050.0999999999999</v>
      </c>
      <c r="AI630" s="16">
        <f t="shared" si="1132"/>
        <v>1050.0999999999999</v>
      </c>
      <c r="AJ630" s="16">
        <f t="shared" si="1133"/>
        <v>1050.0999999999999</v>
      </c>
      <c r="AK630" s="16"/>
      <c r="AL630" s="16"/>
      <c r="AM630" s="16"/>
      <c r="AN630" s="16">
        <f t="shared" si="1134"/>
        <v>1050.0999999999999</v>
      </c>
      <c r="AO630" s="16">
        <f t="shared" si="1135"/>
        <v>1050.0999999999999</v>
      </c>
      <c r="AP630" s="16">
        <f t="shared" si="1136"/>
        <v>1050.0999999999999</v>
      </c>
      <c r="AQ630" s="16"/>
      <c r="AR630" s="16"/>
      <c r="AS630" s="16"/>
      <c r="AT630" s="16">
        <f t="shared" si="1137"/>
        <v>1050.0999999999999</v>
      </c>
      <c r="AU630" s="16">
        <f t="shared" si="1138"/>
        <v>1050.0999999999999</v>
      </c>
      <c r="AV630" s="16">
        <f t="shared" si="1139"/>
        <v>1050.0999999999999</v>
      </c>
      <c r="AW630" s="16"/>
      <c r="AX630" s="16"/>
      <c r="AY630" s="16"/>
      <c r="AZ630" s="16">
        <f t="shared" si="1140"/>
        <v>1050.0999999999999</v>
      </c>
      <c r="BA630" s="16">
        <f t="shared" si="1141"/>
        <v>1050.0999999999999</v>
      </c>
      <c r="BB630" s="16">
        <f t="shared" si="1142"/>
        <v>1050.0999999999999</v>
      </c>
      <c r="BC630" s="16"/>
      <c r="BD630" s="30"/>
      <c r="BE630" s="30"/>
      <c r="BF630" s="1"/>
      <c r="BG630" s="1"/>
      <c r="BH630" s="1"/>
      <c r="BI630" s="1"/>
      <c r="BJ630" s="1"/>
    </row>
    <row r="631" s="1" customFormat="1">
      <c r="A631" s="13" t="s">
        <v>444</v>
      </c>
      <c r="B631" s="14" t="s">
        <v>58</v>
      </c>
      <c r="C631" s="13"/>
      <c r="D631" s="13"/>
      <c r="E631" s="29" t="s">
        <v>59</v>
      </c>
      <c r="F631" s="16">
        <f>F632+F633</f>
        <v>969796.30000000005</v>
      </c>
      <c r="G631" s="16">
        <f>G632+G633</f>
        <v>977312.90000000002</v>
      </c>
      <c r="H631" s="16">
        <f>H632+H633</f>
        <v>977312.90000000002</v>
      </c>
      <c r="I631" s="16">
        <f>I632+I633</f>
        <v>-51792.5</v>
      </c>
      <c r="J631" s="16">
        <f>J632+J633</f>
        <v>-52153.699999999997</v>
      </c>
      <c r="K631" s="16">
        <f>K632+K633</f>
        <v>-52153.699999999997</v>
      </c>
      <c r="L631" s="16">
        <f t="shared" si="1093"/>
        <v>918003.80000000005</v>
      </c>
      <c r="M631" s="16">
        <f t="shared" si="1094"/>
        <v>925159.20000000007</v>
      </c>
      <c r="N631" s="16">
        <f t="shared" si="1095"/>
        <v>925159.20000000007</v>
      </c>
      <c r="O631" s="16">
        <f>O632+O633</f>
        <v>0</v>
      </c>
      <c r="P631" s="16">
        <f>P632+P633</f>
        <v>0</v>
      </c>
      <c r="Q631" s="16">
        <f>Q632+Q633</f>
        <v>0</v>
      </c>
      <c r="R631" s="16">
        <f t="shared" si="1122"/>
        <v>918003.80000000005</v>
      </c>
      <c r="S631" s="16">
        <f t="shared" si="1123"/>
        <v>925159.20000000007</v>
      </c>
      <c r="T631" s="16">
        <f t="shared" si="1124"/>
        <v>925159.20000000007</v>
      </c>
      <c r="U631" s="16">
        <f>U632+U633</f>
        <v>0</v>
      </c>
      <c r="V631" s="16">
        <f>V632+V633</f>
        <v>0</v>
      </c>
      <c r="W631" s="16">
        <f>W632+W633</f>
        <v>0</v>
      </c>
      <c r="X631" s="16">
        <f t="shared" si="1125"/>
        <v>918003.80000000005</v>
      </c>
      <c r="Y631" s="16">
        <f t="shared" si="1126"/>
        <v>925159.20000000007</v>
      </c>
      <c r="Z631" s="16">
        <f t="shared" si="1127"/>
        <v>925159.20000000007</v>
      </c>
      <c r="AA631" s="16">
        <f>AA632+AA633</f>
        <v>0</v>
      </c>
      <c r="AB631" s="16">
        <f>AB632+AB633</f>
        <v>0</v>
      </c>
      <c r="AC631" s="16">
        <f>AC632+AC633</f>
        <v>0</v>
      </c>
      <c r="AD631" s="16">
        <f t="shared" si="1128"/>
        <v>918003.80000000005</v>
      </c>
      <c r="AE631" s="16">
        <f t="shared" si="1129"/>
        <v>925159.20000000007</v>
      </c>
      <c r="AF631" s="16">
        <f t="shared" si="1130"/>
        <v>925159.20000000007</v>
      </c>
      <c r="AG631" s="16">
        <f>AG632+AG633</f>
        <v>0</v>
      </c>
      <c r="AH631" s="16">
        <f t="shared" si="1131"/>
        <v>918003.80000000005</v>
      </c>
      <c r="AI631" s="16">
        <f t="shared" si="1132"/>
        <v>925159.20000000007</v>
      </c>
      <c r="AJ631" s="16">
        <f t="shared" si="1133"/>
        <v>925159.20000000007</v>
      </c>
      <c r="AK631" s="16">
        <f>AK632+AK633</f>
        <v>0</v>
      </c>
      <c r="AL631" s="16">
        <f>AL632+AL633</f>
        <v>0</v>
      </c>
      <c r="AM631" s="16">
        <f>AM632+AM633</f>
        <v>0</v>
      </c>
      <c r="AN631" s="16">
        <f t="shared" si="1134"/>
        <v>918003.80000000005</v>
      </c>
      <c r="AO631" s="16">
        <f t="shared" si="1135"/>
        <v>925159.20000000007</v>
      </c>
      <c r="AP631" s="16">
        <f t="shared" si="1136"/>
        <v>925159.20000000007</v>
      </c>
      <c r="AQ631" s="16">
        <f>AQ632+AQ633</f>
        <v>0</v>
      </c>
      <c r="AR631" s="16">
        <f>AR632+AR633</f>
        <v>0</v>
      </c>
      <c r="AS631" s="16">
        <f>AS632+AS633</f>
        <v>0</v>
      </c>
      <c r="AT631" s="16">
        <f t="shared" si="1137"/>
        <v>918003.80000000005</v>
      </c>
      <c r="AU631" s="16">
        <f t="shared" si="1138"/>
        <v>925159.20000000007</v>
      </c>
      <c r="AV631" s="16">
        <f t="shared" si="1139"/>
        <v>925159.20000000007</v>
      </c>
      <c r="AW631" s="16">
        <f>AW632+AW633</f>
        <v>-59982.900000000001</v>
      </c>
      <c r="AX631" s="16">
        <f>AX632+AX633</f>
        <v>-60467.099999999999</v>
      </c>
      <c r="AY631" s="16">
        <f>AY632+AY633</f>
        <v>-60467.099999999999</v>
      </c>
      <c r="AZ631" s="16">
        <f t="shared" si="1140"/>
        <v>858020.90000000002</v>
      </c>
      <c r="BA631" s="16">
        <f t="shared" si="1141"/>
        <v>864692.10000000009</v>
      </c>
      <c r="BB631" s="16">
        <f t="shared" si="1142"/>
        <v>864692.10000000009</v>
      </c>
      <c r="BC631" s="16">
        <f>BC632+BC633</f>
        <v>0</v>
      </c>
      <c r="BD631" s="30"/>
      <c r="BE631" s="30"/>
      <c r="BF631" s="1"/>
      <c r="BG631" s="1"/>
      <c r="BH631" s="1"/>
      <c r="BI631" s="1"/>
      <c r="BJ631" s="1"/>
    </row>
    <row r="632" s="1" customFormat="1">
      <c r="A632" s="13" t="s">
        <v>444</v>
      </c>
      <c r="B632" s="14">
        <v>600</v>
      </c>
      <c r="C632" s="13" t="s">
        <v>72</v>
      </c>
      <c r="D632" s="13" t="s">
        <v>106</v>
      </c>
      <c r="E632" s="29" t="s">
        <v>213</v>
      </c>
      <c r="F632" s="16">
        <v>934009.70000000007</v>
      </c>
      <c r="G632" s="16">
        <v>941507</v>
      </c>
      <c r="H632" s="16">
        <v>941507</v>
      </c>
      <c r="I632" s="16">
        <v>-51792.5</v>
      </c>
      <c r="J632" s="16">
        <v>-52153.699999999997</v>
      </c>
      <c r="K632" s="16">
        <v>-52153.699999999997</v>
      </c>
      <c r="L632" s="16">
        <f t="shared" si="1093"/>
        <v>882217.20000000007</v>
      </c>
      <c r="M632" s="16">
        <f t="shared" si="1094"/>
        <v>889353.30000000005</v>
      </c>
      <c r="N632" s="16">
        <f t="shared" si="1095"/>
        <v>889353.30000000005</v>
      </c>
      <c r="O632" s="16"/>
      <c r="P632" s="16"/>
      <c r="Q632" s="16"/>
      <c r="R632" s="16">
        <f t="shared" si="1122"/>
        <v>882217.20000000007</v>
      </c>
      <c r="S632" s="16">
        <f t="shared" si="1123"/>
        <v>889353.30000000005</v>
      </c>
      <c r="T632" s="16">
        <f t="shared" si="1124"/>
        <v>889353.30000000005</v>
      </c>
      <c r="U632" s="16"/>
      <c r="V632" s="16"/>
      <c r="W632" s="16"/>
      <c r="X632" s="16">
        <f t="shared" si="1125"/>
        <v>882217.20000000007</v>
      </c>
      <c r="Y632" s="16">
        <f t="shared" si="1126"/>
        <v>889353.30000000005</v>
      </c>
      <c r="Z632" s="16">
        <f t="shared" si="1127"/>
        <v>889353.30000000005</v>
      </c>
      <c r="AA632" s="16"/>
      <c r="AB632" s="16"/>
      <c r="AC632" s="16"/>
      <c r="AD632" s="16">
        <f t="shared" si="1128"/>
        <v>882217.20000000007</v>
      </c>
      <c r="AE632" s="16">
        <f t="shared" si="1129"/>
        <v>889353.30000000005</v>
      </c>
      <c r="AF632" s="16">
        <f t="shared" si="1130"/>
        <v>889353.30000000005</v>
      </c>
      <c r="AG632" s="16"/>
      <c r="AH632" s="16">
        <f t="shared" si="1131"/>
        <v>882217.20000000007</v>
      </c>
      <c r="AI632" s="16">
        <f t="shared" si="1132"/>
        <v>889353.30000000005</v>
      </c>
      <c r="AJ632" s="16">
        <f t="shared" si="1133"/>
        <v>889353.30000000005</v>
      </c>
      <c r="AK632" s="16"/>
      <c r="AL632" s="16"/>
      <c r="AM632" s="16"/>
      <c r="AN632" s="16">
        <f t="shared" si="1134"/>
        <v>882217.20000000007</v>
      </c>
      <c r="AO632" s="16">
        <f t="shared" si="1135"/>
        <v>889353.30000000005</v>
      </c>
      <c r="AP632" s="16">
        <f t="shared" si="1136"/>
        <v>889353.30000000005</v>
      </c>
      <c r="AQ632" s="16"/>
      <c r="AR632" s="16"/>
      <c r="AS632" s="16"/>
      <c r="AT632" s="16">
        <f t="shared" si="1137"/>
        <v>882217.20000000007</v>
      </c>
      <c r="AU632" s="16">
        <f t="shared" si="1138"/>
        <v>889353.30000000005</v>
      </c>
      <c r="AV632" s="16">
        <f t="shared" si="1139"/>
        <v>889353.30000000005</v>
      </c>
      <c r="AW632" s="16">
        <v>-59982.900000000001</v>
      </c>
      <c r="AX632" s="16">
        <v>-60467.099999999999</v>
      </c>
      <c r="AY632" s="16">
        <v>-60467.099999999999</v>
      </c>
      <c r="AZ632" s="16">
        <f t="shared" si="1140"/>
        <v>822234.30000000005</v>
      </c>
      <c r="BA632" s="16">
        <f t="shared" si="1141"/>
        <v>828886.20000000007</v>
      </c>
      <c r="BB632" s="16">
        <f t="shared" si="1142"/>
        <v>828886.20000000007</v>
      </c>
      <c r="BC632" s="16"/>
      <c r="BD632" s="30"/>
      <c r="BE632" s="30">
        <v>63</v>
      </c>
      <c r="BF632" s="1"/>
      <c r="BG632" s="1"/>
      <c r="BH632" s="1"/>
      <c r="BI632" s="1"/>
      <c r="BJ632" s="1"/>
    </row>
    <row r="633" s="1" customFormat="1">
      <c r="A633" s="13" t="s">
        <v>444</v>
      </c>
      <c r="B633" s="14">
        <v>600</v>
      </c>
      <c r="C633" s="13" t="s">
        <v>268</v>
      </c>
      <c r="D633" s="13" t="s">
        <v>106</v>
      </c>
      <c r="E633" s="29" t="s">
        <v>269</v>
      </c>
      <c r="F633" s="16">
        <v>35786.599999999999</v>
      </c>
      <c r="G633" s="16">
        <v>35805.900000000001</v>
      </c>
      <c r="H633" s="16">
        <v>35805.900000000001</v>
      </c>
      <c r="I633" s="16"/>
      <c r="J633" s="16"/>
      <c r="K633" s="16"/>
      <c r="L633" s="16">
        <f t="shared" si="1093"/>
        <v>35786.599999999999</v>
      </c>
      <c r="M633" s="16">
        <f t="shared" si="1094"/>
        <v>35805.900000000001</v>
      </c>
      <c r="N633" s="16">
        <f t="shared" si="1095"/>
        <v>35805.900000000001</v>
      </c>
      <c r="O633" s="16"/>
      <c r="P633" s="16"/>
      <c r="Q633" s="16"/>
      <c r="R633" s="16">
        <f t="shared" si="1122"/>
        <v>35786.599999999999</v>
      </c>
      <c r="S633" s="16">
        <f t="shared" si="1123"/>
        <v>35805.900000000001</v>
      </c>
      <c r="T633" s="16">
        <f t="shared" si="1124"/>
        <v>35805.900000000001</v>
      </c>
      <c r="U633" s="16"/>
      <c r="V633" s="16"/>
      <c r="W633" s="16"/>
      <c r="X633" s="16">
        <f t="shared" si="1125"/>
        <v>35786.599999999999</v>
      </c>
      <c r="Y633" s="16">
        <f t="shared" si="1126"/>
        <v>35805.900000000001</v>
      </c>
      <c r="Z633" s="16">
        <f t="shared" si="1127"/>
        <v>35805.900000000001</v>
      </c>
      <c r="AA633" s="16"/>
      <c r="AB633" s="16"/>
      <c r="AC633" s="16"/>
      <c r="AD633" s="16">
        <f t="shared" si="1128"/>
        <v>35786.599999999999</v>
      </c>
      <c r="AE633" s="16">
        <f t="shared" si="1129"/>
        <v>35805.900000000001</v>
      </c>
      <c r="AF633" s="16">
        <f t="shared" si="1130"/>
        <v>35805.900000000001</v>
      </c>
      <c r="AG633" s="16"/>
      <c r="AH633" s="16">
        <f t="shared" si="1131"/>
        <v>35786.599999999999</v>
      </c>
      <c r="AI633" s="16">
        <f t="shared" si="1132"/>
        <v>35805.900000000001</v>
      </c>
      <c r="AJ633" s="16">
        <f t="shared" si="1133"/>
        <v>35805.900000000001</v>
      </c>
      <c r="AK633" s="16"/>
      <c r="AL633" s="16"/>
      <c r="AM633" s="16"/>
      <c r="AN633" s="16">
        <f t="shared" si="1134"/>
        <v>35786.599999999999</v>
      </c>
      <c r="AO633" s="16">
        <f t="shared" si="1135"/>
        <v>35805.900000000001</v>
      </c>
      <c r="AP633" s="16">
        <f t="shared" si="1136"/>
        <v>35805.900000000001</v>
      </c>
      <c r="AQ633" s="16"/>
      <c r="AR633" s="16"/>
      <c r="AS633" s="16"/>
      <c r="AT633" s="16">
        <f t="shared" si="1137"/>
        <v>35786.599999999999</v>
      </c>
      <c r="AU633" s="16">
        <f t="shared" si="1138"/>
        <v>35805.900000000001</v>
      </c>
      <c r="AV633" s="16">
        <f t="shared" si="1139"/>
        <v>35805.900000000001</v>
      </c>
      <c r="AW633" s="16"/>
      <c r="AX633" s="16"/>
      <c r="AY633" s="16"/>
      <c r="AZ633" s="16">
        <f t="shared" si="1140"/>
        <v>35786.599999999999</v>
      </c>
      <c r="BA633" s="16">
        <f t="shared" si="1141"/>
        <v>35805.900000000001</v>
      </c>
      <c r="BB633" s="16">
        <f t="shared" si="1142"/>
        <v>35805.900000000001</v>
      </c>
      <c r="BC633" s="16"/>
      <c r="BD633" s="30"/>
      <c r="BE633" s="30"/>
      <c r="BF633" s="1"/>
      <c r="BG633" s="1"/>
      <c r="BH633" s="1"/>
      <c r="BI633" s="1"/>
      <c r="BJ633" s="1"/>
    </row>
    <row r="634" s="1" customFormat="1">
      <c r="A634" s="13" t="s">
        <v>444</v>
      </c>
      <c r="B634" s="14" t="s">
        <v>52</v>
      </c>
      <c r="C634" s="13"/>
      <c r="D634" s="13"/>
      <c r="E634" s="29" t="s">
        <v>53</v>
      </c>
      <c r="F634" s="16">
        <f>F635</f>
        <v>51.5</v>
      </c>
      <c r="G634" s="16">
        <f>G635</f>
        <v>51.5</v>
      </c>
      <c r="H634" s="16">
        <f>H635</f>
        <v>51.5</v>
      </c>
      <c r="I634" s="16">
        <f>I635</f>
        <v>0</v>
      </c>
      <c r="J634" s="16">
        <f>J635</f>
        <v>0</v>
      </c>
      <c r="K634" s="16">
        <f>K635</f>
        <v>0</v>
      </c>
      <c r="L634" s="16">
        <f t="shared" si="1093"/>
        <v>51.5</v>
      </c>
      <c r="M634" s="16">
        <f t="shared" si="1094"/>
        <v>51.5</v>
      </c>
      <c r="N634" s="16">
        <f t="shared" si="1095"/>
        <v>51.5</v>
      </c>
      <c r="O634" s="16">
        <f>O635</f>
        <v>0</v>
      </c>
      <c r="P634" s="16">
        <f>P635</f>
        <v>0</v>
      </c>
      <c r="Q634" s="16">
        <f>Q635</f>
        <v>0</v>
      </c>
      <c r="R634" s="16">
        <f t="shared" si="1122"/>
        <v>51.5</v>
      </c>
      <c r="S634" s="16">
        <f t="shared" si="1123"/>
        <v>51.5</v>
      </c>
      <c r="T634" s="16">
        <f t="shared" si="1124"/>
        <v>51.5</v>
      </c>
      <c r="U634" s="16">
        <f>U635</f>
        <v>0</v>
      </c>
      <c r="V634" s="16">
        <f>V635</f>
        <v>0</v>
      </c>
      <c r="W634" s="16">
        <f>W635</f>
        <v>0</v>
      </c>
      <c r="X634" s="16">
        <f t="shared" si="1125"/>
        <v>51.5</v>
      </c>
      <c r="Y634" s="16">
        <f t="shared" si="1126"/>
        <v>51.5</v>
      </c>
      <c r="Z634" s="16">
        <f t="shared" si="1127"/>
        <v>51.5</v>
      </c>
      <c r="AA634" s="16">
        <f>AA635</f>
        <v>0</v>
      </c>
      <c r="AB634" s="16">
        <f>AB635</f>
        <v>0</v>
      </c>
      <c r="AC634" s="16">
        <f>AC635</f>
        <v>0</v>
      </c>
      <c r="AD634" s="16">
        <f t="shared" si="1128"/>
        <v>51.5</v>
      </c>
      <c r="AE634" s="16">
        <f t="shared" si="1129"/>
        <v>51.5</v>
      </c>
      <c r="AF634" s="16">
        <f t="shared" si="1130"/>
        <v>51.5</v>
      </c>
      <c r="AG634" s="16">
        <f>AG635</f>
        <v>0</v>
      </c>
      <c r="AH634" s="16">
        <f t="shared" si="1131"/>
        <v>51.5</v>
      </c>
      <c r="AI634" s="16">
        <f t="shared" si="1132"/>
        <v>51.5</v>
      </c>
      <c r="AJ634" s="16">
        <f t="shared" si="1133"/>
        <v>51.5</v>
      </c>
      <c r="AK634" s="16">
        <f>AK635</f>
        <v>0</v>
      </c>
      <c r="AL634" s="16">
        <f>AL635</f>
        <v>0</v>
      </c>
      <c r="AM634" s="16">
        <f>AM635</f>
        <v>0</v>
      </c>
      <c r="AN634" s="16">
        <f t="shared" si="1134"/>
        <v>51.5</v>
      </c>
      <c r="AO634" s="16">
        <f t="shared" si="1135"/>
        <v>51.5</v>
      </c>
      <c r="AP634" s="16">
        <f t="shared" si="1136"/>
        <v>51.5</v>
      </c>
      <c r="AQ634" s="16">
        <f>AQ635</f>
        <v>0</v>
      </c>
      <c r="AR634" s="16">
        <f>AR635</f>
        <v>0</v>
      </c>
      <c r="AS634" s="16">
        <f>AS635</f>
        <v>0</v>
      </c>
      <c r="AT634" s="16">
        <f t="shared" si="1137"/>
        <v>51.5</v>
      </c>
      <c r="AU634" s="16">
        <f t="shared" si="1138"/>
        <v>51.5</v>
      </c>
      <c r="AV634" s="16">
        <f t="shared" si="1139"/>
        <v>51.5</v>
      </c>
      <c r="AW634" s="16">
        <f>AW635</f>
        <v>0</v>
      </c>
      <c r="AX634" s="16">
        <f>AX635</f>
        <v>0</v>
      </c>
      <c r="AY634" s="16">
        <f>AY635</f>
        <v>0</v>
      </c>
      <c r="AZ634" s="16">
        <f t="shared" si="1140"/>
        <v>51.5</v>
      </c>
      <c r="BA634" s="16">
        <f t="shared" si="1141"/>
        <v>51.5</v>
      </c>
      <c r="BB634" s="16">
        <f t="shared" si="1142"/>
        <v>51.5</v>
      </c>
      <c r="BC634" s="16">
        <f>BC635</f>
        <v>0</v>
      </c>
      <c r="BD634" s="30"/>
      <c r="BE634" s="30"/>
      <c r="BF634" s="1"/>
      <c r="BG634" s="1"/>
      <c r="BH634" s="1"/>
      <c r="BI634" s="1"/>
      <c r="BJ634" s="1"/>
    </row>
    <row r="635" s="1" customFormat="1">
      <c r="A635" s="13" t="s">
        <v>444</v>
      </c>
      <c r="B635" s="14">
        <v>800</v>
      </c>
      <c r="C635" s="13" t="s">
        <v>72</v>
      </c>
      <c r="D635" s="13" t="s">
        <v>106</v>
      </c>
      <c r="E635" s="29" t="s">
        <v>213</v>
      </c>
      <c r="F635" s="16">
        <v>51.5</v>
      </c>
      <c r="G635" s="16">
        <v>51.5</v>
      </c>
      <c r="H635" s="16">
        <v>51.5</v>
      </c>
      <c r="I635" s="16"/>
      <c r="J635" s="16"/>
      <c r="K635" s="16"/>
      <c r="L635" s="16">
        <f t="shared" si="1093"/>
        <v>51.5</v>
      </c>
      <c r="M635" s="16">
        <f t="shared" si="1094"/>
        <v>51.5</v>
      </c>
      <c r="N635" s="16">
        <f t="shared" si="1095"/>
        <v>51.5</v>
      </c>
      <c r="O635" s="16"/>
      <c r="P635" s="16"/>
      <c r="Q635" s="16"/>
      <c r="R635" s="16">
        <f t="shared" si="1122"/>
        <v>51.5</v>
      </c>
      <c r="S635" s="16">
        <f t="shared" si="1123"/>
        <v>51.5</v>
      </c>
      <c r="T635" s="16">
        <f t="shared" si="1124"/>
        <v>51.5</v>
      </c>
      <c r="U635" s="16"/>
      <c r="V635" s="16"/>
      <c r="W635" s="16"/>
      <c r="X635" s="16">
        <f t="shared" si="1125"/>
        <v>51.5</v>
      </c>
      <c r="Y635" s="16">
        <f t="shared" si="1126"/>
        <v>51.5</v>
      </c>
      <c r="Z635" s="16">
        <f t="shared" si="1127"/>
        <v>51.5</v>
      </c>
      <c r="AA635" s="16"/>
      <c r="AB635" s="16"/>
      <c r="AC635" s="16"/>
      <c r="AD635" s="16">
        <f t="shared" si="1128"/>
        <v>51.5</v>
      </c>
      <c r="AE635" s="16">
        <f t="shared" si="1129"/>
        <v>51.5</v>
      </c>
      <c r="AF635" s="16">
        <f t="shared" si="1130"/>
        <v>51.5</v>
      </c>
      <c r="AG635" s="16"/>
      <c r="AH635" s="16">
        <f t="shared" si="1131"/>
        <v>51.5</v>
      </c>
      <c r="AI635" s="16">
        <f t="shared" si="1132"/>
        <v>51.5</v>
      </c>
      <c r="AJ635" s="16">
        <f t="shared" si="1133"/>
        <v>51.5</v>
      </c>
      <c r="AK635" s="16"/>
      <c r="AL635" s="16"/>
      <c r="AM635" s="16"/>
      <c r="AN635" s="16">
        <f t="shared" si="1134"/>
        <v>51.5</v>
      </c>
      <c r="AO635" s="16">
        <f t="shared" si="1135"/>
        <v>51.5</v>
      </c>
      <c r="AP635" s="16">
        <f t="shared" si="1136"/>
        <v>51.5</v>
      </c>
      <c r="AQ635" s="16"/>
      <c r="AR635" s="16"/>
      <c r="AS635" s="16"/>
      <c r="AT635" s="16">
        <f t="shared" si="1137"/>
        <v>51.5</v>
      </c>
      <c r="AU635" s="16">
        <f t="shared" si="1138"/>
        <v>51.5</v>
      </c>
      <c r="AV635" s="16">
        <f t="shared" si="1139"/>
        <v>51.5</v>
      </c>
      <c r="AW635" s="16"/>
      <c r="AX635" s="16"/>
      <c r="AY635" s="16"/>
      <c r="AZ635" s="16">
        <f t="shared" si="1140"/>
        <v>51.5</v>
      </c>
      <c r="BA635" s="16">
        <f t="shared" si="1141"/>
        <v>51.5</v>
      </c>
      <c r="BB635" s="16">
        <f t="shared" si="1142"/>
        <v>51.5</v>
      </c>
      <c r="BC635" s="16"/>
      <c r="BD635" s="30"/>
      <c r="BE635" s="30"/>
      <c r="BF635" s="1"/>
      <c r="BG635" s="1"/>
      <c r="BH635" s="1"/>
      <c r="BI635" s="1"/>
      <c r="BJ635" s="1"/>
    </row>
    <row r="636" s="1" customFormat="1">
      <c r="A636" s="13" t="s">
        <v>445</v>
      </c>
      <c r="B636" s="14"/>
      <c r="C636" s="13"/>
      <c r="D636" s="13"/>
      <c r="E636" s="29" t="s">
        <v>446</v>
      </c>
      <c r="F636" s="16">
        <f t="shared" ref="F636:F639" si="1143">F637</f>
        <v>26100</v>
      </c>
      <c r="G636" s="16">
        <f t="shared" ref="G636:G639" si="1144">G637</f>
        <v>9200</v>
      </c>
      <c r="H636" s="16">
        <f t="shared" ref="H636:H639" si="1145">H637</f>
        <v>0</v>
      </c>
      <c r="I636" s="16">
        <f t="shared" ref="I636:I639" si="1146">I637</f>
        <v>0</v>
      </c>
      <c r="J636" s="16">
        <f t="shared" ref="J636:J639" si="1147">J637</f>
        <v>0</v>
      </c>
      <c r="K636" s="16">
        <f t="shared" ref="K636:K639" si="1148">K637</f>
        <v>0</v>
      </c>
      <c r="L636" s="16">
        <f t="shared" si="1093"/>
        <v>26100</v>
      </c>
      <c r="M636" s="16">
        <f t="shared" si="1094"/>
        <v>9200</v>
      </c>
      <c r="N636" s="16">
        <f t="shared" si="1095"/>
        <v>0</v>
      </c>
      <c r="O636" s="16">
        <f t="shared" ref="O636:O639" si="1149">O637</f>
        <v>0</v>
      </c>
      <c r="P636" s="16">
        <f t="shared" ref="P636:P639" si="1150">P637</f>
        <v>0</v>
      </c>
      <c r="Q636" s="16">
        <f t="shared" ref="Q636:Q639" si="1151">Q637</f>
        <v>0</v>
      </c>
      <c r="R636" s="16">
        <f t="shared" si="1122"/>
        <v>26100</v>
      </c>
      <c r="S636" s="16">
        <f t="shared" si="1123"/>
        <v>9200</v>
      </c>
      <c r="T636" s="16">
        <f t="shared" si="1124"/>
        <v>0</v>
      </c>
      <c r="U636" s="16">
        <f t="shared" ref="U636:U639" si="1152">U637</f>
        <v>0</v>
      </c>
      <c r="V636" s="16">
        <f t="shared" ref="V636:V639" si="1153">V637</f>
        <v>0</v>
      </c>
      <c r="W636" s="16">
        <f t="shared" ref="W636:W639" si="1154">W637</f>
        <v>0</v>
      </c>
      <c r="X636" s="16">
        <f t="shared" si="1125"/>
        <v>26100</v>
      </c>
      <c r="Y636" s="16">
        <f t="shared" si="1126"/>
        <v>9200</v>
      </c>
      <c r="Z636" s="16">
        <f t="shared" si="1127"/>
        <v>0</v>
      </c>
      <c r="AA636" s="16">
        <f t="shared" ref="AA636:AA639" si="1155">AA637</f>
        <v>0</v>
      </c>
      <c r="AB636" s="16">
        <f t="shared" ref="AB636:AB639" si="1156">AB637</f>
        <v>0</v>
      </c>
      <c r="AC636" s="16">
        <f t="shared" ref="AC636:AC639" si="1157">AC637</f>
        <v>0</v>
      </c>
      <c r="AD636" s="16">
        <f t="shared" si="1128"/>
        <v>26100</v>
      </c>
      <c r="AE636" s="16">
        <f t="shared" si="1129"/>
        <v>9200</v>
      </c>
      <c r="AF636" s="16">
        <f t="shared" si="1130"/>
        <v>0</v>
      </c>
      <c r="AG636" s="16">
        <f t="shared" ref="AG636:AG639" si="1158">AG637</f>
        <v>0</v>
      </c>
      <c r="AH636" s="16">
        <f t="shared" si="1131"/>
        <v>26100</v>
      </c>
      <c r="AI636" s="16">
        <f t="shared" si="1132"/>
        <v>9200</v>
      </c>
      <c r="AJ636" s="16">
        <f t="shared" si="1133"/>
        <v>0</v>
      </c>
      <c r="AK636" s="16">
        <f t="shared" ref="AK636:AK639" si="1159">AK637</f>
        <v>0</v>
      </c>
      <c r="AL636" s="16">
        <f t="shared" ref="AL636:AL639" si="1160">AL637</f>
        <v>0</v>
      </c>
      <c r="AM636" s="16">
        <f t="shared" ref="AM636:AM639" si="1161">AM637</f>
        <v>0</v>
      </c>
      <c r="AN636" s="16">
        <f t="shared" si="1134"/>
        <v>26100</v>
      </c>
      <c r="AO636" s="16">
        <f t="shared" si="1135"/>
        <v>9200</v>
      </c>
      <c r="AP636" s="16">
        <f t="shared" si="1136"/>
        <v>0</v>
      </c>
      <c r="AQ636" s="16">
        <f t="shared" ref="AQ636:AQ639" si="1162">AQ637</f>
        <v>0</v>
      </c>
      <c r="AR636" s="16">
        <f t="shared" ref="AR636:AR639" si="1163">AR637</f>
        <v>0</v>
      </c>
      <c r="AS636" s="16">
        <f t="shared" ref="AS636:AS639" si="1164">AS637</f>
        <v>0</v>
      </c>
      <c r="AT636" s="16">
        <f t="shared" si="1137"/>
        <v>26100</v>
      </c>
      <c r="AU636" s="16">
        <f t="shared" si="1138"/>
        <v>9200</v>
      </c>
      <c r="AV636" s="16">
        <f t="shared" si="1139"/>
        <v>0</v>
      </c>
      <c r="AW636" s="16">
        <f t="shared" ref="AW636:AW639" si="1165">AW637</f>
        <v>0</v>
      </c>
      <c r="AX636" s="16">
        <f t="shared" ref="AX636:AX639" si="1166">AX637</f>
        <v>0</v>
      </c>
      <c r="AY636" s="16">
        <f t="shared" ref="AY636:AY639" si="1167">AY637</f>
        <v>0</v>
      </c>
      <c r="AZ636" s="16">
        <f t="shared" si="1140"/>
        <v>26100</v>
      </c>
      <c r="BA636" s="16">
        <f t="shared" si="1141"/>
        <v>9200</v>
      </c>
      <c r="BB636" s="16">
        <f t="shared" si="1142"/>
        <v>0</v>
      </c>
      <c r="BC636" s="16">
        <f t="shared" ref="BC636:BC639" si="1168">BC637</f>
        <v>0</v>
      </c>
      <c r="BD636" s="30"/>
      <c r="BE636" s="30"/>
      <c r="BF636" s="1"/>
      <c r="BG636" s="1"/>
      <c r="BH636" s="1"/>
      <c r="BI636" s="1"/>
      <c r="BJ636" s="1"/>
    </row>
    <row r="637" s="1" customFormat="1">
      <c r="A637" s="13" t="s">
        <v>445</v>
      </c>
      <c r="B637" s="14" t="s">
        <v>58</v>
      </c>
      <c r="C637" s="13"/>
      <c r="D637" s="13"/>
      <c r="E637" s="29" t="s">
        <v>59</v>
      </c>
      <c r="F637" s="16">
        <f t="shared" si="1143"/>
        <v>26100</v>
      </c>
      <c r="G637" s="16">
        <f t="shared" si="1144"/>
        <v>9200</v>
      </c>
      <c r="H637" s="16">
        <f t="shared" si="1145"/>
        <v>0</v>
      </c>
      <c r="I637" s="16">
        <f t="shared" si="1146"/>
        <v>0</v>
      </c>
      <c r="J637" s="16">
        <f t="shared" si="1147"/>
        <v>0</v>
      </c>
      <c r="K637" s="16">
        <f t="shared" si="1148"/>
        <v>0</v>
      </c>
      <c r="L637" s="16">
        <f t="shared" si="1093"/>
        <v>26100</v>
      </c>
      <c r="M637" s="16">
        <f t="shared" si="1094"/>
        <v>9200</v>
      </c>
      <c r="N637" s="16">
        <f t="shared" si="1095"/>
        <v>0</v>
      </c>
      <c r="O637" s="16">
        <f t="shared" si="1149"/>
        <v>0</v>
      </c>
      <c r="P637" s="16">
        <f t="shared" si="1150"/>
        <v>0</v>
      </c>
      <c r="Q637" s="16">
        <f t="shared" si="1151"/>
        <v>0</v>
      </c>
      <c r="R637" s="16">
        <f t="shared" si="1122"/>
        <v>26100</v>
      </c>
      <c r="S637" s="16">
        <f t="shared" si="1123"/>
        <v>9200</v>
      </c>
      <c r="T637" s="16">
        <f t="shared" si="1124"/>
        <v>0</v>
      </c>
      <c r="U637" s="16">
        <f t="shared" si="1152"/>
        <v>0</v>
      </c>
      <c r="V637" s="16">
        <f t="shared" si="1153"/>
        <v>0</v>
      </c>
      <c r="W637" s="16">
        <f t="shared" si="1154"/>
        <v>0</v>
      </c>
      <c r="X637" s="16">
        <f t="shared" si="1125"/>
        <v>26100</v>
      </c>
      <c r="Y637" s="16">
        <f t="shared" si="1126"/>
        <v>9200</v>
      </c>
      <c r="Z637" s="16">
        <f t="shared" si="1127"/>
        <v>0</v>
      </c>
      <c r="AA637" s="16">
        <f t="shared" si="1155"/>
        <v>0</v>
      </c>
      <c r="AB637" s="16">
        <f t="shared" si="1156"/>
        <v>0</v>
      </c>
      <c r="AC637" s="16">
        <f t="shared" si="1157"/>
        <v>0</v>
      </c>
      <c r="AD637" s="16">
        <f t="shared" si="1128"/>
        <v>26100</v>
      </c>
      <c r="AE637" s="16">
        <f t="shared" si="1129"/>
        <v>9200</v>
      </c>
      <c r="AF637" s="16">
        <f t="shared" si="1130"/>
        <v>0</v>
      </c>
      <c r="AG637" s="16">
        <f t="shared" si="1158"/>
        <v>0</v>
      </c>
      <c r="AH637" s="16">
        <f t="shared" si="1131"/>
        <v>26100</v>
      </c>
      <c r="AI637" s="16">
        <f t="shared" si="1132"/>
        <v>9200</v>
      </c>
      <c r="AJ637" s="16">
        <f t="shared" si="1133"/>
        <v>0</v>
      </c>
      <c r="AK637" s="16">
        <f t="shared" si="1159"/>
        <v>0</v>
      </c>
      <c r="AL637" s="16">
        <f t="shared" si="1160"/>
        <v>0</v>
      </c>
      <c r="AM637" s="16">
        <f t="shared" si="1161"/>
        <v>0</v>
      </c>
      <c r="AN637" s="16">
        <f t="shared" si="1134"/>
        <v>26100</v>
      </c>
      <c r="AO637" s="16">
        <f t="shared" si="1135"/>
        <v>9200</v>
      </c>
      <c r="AP637" s="16">
        <f t="shared" si="1136"/>
        <v>0</v>
      </c>
      <c r="AQ637" s="16">
        <f t="shared" si="1162"/>
        <v>0</v>
      </c>
      <c r="AR637" s="16">
        <f t="shared" si="1163"/>
        <v>0</v>
      </c>
      <c r="AS637" s="16">
        <f t="shared" si="1164"/>
        <v>0</v>
      </c>
      <c r="AT637" s="16">
        <f t="shared" si="1137"/>
        <v>26100</v>
      </c>
      <c r="AU637" s="16">
        <f t="shared" si="1138"/>
        <v>9200</v>
      </c>
      <c r="AV637" s="16">
        <f t="shared" si="1139"/>
        <v>0</v>
      </c>
      <c r="AW637" s="16">
        <f t="shared" si="1165"/>
        <v>0</v>
      </c>
      <c r="AX637" s="16">
        <f t="shared" si="1166"/>
        <v>0</v>
      </c>
      <c r="AY637" s="16">
        <f t="shared" si="1167"/>
        <v>0</v>
      </c>
      <c r="AZ637" s="16">
        <f t="shared" si="1140"/>
        <v>26100</v>
      </c>
      <c r="BA637" s="16">
        <f t="shared" si="1141"/>
        <v>9200</v>
      </c>
      <c r="BB637" s="16">
        <f t="shared" si="1142"/>
        <v>0</v>
      </c>
      <c r="BC637" s="16">
        <f t="shared" si="1168"/>
        <v>0</v>
      </c>
      <c r="BD637" s="30"/>
      <c r="BE637" s="30"/>
      <c r="BF637" s="1"/>
      <c r="BG637" s="1"/>
      <c r="BH637" s="1"/>
      <c r="BI637" s="1"/>
      <c r="BJ637" s="1"/>
    </row>
    <row r="638" s="1" customFormat="1">
      <c r="A638" s="13" t="s">
        <v>445</v>
      </c>
      <c r="B638" s="14">
        <v>600</v>
      </c>
      <c r="C638" s="13" t="s">
        <v>72</v>
      </c>
      <c r="D638" s="13" t="s">
        <v>303</v>
      </c>
      <c r="E638" s="29" t="s">
        <v>357</v>
      </c>
      <c r="F638" s="16">
        <v>26100</v>
      </c>
      <c r="G638" s="16">
        <v>9200</v>
      </c>
      <c r="H638" s="16">
        <v>0</v>
      </c>
      <c r="I638" s="16"/>
      <c r="J638" s="16"/>
      <c r="K638" s="16"/>
      <c r="L638" s="16">
        <f t="shared" si="1093"/>
        <v>26100</v>
      </c>
      <c r="M638" s="16">
        <f t="shared" si="1094"/>
        <v>9200</v>
      </c>
      <c r="N638" s="16">
        <f t="shared" si="1095"/>
        <v>0</v>
      </c>
      <c r="O638" s="16"/>
      <c r="P638" s="16"/>
      <c r="Q638" s="16"/>
      <c r="R638" s="16">
        <f t="shared" si="1122"/>
        <v>26100</v>
      </c>
      <c r="S638" s="16">
        <f t="shared" si="1123"/>
        <v>9200</v>
      </c>
      <c r="T638" s="16">
        <f t="shared" si="1124"/>
        <v>0</v>
      </c>
      <c r="U638" s="16"/>
      <c r="V638" s="16"/>
      <c r="W638" s="16"/>
      <c r="X638" s="16">
        <f t="shared" si="1125"/>
        <v>26100</v>
      </c>
      <c r="Y638" s="16">
        <f t="shared" si="1126"/>
        <v>9200</v>
      </c>
      <c r="Z638" s="16">
        <f t="shared" si="1127"/>
        <v>0</v>
      </c>
      <c r="AA638" s="16"/>
      <c r="AB638" s="16"/>
      <c r="AC638" s="16"/>
      <c r="AD638" s="16">
        <f t="shared" si="1128"/>
        <v>26100</v>
      </c>
      <c r="AE638" s="16">
        <f t="shared" si="1129"/>
        <v>9200</v>
      </c>
      <c r="AF638" s="16">
        <f t="shared" si="1130"/>
        <v>0</v>
      </c>
      <c r="AG638" s="16"/>
      <c r="AH638" s="16">
        <f t="shared" si="1131"/>
        <v>26100</v>
      </c>
      <c r="AI638" s="16">
        <f t="shared" si="1132"/>
        <v>9200</v>
      </c>
      <c r="AJ638" s="16">
        <f t="shared" si="1133"/>
        <v>0</v>
      </c>
      <c r="AK638" s="16"/>
      <c r="AL638" s="16"/>
      <c r="AM638" s="16"/>
      <c r="AN638" s="16">
        <f t="shared" si="1134"/>
        <v>26100</v>
      </c>
      <c r="AO638" s="16">
        <f t="shared" si="1135"/>
        <v>9200</v>
      </c>
      <c r="AP638" s="16">
        <f t="shared" si="1136"/>
        <v>0</v>
      </c>
      <c r="AQ638" s="16"/>
      <c r="AR638" s="16"/>
      <c r="AS638" s="16"/>
      <c r="AT638" s="16">
        <f t="shared" si="1137"/>
        <v>26100</v>
      </c>
      <c r="AU638" s="16">
        <f t="shared" si="1138"/>
        <v>9200</v>
      </c>
      <c r="AV638" s="16">
        <f t="shared" si="1139"/>
        <v>0</v>
      </c>
      <c r="AW638" s="16"/>
      <c r="AX638" s="16"/>
      <c r="AY638" s="16"/>
      <c r="AZ638" s="16">
        <f t="shared" si="1140"/>
        <v>26100</v>
      </c>
      <c r="BA638" s="16">
        <f t="shared" si="1141"/>
        <v>9200</v>
      </c>
      <c r="BB638" s="16">
        <f t="shared" si="1142"/>
        <v>0</v>
      </c>
      <c r="BC638" s="16"/>
      <c r="BD638" s="30"/>
      <c r="BE638" s="30"/>
      <c r="BF638" s="1"/>
      <c r="BG638" s="1"/>
      <c r="BH638" s="1"/>
      <c r="BI638" s="1"/>
      <c r="BJ638" s="1"/>
    </row>
    <row r="639" s="1" customFormat="1">
      <c r="A639" s="13" t="s">
        <v>447</v>
      </c>
      <c r="B639" s="14"/>
      <c r="C639" s="13"/>
      <c r="D639" s="13"/>
      <c r="E639" s="29" t="s">
        <v>202</v>
      </c>
      <c r="F639" s="16">
        <f t="shared" si="1143"/>
        <v>4310.1999999999998</v>
      </c>
      <c r="G639" s="16">
        <f t="shared" si="1144"/>
        <v>0</v>
      </c>
      <c r="H639" s="16">
        <f t="shared" si="1145"/>
        <v>0</v>
      </c>
      <c r="I639" s="16">
        <f t="shared" si="1146"/>
        <v>-35.100000000000001</v>
      </c>
      <c r="J639" s="16">
        <f t="shared" si="1147"/>
        <v>0</v>
      </c>
      <c r="K639" s="16">
        <f t="shared" si="1148"/>
        <v>0</v>
      </c>
      <c r="L639" s="16">
        <f t="shared" si="1093"/>
        <v>4275.0999999999995</v>
      </c>
      <c r="M639" s="16">
        <f t="shared" si="1094"/>
        <v>0</v>
      </c>
      <c r="N639" s="16">
        <f t="shared" si="1095"/>
        <v>0</v>
      </c>
      <c r="O639" s="16">
        <f t="shared" si="1149"/>
        <v>2738.0999999999999</v>
      </c>
      <c r="P639" s="16">
        <f t="shared" si="1150"/>
        <v>0</v>
      </c>
      <c r="Q639" s="16">
        <f t="shared" si="1151"/>
        <v>0</v>
      </c>
      <c r="R639" s="16">
        <f t="shared" si="1122"/>
        <v>7013.1999999999989</v>
      </c>
      <c r="S639" s="16">
        <f t="shared" si="1123"/>
        <v>0</v>
      </c>
      <c r="T639" s="16">
        <f t="shared" si="1124"/>
        <v>0</v>
      </c>
      <c r="U639" s="16">
        <f t="shared" si="1152"/>
        <v>0</v>
      </c>
      <c r="V639" s="16">
        <f t="shared" si="1153"/>
        <v>0</v>
      </c>
      <c r="W639" s="16">
        <f t="shared" si="1154"/>
        <v>0</v>
      </c>
      <c r="X639" s="16">
        <f t="shared" si="1125"/>
        <v>7013.1999999999989</v>
      </c>
      <c r="Y639" s="16">
        <f t="shared" si="1126"/>
        <v>0</v>
      </c>
      <c r="Z639" s="16">
        <f t="shared" si="1127"/>
        <v>0</v>
      </c>
      <c r="AA639" s="16">
        <f t="shared" si="1155"/>
        <v>0</v>
      </c>
      <c r="AB639" s="16">
        <f t="shared" si="1156"/>
        <v>0</v>
      </c>
      <c r="AC639" s="16">
        <f t="shared" si="1157"/>
        <v>0</v>
      </c>
      <c r="AD639" s="16">
        <f t="shared" si="1128"/>
        <v>7013.1999999999989</v>
      </c>
      <c r="AE639" s="16">
        <f t="shared" si="1129"/>
        <v>0</v>
      </c>
      <c r="AF639" s="16">
        <f t="shared" si="1130"/>
        <v>0</v>
      </c>
      <c r="AG639" s="16">
        <f t="shared" si="1158"/>
        <v>0</v>
      </c>
      <c r="AH639" s="16">
        <f t="shared" si="1131"/>
        <v>7013.1999999999989</v>
      </c>
      <c r="AI639" s="16">
        <f t="shared" si="1132"/>
        <v>0</v>
      </c>
      <c r="AJ639" s="16">
        <f t="shared" si="1133"/>
        <v>0</v>
      </c>
      <c r="AK639" s="16">
        <f t="shared" si="1159"/>
        <v>0</v>
      </c>
      <c r="AL639" s="16">
        <f t="shared" si="1160"/>
        <v>0</v>
      </c>
      <c r="AM639" s="16">
        <f t="shared" si="1161"/>
        <v>0</v>
      </c>
      <c r="AN639" s="16">
        <f t="shared" si="1134"/>
        <v>7013.1999999999989</v>
      </c>
      <c r="AO639" s="16">
        <f t="shared" si="1135"/>
        <v>0</v>
      </c>
      <c r="AP639" s="16">
        <f t="shared" si="1136"/>
        <v>0</v>
      </c>
      <c r="AQ639" s="16">
        <f t="shared" si="1162"/>
        <v>0</v>
      </c>
      <c r="AR639" s="16">
        <f t="shared" si="1163"/>
        <v>0</v>
      </c>
      <c r="AS639" s="16">
        <f t="shared" si="1164"/>
        <v>0</v>
      </c>
      <c r="AT639" s="16">
        <f t="shared" si="1137"/>
        <v>7013.1999999999989</v>
      </c>
      <c r="AU639" s="16">
        <f t="shared" si="1138"/>
        <v>0</v>
      </c>
      <c r="AV639" s="16">
        <f t="shared" si="1139"/>
        <v>0</v>
      </c>
      <c r="AW639" s="16">
        <f t="shared" si="1165"/>
        <v>-451.64999999999998</v>
      </c>
      <c r="AX639" s="16">
        <f t="shared" si="1166"/>
        <v>0</v>
      </c>
      <c r="AY639" s="16">
        <f t="shared" si="1167"/>
        <v>0</v>
      </c>
      <c r="AZ639" s="16">
        <f t="shared" si="1140"/>
        <v>6561.5499999999993</v>
      </c>
      <c r="BA639" s="16">
        <f t="shared" si="1141"/>
        <v>0</v>
      </c>
      <c r="BB639" s="16">
        <f t="shared" si="1142"/>
        <v>0</v>
      </c>
      <c r="BC639" s="16">
        <f t="shared" si="1168"/>
        <v>0</v>
      </c>
      <c r="BD639" s="30"/>
      <c r="BE639" s="30"/>
      <c r="BF639" s="1"/>
      <c r="BG639" s="1"/>
      <c r="BH639" s="1"/>
      <c r="BI639" s="1"/>
      <c r="BJ639" s="1"/>
    </row>
    <row r="640" s="1" customFormat="1">
      <c r="A640" s="13" t="s">
        <v>447</v>
      </c>
      <c r="B640" s="14" t="s">
        <v>58</v>
      </c>
      <c r="C640" s="13"/>
      <c r="D640" s="13"/>
      <c r="E640" s="29" t="s">
        <v>59</v>
      </c>
      <c r="F640" s="16">
        <f>F641+F642</f>
        <v>4310.1999999999998</v>
      </c>
      <c r="G640" s="16">
        <f>G641+G642</f>
        <v>0</v>
      </c>
      <c r="H640" s="16">
        <f>H641+H642</f>
        <v>0</v>
      </c>
      <c r="I640" s="16">
        <f>I641+I642</f>
        <v>-35.100000000000001</v>
      </c>
      <c r="J640" s="16">
        <f>J641+J642</f>
        <v>0</v>
      </c>
      <c r="K640" s="16">
        <f>K641+K642</f>
        <v>0</v>
      </c>
      <c r="L640" s="16">
        <f t="shared" si="1093"/>
        <v>4275.0999999999995</v>
      </c>
      <c r="M640" s="16">
        <f t="shared" si="1094"/>
        <v>0</v>
      </c>
      <c r="N640" s="16">
        <f t="shared" si="1095"/>
        <v>0</v>
      </c>
      <c r="O640" s="16">
        <f>O641+O642</f>
        <v>2738.0999999999999</v>
      </c>
      <c r="P640" s="16">
        <f>P641+P642</f>
        <v>0</v>
      </c>
      <c r="Q640" s="16">
        <f>Q641+Q642</f>
        <v>0</v>
      </c>
      <c r="R640" s="16">
        <f t="shared" si="1122"/>
        <v>7013.1999999999989</v>
      </c>
      <c r="S640" s="16">
        <f t="shared" si="1123"/>
        <v>0</v>
      </c>
      <c r="T640" s="16">
        <f t="shared" si="1124"/>
        <v>0</v>
      </c>
      <c r="U640" s="16">
        <f>U641+U642</f>
        <v>0</v>
      </c>
      <c r="V640" s="16">
        <f>V641+V642</f>
        <v>0</v>
      </c>
      <c r="W640" s="16">
        <f>W641+W642</f>
        <v>0</v>
      </c>
      <c r="X640" s="16">
        <f t="shared" si="1125"/>
        <v>7013.1999999999989</v>
      </c>
      <c r="Y640" s="16">
        <f t="shared" si="1126"/>
        <v>0</v>
      </c>
      <c r="Z640" s="16">
        <f t="shared" si="1127"/>
        <v>0</v>
      </c>
      <c r="AA640" s="16">
        <f>AA641+AA642</f>
        <v>0</v>
      </c>
      <c r="AB640" s="16">
        <f>AB641+AB642</f>
        <v>0</v>
      </c>
      <c r="AC640" s="16">
        <f>AC641+AC642</f>
        <v>0</v>
      </c>
      <c r="AD640" s="16">
        <f t="shared" si="1128"/>
        <v>7013.1999999999989</v>
      </c>
      <c r="AE640" s="16">
        <f t="shared" si="1129"/>
        <v>0</v>
      </c>
      <c r="AF640" s="16">
        <f t="shared" si="1130"/>
        <v>0</v>
      </c>
      <c r="AG640" s="16">
        <f>AG641+AG642</f>
        <v>0</v>
      </c>
      <c r="AH640" s="16">
        <f t="shared" si="1131"/>
        <v>7013.1999999999989</v>
      </c>
      <c r="AI640" s="16">
        <f t="shared" si="1132"/>
        <v>0</v>
      </c>
      <c r="AJ640" s="16">
        <f t="shared" si="1133"/>
        <v>0</v>
      </c>
      <c r="AK640" s="16">
        <f>AK641+AK642</f>
        <v>0</v>
      </c>
      <c r="AL640" s="16">
        <f>AL641+AL642</f>
        <v>0</v>
      </c>
      <c r="AM640" s="16">
        <f>AM641+AM642</f>
        <v>0</v>
      </c>
      <c r="AN640" s="16">
        <f t="shared" si="1134"/>
        <v>7013.1999999999989</v>
      </c>
      <c r="AO640" s="16">
        <f t="shared" si="1135"/>
        <v>0</v>
      </c>
      <c r="AP640" s="16">
        <f t="shared" si="1136"/>
        <v>0</v>
      </c>
      <c r="AQ640" s="16">
        <f>AQ641+AQ642</f>
        <v>0</v>
      </c>
      <c r="AR640" s="16">
        <f>AR641+AR642</f>
        <v>0</v>
      </c>
      <c r="AS640" s="16">
        <f>AS641+AS642</f>
        <v>0</v>
      </c>
      <c r="AT640" s="16">
        <f t="shared" si="1137"/>
        <v>7013.1999999999989</v>
      </c>
      <c r="AU640" s="16">
        <f t="shared" si="1138"/>
        <v>0</v>
      </c>
      <c r="AV640" s="16">
        <f t="shared" si="1139"/>
        <v>0</v>
      </c>
      <c r="AW640" s="16">
        <f>AW641+AW642</f>
        <v>-451.64999999999998</v>
      </c>
      <c r="AX640" s="16">
        <f>AX641+AX642</f>
        <v>0</v>
      </c>
      <c r="AY640" s="16">
        <f>AY641+AY642</f>
        <v>0</v>
      </c>
      <c r="AZ640" s="16">
        <f t="shared" si="1140"/>
        <v>6561.5499999999993</v>
      </c>
      <c r="BA640" s="16">
        <f t="shared" si="1141"/>
        <v>0</v>
      </c>
      <c r="BB640" s="16">
        <f t="shared" si="1142"/>
        <v>0</v>
      </c>
      <c r="BC640" s="16">
        <f>BC641+BC642</f>
        <v>0</v>
      </c>
      <c r="BD640" s="30"/>
      <c r="BE640" s="30"/>
      <c r="BF640" s="1"/>
      <c r="BG640" s="1"/>
      <c r="BH640" s="1"/>
      <c r="BI640" s="1"/>
      <c r="BJ640" s="1"/>
    </row>
    <row r="641" s="1" customFormat="1">
      <c r="A641" s="13" t="s">
        <v>447</v>
      </c>
      <c r="B641" s="14">
        <v>600</v>
      </c>
      <c r="C641" s="13" t="s">
        <v>72</v>
      </c>
      <c r="D641" s="13" t="s">
        <v>106</v>
      </c>
      <c r="E641" s="29" t="s">
        <v>213</v>
      </c>
      <c r="F641" s="16">
        <v>4299.0999999999995</v>
      </c>
      <c r="G641" s="16">
        <v>0</v>
      </c>
      <c r="H641" s="16">
        <v>0</v>
      </c>
      <c r="I641" s="16">
        <v>-35.100000000000001</v>
      </c>
      <c r="J641" s="16"/>
      <c r="K641" s="16"/>
      <c r="L641" s="16">
        <f t="shared" si="1093"/>
        <v>4263.9999999999991</v>
      </c>
      <c r="M641" s="16">
        <f t="shared" si="1094"/>
        <v>0</v>
      </c>
      <c r="N641" s="16">
        <f t="shared" si="1095"/>
        <v>0</v>
      </c>
      <c r="O641" s="16">
        <v>2730.9000000000001</v>
      </c>
      <c r="P641" s="16"/>
      <c r="Q641" s="16"/>
      <c r="R641" s="16">
        <f t="shared" si="1122"/>
        <v>6994.8999999999996</v>
      </c>
      <c r="S641" s="16">
        <f t="shared" si="1123"/>
        <v>0</v>
      </c>
      <c r="T641" s="16">
        <f t="shared" si="1124"/>
        <v>0</v>
      </c>
      <c r="U641" s="16"/>
      <c r="V641" s="16"/>
      <c r="W641" s="16"/>
      <c r="X641" s="16">
        <f t="shared" si="1125"/>
        <v>6994.8999999999996</v>
      </c>
      <c r="Y641" s="16">
        <f t="shared" si="1126"/>
        <v>0</v>
      </c>
      <c r="Z641" s="16">
        <f t="shared" si="1127"/>
        <v>0</v>
      </c>
      <c r="AA641" s="16"/>
      <c r="AB641" s="16"/>
      <c r="AC641" s="16"/>
      <c r="AD641" s="16">
        <f t="shared" si="1128"/>
        <v>6994.8999999999996</v>
      </c>
      <c r="AE641" s="16">
        <f t="shared" si="1129"/>
        <v>0</v>
      </c>
      <c r="AF641" s="16">
        <f t="shared" si="1130"/>
        <v>0</v>
      </c>
      <c r="AG641" s="16"/>
      <c r="AH641" s="16">
        <f t="shared" si="1131"/>
        <v>6994.8999999999996</v>
      </c>
      <c r="AI641" s="16">
        <f t="shared" si="1132"/>
        <v>0</v>
      </c>
      <c r="AJ641" s="16">
        <f t="shared" si="1133"/>
        <v>0</v>
      </c>
      <c r="AK641" s="16"/>
      <c r="AL641" s="16"/>
      <c r="AM641" s="16"/>
      <c r="AN641" s="16">
        <f t="shared" si="1134"/>
        <v>6994.8999999999996</v>
      </c>
      <c r="AO641" s="16">
        <f t="shared" si="1135"/>
        <v>0</v>
      </c>
      <c r="AP641" s="16">
        <f t="shared" si="1136"/>
        <v>0</v>
      </c>
      <c r="AQ641" s="16"/>
      <c r="AR641" s="16"/>
      <c r="AS641" s="16"/>
      <c r="AT641" s="16">
        <f t="shared" si="1137"/>
        <v>6994.8999999999996</v>
      </c>
      <c r="AU641" s="16">
        <f t="shared" si="1138"/>
        <v>0</v>
      </c>
      <c r="AV641" s="16">
        <f t="shared" si="1139"/>
        <v>0</v>
      </c>
      <c r="AW641" s="16">
        <v>-451.64999999999998</v>
      </c>
      <c r="AX641" s="16"/>
      <c r="AY641" s="16"/>
      <c r="AZ641" s="16">
        <f t="shared" si="1140"/>
        <v>6543.25</v>
      </c>
      <c r="BA641" s="16">
        <f t="shared" si="1141"/>
        <v>0</v>
      </c>
      <c r="BB641" s="16">
        <f t="shared" si="1142"/>
        <v>0</v>
      </c>
      <c r="BC641" s="16"/>
      <c r="BD641" s="30"/>
      <c r="BE641" s="30">
        <v>64</v>
      </c>
      <c r="BF641" s="1"/>
      <c r="BG641" s="1"/>
      <c r="BH641" s="1"/>
      <c r="BI641" s="1"/>
      <c r="BJ641" s="1"/>
    </row>
    <row r="642" s="1" customFormat="1">
      <c r="A642" s="13" t="s">
        <v>447</v>
      </c>
      <c r="B642" s="14">
        <v>600</v>
      </c>
      <c r="C642" s="13" t="s">
        <v>268</v>
      </c>
      <c r="D642" s="13" t="s">
        <v>106</v>
      </c>
      <c r="E642" s="29" t="s">
        <v>269</v>
      </c>
      <c r="F642" s="16">
        <v>11.1</v>
      </c>
      <c r="G642" s="16">
        <v>0</v>
      </c>
      <c r="H642" s="16">
        <v>0</v>
      </c>
      <c r="I642" s="16"/>
      <c r="J642" s="16"/>
      <c r="K642" s="16"/>
      <c r="L642" s="16">
        <f t="shared" si="1093"/>
        <v>11.1</v>
      </c>
      <c r="M642" s="16">
        <f t="shared" si="1094"/>
        <v>0</v>
      </c>
      <c r="N642" s="16">
        <f t="shared" si="1095"/>
        <v>0</v>
      </c>
      <c r="O642" s="16">
        <v>7.2000000000000002</v>
      </c>
      <c r="P642" s="16"/>
      <c r="Q642" s="16"/>
      <c r="R642" s="16">
        <f t="shared" si="1122"/>
        <v>18.300000000000001</v>
      </c>
      <c r="S642" s="16">
        <f t="shared" si="1123"/>
        <v>0</v>
      </c>
      <c r="T642" s="16">
        <f t="shared" si="1124"/>
        <v>0</v>
      </c>
      <c r="U642" s="16"/>
      <c r="V642" s="16"/>
      <c r="W642" s="16"/>
      <c r="X642" s="16">
        <f t="shared" si="1125"/>
        <v>18.300000000000001</v>
      </c>
      <c r="Y642" s="16">
        <f t="shared" si="1126"/>
        <v>0</v>
      </c>
      <c r="Z642" s="16">
        <f t="shared" si="1127"/>
        <v>0</v>
      </c>
      <c r="AA642" s="16"/>
      <c r="AB642" s="16"/>
      <c r="AC642" s="16"/>
      <c r="AD642" s="16">
        <f t="shared" si="1128"/>
        <v>18.300000000000001</v>
      </c>
      <c r="AE642" s="16">
        <f t="shared" si="1129"/>
        <v>0</v>
      </c>
      <c r="AF642" s="16">
        <f t="shared" si="1130"/>
        <v>0</v>
      </c>
      <c r="AG642" s="16"/>
      <c r="AH642" s="16">
        <f t="shared" si="1131"/>
        <v>18.300000000000001</v>
      </c>
      <c r="AI642" s="16">
        <f t="shared" si="1132"/>
        <v>0</v>
      </c>
      <c r="AJ642" s="16">
        <f t="shared" si="1133"/>
        <v>0</v>
      </c>
      <c r="AK642" s="16"/>
      <c r="AL642" s="16"/>
      <c r="AM642" s="16"/>
      <c r="AN642" s="16">
        <f t="shared" si="1134"/>
        <v>18.300000000000001</v>
      </c>
      <c r="AO642" s="16">
        <f t="shared" si="1135"/>
        <v>0</v>
      </c>
      <c r="AP642" s="16">
        <f t="shared" si="1136"/>
        <v>0</v>
      </c>
      <c r="AQ642" s="16"/>
      <c r="AR642" s="16"/>
      <c r="AS642" s="16"/>
      <c r="AT642" s="16">
        <f t="shared" si="1137"/>
        <v>18.300000000000001</v>
      </c>
      <c r="AU642" s="16">
        <f t="shared" si="1138"/>
        <v>0</v>
      </c>
      <c r="AV642" s="16">
        <f t="shared" si="1139"/>
        <v>0</v>
      </c>
      <c r="AW642" s="16"/>
      <c r="AX642" s="16"/>
      <c r="AY642" s="16"/>
      <c r="AZ642" s="16">
        <f t="shared" si="1140"/>
        <v>18.300000000000001</v>
      </c>
      <c r="BA642" s="16">
        <f t="shared" si="1141"/>
        <v>0</v>
      </c>
      <c r="BB642" s="16">
        <f t="shared" si="1142"/>
        <v>0</v>
      </c>
      <c r="BC642" s="16"/>
      <c r="BD642" s="30"/>
      <c r="BE642" s="30"/>
      <c r="BF642" s="1"/>
      <c r="BG642" s="1"/>
      <c r="BH642" s="1"/>
      <c r="BI642" s="1"/>
      <c r="BJ642" s="1"/>
    </row>
    <row r="643" s="1" customFormat="1">
      <c r="A643" s="13" t="s">
        <v>448</v>
      </c>
      <c r="B643" s="14"/>
      <c r="C643" s="13"/>
      <c r="D643" s="13"/>
      <c r="E643" s="29" t="s">
        <v>223</v>
      </c>
      <c r="F643" s="16">
        <f>F644+F646</f>
        <v>23803.600000000002</v>
      </c>
      <c r="G643" s="16">
        <f>G644+G646</f>
        <v>23803.600000000002</v>
      </c>
      <c r="H643" s="16">
        <f>H644+H646</f>
        <v>23803.600000000002</v>
      </c>
      <c r="I643" s="16">
        <f>I644+I646</f>
        <v>-889.20000000000005</v>
      </c>
      <c r="J643" s="16">
        <f>J644+J646</f>
        <v>-889.20000000000005</v>
      </c>
      <c r="K643" s="16">
        <f>K644+K646</f>
        <v>-889.20000000000005</v>
      </c>
      <c r="L643" s="16">
        <f t="shared" si="1093"/>
        <v>22914.400000000001</v>
      </c>
      <c r="M643" s="16">
        <f t="shared" si="1094"/>
        <v>22914.400000000001</v>
      </c>
      <c r="N643" s="16">
        <f t="shared" si="1095"/>
        <v>22914.400000000001</v>
      </c>
      <c r="O643" s="16">
        <f>O644+O646</f>
        <v>908.02599999999995</v>
      </c>
      <c r="P643" s="16">
        <f>P644+P646</f>
        <v>0</v>
      </c>
      <c r="Q643" s="16">
        <f>Q644+Q646</f>
        <v>0</v>
      </c>
      <c r="R643" s="16">
        <f t="shared" si="1122"/>
        <v>23822.426000000003</v>
      </c>
      <c r="S643" s="16">
        <f t="shared" si="1123"/>
        <v>22914.400000000001</v>
      </c>
      <c r="T643" s="16">
        <f t="shared" si="1124"/>
        <v>22914.400000000001</v>
      </c>
      <c r="U643" s="16">
        <f>U644+U646</f>
        <v>0</v>
      </c>
      <c r="V643" s="16">
        <f>V644+V646</f>
        <v>0</v>
      </c>
      <c r="W643" s="16">
        <f>W644+W646</f>
        <v>0</v>
      </c>
      <c r="X643" s="16">
        <f t="shared" si="1125"/>
        <v>23822.426000000003</v>
      </c>
      <c r="Y643" s="16">
        <f t="shared" si="1126"/>
        <v>22914.400000000001</v>
      </c>
      <c r="Z643" s="16">
        <f t="shared" si="1127"/>
        <v>22914.400000000001</v>
      </c>
      <c r="AA643" s="16">
        <f>AA644+AA646</f>
        <v>0</v>
      </c>
      <c r="AB643" s="16">
        <f>AB644+AB646</f>
        <v>0</v>
      </c>
      <c r="AC643" s="16">
        <f>AC644+AC646</f>
        <v>0</v>
      </c>
      <c r="AD643" s="16">
        <f t="shared" si="1128"/>
        <v>23822.426000000003</v>
      </c>
      <c r="AE643" s="16">
        <f t="shared" si="1129"/>
        <v>22914.400000000001</v>
      </c>
      <c r="AF643" s="16">
        <f t="shared" si="1130"/>
        <v>22914.400000000001</v>
      </c>
      <c r="AG643" s="16">
        <f>AG644+AG646</f>
        <v>0</v>
      </c>
      <c r="AH643" s="16">
        <f t="shared" si="1131"/>
        <v>23822.426000000003</v>
      </c>
      <c r="AI643" s="16">
        <f t="shared" si="1132"/>
        <v>22914.400000000001</v>
      </c>
      <c r="AJ643" s="16">
        <f t="shared" si="1133"/>
        <v>22914.400000000001</v>
      </c>
      <c r="AK643" s="16">
        <f>AK644+AK646</f>
        <v>-610.98199999999997</v>
      </c>
      <c r="AL643" s="16">
        <f>AL644+AL646</f>
        <v>0</v>
      </c>
      <c r="AM643" s="16">
        <f>AM644+AM646</f>
        <v>0</v>
      </c>
      <c r="AN643" s="16">
        <f t="shared" si="1134"/>
        <v>23211.444000000003</v>
      </c>
      <c r="AO643" s="16">
        <f t="shared" si="1135"/>
        <v>22914.400000000001</v>
      </c>
      <c r="AP643" s="16">
        <f t="shared" si="1136"/>
        <v>22914.400000000001</v>
      </c>
      <c r="AQ643" s="16">
        <f>AQ644+AQ646</f>
        <v>0</v>
      </c>
      <c r="AR643" s="16">
        <f>AR644+AR646</f>
        <v>0</v>
      </c>
      <c r="AS643" s="16">
        <f>AS644+AS646</f>
        <v>0</v>
      </c>
      <c r="AT643" s="16">
        <f t="shared" si="1137"/>
        <v>23211.444000000003</v>
      </c>
      <c r="AU643" s="16">
        <f t="shared" si="1138"/>
        <v>22914.400000000001</v>
      </c>
      <c r="AV643" s="16">
        <f t="shared" si="1139"/>
        <v>22914.400000000001</v>
      </c>
      <c r="AW643" s="16">
        <f>AW644+AW646</f>
        <v>-1561.4100000000001</v>
      </c>
      <c r="AX643" s="16">
        <f>AX644+AX646</f>
        <v>-1704.443</v>
      </c>
      <c r="AY643" s="16">
        <f>AY644+AY646</f>
        <v>-1704.443</v>
      </c>
      <c r="AZ643" s="16">
        <f t="shared" si="1140"/>
        <v>21650.034000000003</v>
      </c>
      <c r="BA643" s="16">
        <f t="shared" si="1141"/>
        <v>21209.957000000002</v>
      </c>
      <c r="BB643" s="16">
        <f t="shared" si="1142"/>
        <v>21209.957000000002</v>
      </c>
      <c r="BC643" s="16">
        <f>BC644+BC646</f>
        <v>0</v>
      </c>
      <c r="BD643" s="30"/>
      <c r="BE643" s="30"/>
      <c r="BF643" s="1"/>
      <c r="BG643" s="1"/>
      <c r="BH643" s="1"/>
      <c r="BI643" s="1"/>
      <c r="BJ643" s="1"/>
    </row>
    <row r="644" s="1" customFormat="1">
      <c r="A644" s="13" t="s">
        <v>448</v>
      </c>
      <c r="B644" s="14" t="s">
        <v>148</v>
      </c>
      <c r="C644" s="13"/>
      <c r="D644" s="13"/>
      <c r="E644" s="29" t="s">
        <v>149</v>
      </c>
      <c r="F644" s="16">
        <f>F645</f>
        <v>365.19999999999999</v>
      </c>
      <c r="G644" s="16">
        <f>G645</f>
        <v>365.19999999999999</v>
      </c>
      <c r="H644" s="16">
        <f>H645</f>
        <v>365.19999999999999</v>
      </c>
      <c r="I644" s="16">
        <f>I645</f>
        <v>0</v>
      </c>
      <c r="J644" s="16">
        <f>J645</f>
        <v>0</v>
      </c>
      <c r="K644" s="16">
        <f>K645</f>
        <v>0</v>
      </c>
      <c r="L644" s="16">
        <f t="shared" si="1093"/>
        <v>365.19999999999999</v>
      </c>
      <c r="M644" s="16">
        <f t="shared" si="1094"/>
        <v>365.19999999999999</v>
      </c>
      <c r="N644" s="16">
        <f t="shared" si="1095"/>
        <v>365.19999999999999</v>
      </c>
      <c r="O644" s="16">
        <f>O645</f>
        <v>15</v>
      </c>
      <c r="P644" s="16">
        <f>P645</f>
        <v>0</v>
      </c>
      <c r="Q644" s="16">
        <f>Q645</f>
        <v>0</v>
      </c>
      <c r="R644" s="16">
        <f t="shared" si="1122"/>
        <v>380.19999999999999</v>
      </c>
      <c r="S644" s="16">
        <f t="shared" si="1123"/>
        <v>365.19999999999999</v>
      </c>
      <c r="T644" s="16">
        <f t="shared" si="1124"/>
        <v>365.19999999999999</v>
      </c>
      <c r="U644" s="16">
        <f>U645</f>
        <v>0</v>
      </c>
      <c r="V644" s="16">
        <f>V645</f>
        <v>0</v>
      </c>
      <c r="W644" s="16">
        <f>W645</f>
        <v>0</v>
      </c>
      <c r="X644" s="16">
        <f t="shared" si="1125"/>
        <v>380.19999999999999</v>
      </c>
      <c r="Y644" s="16">
        <f t="shared" si="1126"/>
        <v>365.19999999999999</v>
      </c>
      <c r="Z644" s="16">
        <f t="shared" si="1127"/>
        <v>365.19999999999999</v>
      </c>
      <c r="AA644" s="16">
        <f>AA645</f>
        <v>0</v>
      </c>
      <c r="AB644" s="16">
        <f>AB645</f>
        <v>0</v>
      </c>
      <c r="AC644" s="16">
        <f>AC645</f>
        <v>0</v>
      </c>
      <c r="AD644" s="16">
        <f t="shared" si="1128"/>
        <v>380.19999999999999</v>
      </c>
      <c r="AE644" s="16">
        <f t="shared" si="1129"/>
        <v>365.19999999999999</v>
      </c>
      <c r="AF644" s="16">
        <f t="shared" si="1130"/>
        <v>365.19999999999999</v>
      </c>
      <c r="AG644" s="16">
        <f>AG645</f>
        <v>0</v>
      </c>
      <c r="AH644" s="16">
        <f t="shared" si="1131"/>
        <v>380.19999999999999</v>
      </c>
      <c r="AI644" s="16">
        <f t="shared" si="1132"/>
        <v>365.19999999999999</v>
      </c>
      <c r="AJ644" s="16">
        <f t="shared" si="1133"/>
        <v>365.19999999999999</v>
      </c>
      <c r="AK644" s="16">
        <f>AK645</f>
        <v>0</v>
      </c>
      <c r="AL644" s="16">
        <f>AL645</f>
        <v>0</v>
      </c>
      <c r="AM644" s="16">
        <f>AM645</f>
        <v>0</v>
      </c>
      <c r="AN644" s="16">
        <f t="shared" si="1134"/>
        <v>380.19999999999999</v>
      </c>
      <c r="AO644" s="16">
        <f t="shared" si="1135"/>
        <v>365.19999999999999</v>
      </c>
      <c r="AP644" s="16">
        <f t="shared" si="1136"/>
        <v>365.19999999999999</v>
      </c>
      <c r="AQ644" s="16">
        <f>AQ645</f>
        <v>0</v>
      </c>
      <c r="AR644" s="16">
        <f>AR645</f>
        <v>0</v>
      </c>
      <c r="AS644" s="16">
        <f>AS645</f>
        <v>0</v>
      </c>
      <c r="AT644" s="16">
        <f t="shared" si="1137"/>
        <v>380.19999999999999</v>
      </c>
      <c r="AU644" s="16">
        <f t="shared" si="1138"/>
        <v>365.19999999999999</v>
      </c>
      <c r="AV644" s="16">
        <f t="shared" si="1139"/>
        <v>365.19999999999999</v>
      </c>
      <c r="AW644" s="16">
        <f>AW645</f>
        <v>0</v>
      </c>
      <c r="AX644" s="16">
        <f>AX645</f>
        <v>0</v>
      </c>
      <c r="AY644" s="16">
        <f>AY645</f>
        <v>0</v>
      </c>
      <c r="AZ644" s="16">
        <f t="shared" si="1140"/>
        <v>380.19999999999999</v>
      </c>
      <c r="BA644" s="16">
        <f t="shared" si="1141"/>
        <v>365.19999999999999</v>
      </c>
      <c r="BB644" s="16">
        <f t="shared" si="1142"/>
        <v>365.19999999999999</v>
      </c>
      <c r="BC644" s="16">
        <f>BC645</f>
        <v>0</v>
      </c>
      <c r="BD644" s="30"/>
      <c r="BE644" s="30"/>
      <c r="BF644" s="1"/>
      <c r="BG644" s="1"/>
      <c r="BH644" s="1"/>
      <c r="BI644" s="1"/>
      <c r="BJ644" s="1"/>
    </row>
    <row r="645" s="1" customFormat="1">
      <c r="A645" s="13" t="s">
        <v>448</v>
      </c>
      <c r="B645" s="14">
        <v>100</v>
      </c>
      <c r="C645" s="13" t="s">
        <v>72</v>
      </c>
      <c r="D645" s="13" t="s">
        <v>106</v>
      </c>
      <c r="E645" s="29" t="s">
        <v>213</v>
      </c>
      <c r="F645" s="16">
        <v>365.19999999999999</v>
      </c>
      <c r="G645" s="16">
        <v>365.19999999999999</v>
      </c>
      <c r="H645" s="16">
        <v>365.19999999999999</v>
      </c>
      <c r="I645" s="16"/>
      <c r="J645" s="16"/>
      <c r="K645" s="16"/>
      <c r="L645" s="16">
        <f t="shared" si="1093"/>
        <v>365.19999999999999</v>
      </c>
      <c r="M645" s="16">
        <f t="shared" si="1094"/>
        <v>365.19999999999999</v>
      </c>
      <c r="N645" s="16">
        <f t="shared" si="1095"/>
        <v>365.19999999999999</v>
      </c>
      <c r="O645" s="16">
        <v>15</v>
      </c>
      <c r="P645" s="16"/>
      <c r="Q645" s="16"/>
      <c r="R645" s="16">
        <f t="shared" si="1122"/>
        <v>380.19999999999999</v>
      </c>
      <c r="S645" s="16">
        <f t="shared" si="1123"/>
        <v>365.19999999999999</v>
      </c>
      <c r="T645" s="16">
        <f t="shared" si="1124"/>
        <v>365.19999999999999</v>
      </c>
      <c r="U645" s="16"/>
      <c r="V645" s="16"/>
      <c r="W645" s="16"/>
      <c r="X645" s="16">
        <f t="shared" si="1125"/>
        <v>380.19999999999999</v>
      </c>
      <c r="Y645" s="16">
        <f t="shared" si="1126"/>
        <v>365.19999999999999</v>
      </c>
      <c r="Z645" s="16">
        <f t="shared" si="1127"/>
        <v>365.19999999999999</v>
      </c>
      <c r="AA645" s="16"/>
      <c r="AB645" s="16"/>
      <c r="AC645" s="16"/>
      <c r="AD645" s="16">
        <f t="shared" si="1128"/>
        <v>380.19999999999999</v>
      </c>
      <c r="AE645" s="16">
        <f t="shared" si="1129"/>
        <v>365.19999999999999</v>
      </c>
      <c r="AF645" s="16">
        <f t="shared" si="1130"/>
        <v>365.19999999999999</v>
      </c>
      <c r="AG645" s="16"/>
      <c r="AH645" s="16">
        <f t="shared" si="1131"/>
        <v>380.19999999999999</v>
      </c>
      <c r="AI645" s="16">
        <f t="shared" si="1132"/>
        <v>365.19999999999999</v>
      </c>
      <c r="AJ645" s="16">
        <f t="shared" si="1133"/>
        <v>365.19999999999999</v>
      </c>
      <c r="AK645" s="16"/>
      <c r="AL645" s="16"/>
      <c r="AM645" s="16"/>
      <c r="AN645" s="16">
        <f t="shared" si="1134"/>
        <v>380.19999999999999</v>
      </c>
      <c r="AO645" s="16">
        <f t="shared" si="1135"/>
        <v>365.19999999999999</v>
      </c>
      <c r="AP645" s="16">
        <f t="shared" si="1136"/>
        <v>365.19999999999999</v>
      </c>
      <c r="AQ645" s="16"/>
      <c r="AR645" s="16"/>
      <c r="AS645" s="16"/>
      <c r="AT645" s="16">
        <f t="shared" si="1137"/>
        <v>380.19999999999999</v>
      </c>
      <c r="AU645" s="16">
        <f t="shared" si="1138"/>
        <v>365.19999999999999</v>
      </c>
      <c r="AV645" s="16">
        <f t="shared" si="1139"/>
        <v>365.19999999999999</v>
      </c>
      <c r="AW645" s="16"/>
      <c r="AX645" s="16"/>
      <c r="AY645" s="16"/>
      <c r="AZ645" s="16">
        <f t="shared" si="1140"/>
        <v>380.19999999999999</v>
      </c>
      <c r="BA645" s="16">
        <f t="shared" si="1141"/>
        <v>365.19999999999999</v>
      </c>
      <c r="BB645" s="16">
        <f t="shared" si="1142"/>
        <v>365.19999999999999</v>
      </c>
      <c r="BC645" s="16"/>
      <c r="BD645" s="30"/>
      <c r="BE645" s="30"/>
      <c r="BF645" s="1"/>
      <c r="BG645" s="1"/>
      <c r="BH645" s="1"/>
      <c r="BI645" s="1"/>
      <c r="BJ645" s="1"/>
    </row>
    <row r="646" s="1" customFormat="1">
      <c r="A646" s="13" t="s">
        <v>448</v>
      </c>
      <c r="B646" s="14" t="s">
        <v>58</v>
      </c>
      <c r="C646" s="13"/>
      <c r="D646" s="13"/>
      <c r="E646" s="29" t="s">
        <v>59</v>
      </c>
      <c r="F646" s="16">
        <f>F647+F648+F649</f>
        <v>23438.400000000001</v>
      </c>
      <c r="G646" s="16">
        <f>G647+G648+G649</f>
        <v>23438.400000000001</v>
      </c>
      <c r="H646" s="16">
        <f>H647+H648+H649</f>
        <v>23438.400000000001</v>
      </c>
      <c r="I646" s="16">
        <f>I647+I648+I649</f>
        <v>-889.20000000000005</v>
      </c>
      <c r="J646" s="16">
        <f>J647+J648+J649</f>
        <v>-889.20000000000005</v>
      </c>
      <c r="K646" s="16">
        <f>K647+K648+K649</f>
        <v>-889.20000000000005</v>
      </c>
      <c r="L646" s="16">
        <f t="shared" si="1093"/>
        <v>22549.200000000001</v>
      </c>
      <c r="M646" s="16">
        <f t="shared" si="1094"/>
        <v>22549.200000000001</v>
      </c>
      <c r="N646" s="16">
        <f t="shared" si="1095"/>
        <v>22549.200000000001</v>
      </c>
      <c r="O646" s="16">
        <f>O647+O648+O649</f>
        <v>893.02599999999995</v>
      </c>
      <c r="P646" s="16">
        <f>P647+P648+P649</f>
        <v>0</v>
      </c>
      <c r="Q646" s="16">
        <f>Q647+Q648+Q649</f>
        <v>0</v>
      </c>
      <c r="R646" s="16">
        <f t="shared" si="1122"/>
        <v>23442.226000000002</v>
      </c>
      <c r="S646" s="16">
        <f t="shared" si="1123"/>
        <v>22549.200000000001</v>
      </c>
      <c r="T646" s="16">
        <f t="shared" si="1124"/>
        <v>22549.200000000001</v>
      </c>
      <c r="U646" s="16">
        <f>U647+U648+U649</f>
        <v>0</v>
      </c>
      <c r="V646" s="16">
        <f>V647+V648+V649</f>
        <v>0</v>
      </c>
      <c r="W646" s="16">
        <f>W647+W648+W649</f>
        <v>0</v>
      </c>
      <c r="X646" s="16">
        <f t="shared" si="1125"/>
        <v>23442.226000000002</v>
      </c>
      <c r="Y646" s="16">
        <f t="shared" si="1126"/>
        <v>22549.200000000001</v>
      </c>
      <c r="Z646" s="16">
        <f t="shared" si="1127"/>
        <v>22549.200000000001</v>
      </c>
      <c r="AA646" s="16">
        <f>AA647+AA648+AA649</f>
        <v>0</v>
      </c>
      <c r="AB646" s="16">
        <f>AB647+AB648+AB649</f>
        <v>0</v>
      </c>
      <c r="AC646" s="16">
        <f>AC647+AC648+AC649</f>
        <v>0</v>
      </c>
      <c r="AD646" s="16">
        <f t="shared" si="1128"/>
        <v>23442.226000000002</v>
      </c>
      <c r="AE646" s="16">
        <f t="shared" si="1129"/>
        <v>22549.200000000001</v>
      </c>
      <c r="AF646" s="16">
        <f t="shared" si="1130"/>
        <v>22549.200000000001</v>
      </c>
      <c r="AG646" s="16">
        <f>AG647+AG648+AG649</f>
        <v>0</v>
      </c>
      <c r="AH646" s="16">
        <f t="shared" si="1131"/>
        <v>23442.226000000002</v>
      </c>
      <c r="AI646" s="16">
        <f t="shared" si="1132"/>
        <v>22549.200000000001</v>
      </c>
      <c r="AJ646" s="16">
        <f t="shared" si="1133"/>
        <v>22549.200000000001</v>
      </c>
      <c r="AK646" s="16">
        <f>AK647+AK648+AK649</f>
        <v>-610.98199999999997</v>
      </c>
      <c r="AL646" s="16">
        <f>AL647+AL648+AL649</f>
        <v>0</v>
      </c>
      <c r="AM646" s="16">
        <f>AM647+AM648+AM649</f>
        <v>0</v>
      </c>
      <c r="AN646" s="16">
        <f t="shared" si="1134"/>
        <v>22831.244000000002</v>
      </c>
      <c r="AO646" s="16">
        <f t="shared" si="1135"/>
        <v>22549.200000000001</v>
      </c>
      <c r="AP646" s="16">
        <f t="shared" si="1136"/>
        <v>22549.200000000001</v>
      </c>
      <c r="AQ646" s="16">
        <f>AQ647+AQ648+AQ649</f>
        <v>0</v>
      </c>
      <c r="AR646" s="16">
        <f>AR647+AR648+AR649</f>
        <v>0</v>
      </c>
      <c r="AS646" s="16">
        <f>AS647+AS648+AS649</f>
        <v>0</v>
      </c>
      <c r="AT646" s="16">
        <f t="shared" si="1137"/>
        <v>22831.244000000002</v>
      </c>
      <c r="AU646" s="16">
        <f t="shared" si="1138"/>
        <v>22549.200000000001</v>
      </c>
      <c r="AV646" s="16">
        <f t="shared" si="1139"/>
        <v>22549.200000000001</v>
      </c>
      <c r="AW646" s="16">
        <f>AW647+AW648+AW649</f>
        <v>-1561.4100000000001</v>
      </c>
      <c r="AX646" s="16">
        <f>AX647+AX648+AX649</f>
        <v>-1704.443</v>
      </c>
      <c r="AY646" s="16">
        <f>AY647+AY648+AY649</f>
        <v>-1704.443</v>
      </c>
      <c r="AZ646" s="16">
        <f t="shared" si="1140"/>
        <v>21269.834000000003</v>
      </c>
      <c r="BA646" s="16">
        <f t="shared" si="1141"/>
        <v>20844.757000000001</v>
      </c>
      <c r="BB646" s="16">
        <f t="shared" si="1142"/>
        <v>20844.757000000001</v>
      </c>
      <c r="BC646" s="16">
        <f>BC647+BC648+BC649</f>
        <v>0</v>
      </c>
      <c r="BD646" s="30"/>
      <c r="BE646" s="30"/>
      <c r="BF646" s="1"/>
      <c r="BG646" s="1"/>
      <c r="BH646" s="1"/>
      <c r="BI646" s="1"/>
      <c r="BJ646" s="1"/>
    </row>
    <row r="647" s="1" customFormat="1">
      <c r="A647" s="13" t="s">
        <v>448</v>
      </c>
      <c r="B647" s="14">
        <v>600</v>
      </c>
      <c r="C647" s="13" t="s">
        <v>72</v>
      </c>
      <c r="D647" s="13" t="s">
        <v>106</v>
      </c>
      <c r="E647" s="29" t="s">
        <v>213</v>
      </c>
      <c r="F647" s="16">
        <v>22507.900000000001</v>
      </c>
      <c r="G647" s="16">
        <v>22507.900000000001</v>
      </c>
      <c r="H647" s="16">
        <v>22507.900000000001</v>
      </c>
      <c r="I647" s="16">
        <v>-789.20000000000005</v>
      </c>
      <c r="J647" s="16">
        <v>-789.20000000000005</v>
      </c>
      <c r="K647" s="16">
        <v>-789.20000000000005</v>
      </c>
      <c r="L647" s="16">
        <f t="shared" si="1093"/>
        <v>21718.700000000001</v>
      </c>
      <c r="M647" s="16">
        <f t="shared" si="1094"/>
        <v>21718.700000000001</v>
      </c>
      <c r="N647" s="16">
        <f t="shared" si="1095"/>
        <v>21718.700000000001</v>
      </c>
      <c r="O647" s="16">
        <v>887.75099999999998</v>
      </c>
      <c r="P647" s="16"/>
      <c r="Q647" s="16"/>
      <c r="R647" s="16">
        <f t="shared" si="1122"/>
        <v>22606.451000000001</v>
      </c>
      <c r="S647" s="16">
        <f t="shared" si="1123"/>
        <v>21718.700000000001</v>
      </c>
      <c r="T647" s="16">
        <f t="shared" si="1124"/>
        <v>21718.700000000001</v>
      </c>
      <c r="U647" s="16"/>
      <c r="V647" s="16"/>
      <c r="W647" s="16"/>
      <c r="X647" s="16">
        <f t="shared" si="1125"/>
        <v>22606.451000000001</v>
      </c>
      <c r="Y647" s="16">
        <f t="shared" si="1126"/>
        <v>21718.700000000001</v>
      </c>
      <c r="Z647" s="16">
        <f t="shared" si="1127"/>
        <v>21718.700000000001</v>
      </c>
      <c r="AA647" s="16"/>
      <c r="AB647" s="16"/>
      <c r="AC647" s="16"/>
      <c r="AD647" s="16">
        <f t="shared" si="1128"/>
        <v>22606.451000000001</v>
      </c>
      <c r="AE647" s="16">
        <f t="shared" si="1129"/>
        <v>21718.700000000001</v>
      </c>
      <c r="AF647" s="16">
        <f t="shared" si="1130"/>
        <v>21718.700000000001</v>
      </c>
      <c r="AG647" s="16"/>
      <c r="AH647" s="16">
        <f t="shared" si="1131"/>
        <v>22606.451000000001</v>
      </c>
      <c r="AI647" s="16">
        <f t="shared" si="1132"/>
        <v>21718.700000000001</v>
      </c>
      <c r="AJ647" s="16">
        <f t="shared" si="1133"/>
        <v>21718.700000000001</v>
      </c>
      <c r="AK647" s="16">
        <v>-610.98199999999997</v>
      </c>
      <c r="AL647" s="16"/>
      <c r="AM647" s="16"/>
      <c r="AN647" s="16">
        <f t="shared" si="1134"/>
        <v>21995.469000000001</v>
      </c>
      <c r="AO647" s="16">
        <f t="shared" si="1135"/>
        <v>21718.700000000001</v>
      </c>
      <c r="AP647" s="16">
        <f t="shared" si="1136"/>
        <v>21718.700000000001</v>
      </c>
      <c r="AQ647" s="16"/>
      <c r="AR647" s="16"/>
      <c r="AS647" s="16"/>
      <c r="AT647" s="16">
        <f t="shared" si="1137"/>
        <v>21995.469000000001</v>
      </c>
      <c r="AU647" s="16">
        <f t="shared" si="1138"/>
        <v>21718.700000000001</v>
      </c>
      <c r="AV647" s="16">
        <f t="shared" si="1139"/>
        <v>21718.700000000001</v>
      </c>
      <c r="AW647" s="16">
        <v>-1561.4100000000001</v>
      </c>
      <c r="AX647" s="16">
        <v>-1704.443</v>
      </c>
      <c r="AY647" s="16">
        <v>-1704.443</v>
      </c>
      <c r="AZ647" s="16">
        <f t="shared" si="1140"/>
        <v>20434.059000000001</v>
      </c>
      <c r="BA647" s="16">
        <f t="shared" si="1141"/>
        <v>20014.257000000001</v>
      </c>
      <c r="BB647" s="16">
        <f t="shared" si="1142"/>
        <v>20014.257000000001</v>
      </c>
      <c r="BC647" s="16"/>
      <c r="BD647" s="30"/>
      <c r="BE647" s="30">
        <v>65</v>
      </c>
      <c r="BF647" s="1"/>
      <c r="BG647" s="1"/>
      <c r="BH647" s="1"/>
      <c r="BI647" s="1"/>
      <c r="BJ647" s="1"/>
    </row>
    <row r="648" s="1" customFormat="1">
      <c r="A648" s="13" t="s">
        <v>448</v>
      </c>
      <c r="B648" s="14">
        <v>600</v>
      </c>
      <c r="C648" s="13" t="s">
        <v>107</v>
      </c>
      <c r="D648" s="13" t="s">
        <v>106</v>
      </c>
      <c r="E648" s="29" t="s">
        <v>224</v>
      </c>
      <c r="F648" s="16">
        <v>800</v>
      </c>
      <c r="G648" s="16">
        <v>800</v>
      </c>
      <c r="H648" s="16">
        <v>800</v>
      </c>
      <c r="I648" s="16">
        <v>-100</v>
      </c>
      <c r="J648" s="16">
        <v>-100</v>
      </c>
      <c r="K648" s="16">
        <v>-100</v>
      </c>
      <c r="L648" s="16">
        <f t="shared" si="1093"/>
        <v>700</v>
      </c>
      <c r="M648" s="16">
        <f t="shared" si="1094"/>
        <v>700</v>
      </c>
      <c r="N648" s="16">
        <f t="shared" si="1095"/>
        <v>700</v>
      </c>
      <c r="O648" s="16"/>
      <c r="P648" s="16"/>
      <c r="Q648" s="16"/>
      <c r="R648" s="16">
        <f t="shared" si="1122"/>
        <v>700</v>
      </c>
      <c r="S648" s="16">
        <f t="shared" si="1123"/>
        <v>700</v>
      </c>
      <c r="T648" s="16">
        <f t="shared" si="1124"/>
        <v>700</v>
      </c>
      <c r="U648" s="16"/>
      <c r="V648" s="16"/>
      <c r="W648" s="16"/>
      <c r="X648" s="16">
        <f t="shared" si="1125"/>
        <v>700</v>
      </c>
      <c r="Y648" s="16">
        <f t="shared" si="1126"/>
        <v>700</v>
      </c>
      <c r="Z648" s="16">
        <f t="shared" si="1127"/>
        <v>700</v>
      </c>
      <c r="AA648" s="16"/>
      <c r="AB648" s="16"/>
      <c r="AC648" s="16"/>
      <c r="AD648" s="16">
        <f t="shared" si="1128"/>
        <v>700</v>
      </c>
      <c r="AE648" s="16">
        <f t="shared" si="1129"/>
        <v>700</v>
      </c>
      <c r="AF648" s="16">
        <f t="shared" si="1130"/>
        <v>700</v>
      </c>
      <c r="AG648" s="16"/>
      <c r="AH648" s="16">
        <f t="shared" si="1131"/>
        <v>700</v>
      </c>
      <c r="AI648" s="16">
        <f t="shared" si="1132"/>
        <v>700</v>
      </c>
      <c r="AJ648" s="16">
        <f t="shared" si="1133"/>
        <v>700</v>
      </c>
      <c r="AK648" s="16"/>
      <c r="AL648" s="16"/>
      <c r="AM648" s="16"/>
      <c r="AN648" s="16">
        <f t="shared" si="1134"/>
        <v>700</v>
      </c>
      <c r="AO648" s="16">
        <f t="shared" si="1135"/>
        <v>700</v>
      </c>
      <c r="AP648" s="16">
        <f t="shared" si="1136"/>
        <v>700</v>
      </c>
      <c r="AQ648" s="16"/>
      <c r="AR648" s="16"/>
      <c r="AS648" s="16"/>
      <c r="AT648" s="16">
        <f t="shared" si="1137"/>
        <v>700</v>
      </c>
      <c r="AU648" s="16">
        <f t="shared" si="1138"/>
        <v>700</v>
      </c>
      <c r="AV648" s="16">
        <f t="shared" si="1139"/>
        <v>700</v>
      </c>
      <c r="AW648" s="16"/>
      <c r="AX648" s="16"/>
      <c r="AY648" s="16"/>
      <c r="AZ648" s="16">
        <f t="shared" si="1140"/>
        <v>700</v>
      </c>
      <c r="BA648" s="16">
        <f t="shared" si="1141"/>
        <v>700</v>
      </c>
      <c r="BB648" s="16">
        <f t="shared" si="1142"/>
        <v>700</v>
      </c>
      <c r="BC648" s="16"/>
      <c r="BD648" s="30"/>
      <c r="BE648" s="30">
        <v>66</v>
      </c>
      <c r="BF648" s="1"/>
      <c r="BG648" s="1"/>
      <c r="BH648" s="1"/>
      <c r="BI648" s="1"/>
      <c r="BJ648" s="1"/>
    </row>
    <row r="649" s="1" customFormat="1">
      <c r="A649" s="13" t="s">
        <v>448</v>
      </c>
      <c r="B649" s="14">
        <v>600</v>
      </c>
      <c r="C649" s="13" t="s">
        <v>268</v>
      </c>
      <c r="D649" s="13" t="s">
        <v>106</v>
      </c>
      <c r="E649" s="29" t="s">
        <v>269</v>
      </c>
      <c r="F649" s="16">
        <v>130.5</v>
      </c>
      <c r="G649" s="16">
        <v>130.5</v>
      </c>
      <c r="H649" s="16">
        <v>130.5</v>
      </c>
      <c r="I649" s="16"/>
      <c r="J649" s="16"/>
      <c r="K649" s="16"/>
      <c r="L649" s="16">
        <f t="shared" si="1093"/>
        <v>130.5</v>
      </c>
      <c r="M649" s="16">
        <f t="shared" si="1094"/>
        <v>130.5</v>
      </c>
      <c r="N649" s="16">
        <f t="shared" si="1095"/>
        <v>130.5</v>
      </c>
      <c r="O649" s="16">
        <v>5.2750000000000004</v>
      </c>
      <c r="P649" s="16"/>
      <c r="Q649" s="16"/>
      <c r="R649" s="16">
        <f t="shared" si="1122"/>
        <v>135.77500000000001</v>
      </c>
      <c r="S649" s="16">
        <f t="shared" si="1123"/>
        <v>130.5</v>
      </c>
      <c r="T649" s="16">
        <f t="shared" si="1124"/>
        <v>130.5</v>
      </c>
      <c r="U649" s="16"/>
      <c r="V649" s="16"/>
      <c r="W649" s="16"/>
      <c r="X649" s="16">
        <f t="shared" si="1125"/>
        <v>135.77500000000001</v>
      </c>
      <c r="Y649" s="16">
        <f t="shared" si="1126"/>
        <v>130.5</v>
      </c>
      <c r="Z649" s="16">
        <f t="shared" si="1127"/>
        <v>130.5</v>
      </c>
      <c r="AA649" s="16"/>
      <c r="AB649" s="16"/>
      <c r="AC649" s="16"/>
      <c r="AD649" s="16">
        <f t="shared" si="1128"/>
        <v>135.77500000000001</v>
      </c>
      <c r="AE649" s="16">
        <f t="shared" si="1129"/>
        <v>130.5</v>
      </c>
      <c r="AF649" s="16">
        <f t="shared" si="1130"/>
        <v>130.5</v>
      </c>
      <c r="AG649" s="16"/>
      <c r="AH649" s="16">
        <f t="shared" si="1131"/>
        <v>135.77500000000001</v>
      </c>
      <c r="AI649" s="16">
        <f t="shared" si="1132"/>
        <v>130.5</v>
      </c>
      <c r="AJ649" s="16">
        <f t="shared" si="1133"/>
        <v>130.5</v>
      </c>
      <c r="AK649" s="16"/>
      <c r="AL649" s="16"/>
      <c r="AM649" s="16"/>
      <c r="AN649" s="16">
        <f t="shared" si="1134"/>
        <v>135.77500000000001</v>
      </c>
      <c r="AO649" s="16">
        <f t="shared" si="1135"/>
        <v>130.5</v>
      </c>
      <c r="AP649" s="16">
        <f t="shared" si="1136"/>
        <v>130.5</v>
      </c>
      <c r="AQ649" s="16"/>
      <c r="AR649" s="16"/>
      <c r="AS649" s="16"/>
      <c r="AT649" s="16">
        <f t="shared" si="1137"/>
        <v>135.77500000000001</v>
      </c>
      <c r="AU649" s="16">
        <f t="shared" si="1138"/>
        <v>130.5</v>
      </c>
      <c r="AV649" s="16">
        <f t="shared" si="1139"/>
        <v>130.5</v>
      </c>
      <c r="AW649" s="16"/>
      <c r="AX649" s="16"/>
      <c r="AY649" s="16"/>
      <c r="AZ649" s="16">
        <f t="shared" si="1140"/>
        <v>135.77500000000001</v>
      </c>
      <c r="BA649" s="16">
        <f t="shared" si="1141"/>
        <v>130.5</v>
      </c>
      <c r="BB649" s="16">
        <f t="shared" si="1142"/>
        <v>130.5</v>
      </c>
      <c r="BC649" s="16"/>
      <c r="BD649" s="30"/>
      <c r="BE649" s="30"/>
      <c r="BF649" s="1"/>
      <c r="BG649" s="1"/>
      <c r="BH649" s="1"/>
      <c r="BI649" s="1"/>
      <c r="BJ649" s="1"/>
    </row>
    <row r="650" s="1" customFormat="1">
      <c r="A650" s="13" t="s">
        <v>449</v>
      </c>
      <c r="B650" s="14"/>
      <c r="C650" s="13"/>
      <c r="D650" s="13"/>
      <c r="E650" s="29" t="s">
        <v>450</v>
      </c>
      <c r="F650" s="16">
        <f>F651+F661+F665+F674+F679</f>
        <v>197105</v>
      </c>
      <c r="G650" s="16">
        <f>G651+G661+G665+G674+G679</f>
        <v>201512.39999999999</v>
      </c>
      <c r="H650" s="16">
        <f>H651+H661+H665+H674+H679</f>
        <v>201512.39999999999</v>
      </c>
      <c r="I650" s="16">
        <f>I651+I661+I665+I674+I679</f>
        <v>0</v>
      </c>
      <c r="J650" s="16">
        <f>J651+J661+J665+J674+J679</f>
        <v>0</v>
      </c>
      <c r="K650" s="16">
        <f>K651+K661+K665+K674+K679</f>
        <v>0</v>
      </c>
      <c r="L650" s="16">
        <f t="shared" si="1093"/>
        <v>197105</v>
      </c>
      <c r="M650" s="16">
        <f t="shared" si="1094"/>
        <v>201512.39999999999</v>
      </c>
      <c r="N650" s="16">
        <f t="shared" si="1095"/>
        <v>201512.39999999999</v>
      </c>
      <c r="O650" s="16">
        <f>O651+O661+O665+O674+O679</f>
        <v>3967.8540000000003</v>
      </c>
      <c r="P650" s="16">
        <f>P651+P661+P665+P674+P679</f>
        <v>1152.7</v>
      </c>
      <c r="Q650" s="16">
        <f>Q651+Q661+Q665+Q674+Q679</f>
        <v>1152.7</v>
      </c>
      <c r="R650" s="16">
        <f t="shared" si="1122"/>
        <v>201072.85399999999</v>
      </c>
      <c r="S650" s="16">
        <f t="shared" si="1123"/>
        <v>202665.10000000001</v>
      </c>
      <c r="T650" s="16">
        <f t="shared" si="1124"/>
        <v>202665.10000000001</v>
      </c>
      <c r="U650" s="16">
        <f>U651+U661+U665+U674+U679</f>
        <v>0</v>
      </c>
      <c r="V650" s="16">
        <f>V651+V661+V665+V674+V679</f>
        <v>0</v>
      </c>
      <c r="W650" s="16">
        <f>W651+W661+W665+W674+W679</f>
        <v>0</v>
      </c>
      <c r="X650" s="16">
        <f t="shared" si="1125"/>
        <v>201072.85399999999</v>
      </c>
      <c r="Y650" s="16">
        <f t="shared" si="1126"/>
        <v>202665.10000000001</v>
      </c>
      <c r="Z650" s="16">
        <f t="shared" si="1127"/>
        <v>202665.10000000001</v>
      </c>
      <c r="AA650" s="16">
        <f>AA651+AA661+AA665+AA674+AA679</f>
        <v>-550</v>
      </c>
      <c r="AB650" s="16">
        <f>AB651+AB661+AB665+AB674+AB679</f>
        <v>-1000</v>
      </c>
      <c r="AC650" s="16">
        <f>AC651+AC661+AC665+AC674+AC679</f>
        <v>-1000</v>
      </c>
      <c r="AD650" s="16">
        <f t="shared" si="1128"/>
        <v>200522.85399999999</v>
      </c>
      <c r="AE650" s="16">
        <f t="shared" si="1129"/>
        <v>201665.10000000001</v>
      </c>
      <c r="AF650" s="16">
        <f t="shared" si="1130"/>
        <v>201665.10000000001</v>
      </c>
      <c r="AG650" s="16">
        <f>AG651+AG661+AG665+AG674+AG679</f>
        <v>0</v>
      </c>
      <c r="AH650" s="16">
        <f t="shared" si="1131"/>
        <v>200522.85399999999</v>
      </c>
      <c r="AI650" s="16">
        <f t="shared" si="1132"/>
        <v>201665.10000000001</v>
      </c>
      <c r="AJ650" s="16">
        <f t="shared" si="1133"/>
        <v>201665.10000000001</v>
      </c>
      <c r="AK650" s="16">
        <f>AK651+AK661+AK665+AK674+AK679</f>
        <v>2338.643</v>
      </c>
      <c r="AL650" s="16">
        <f>AL651+AL661+AL665+AL674+AL679</f>
        <v>0</v>
      </c>
      <c r="AM650" s="16">
        <f>AM651+AM661+AM665+AM674+AM679</f>
        <v>0</v>
      </c>
      <c r="AN650" s="16">
        <f t="shared" si="1134"/>
        <v>202861.497</v>
      </c>
      <c r="AO650" s="16">
        <f t="shared" si="1135"/>
        <v>201665.10000000001</v>
      </c>
      <c r="AP650" s="16">
        <f t="shared" si="1136"/>
        <v>201665.10000000001</v>
      </c>
      <c r="AQ650" s="16">
        <f>AQ651+AQ661+AQ665+AQ674+AQ679</f>
        <v>0</v>
      </c>
      <c r="AR650" s="16">
        <f>AR651+AR661+AR665+AR674+AR679</f>
        <v>0</v>
      </c>
      <c r="AS650" s="16">
        <f>AS651+AS661+AS665+AS674+AS679</f>
        <v>0</v>
      </c>
      <c r="AT650" s="16">
        <f t="shared" si="1137"/>
        <v>202861.497</v>
      </c>
      <c r="AU650" s="16">
        <f t="shared" si="1138"/>
        <v>201665.10000000001</v>
      </c>
      <c r="AV650" s="16">
        <f t="shared" si="1139"/>
        <v>201665.10000000001</v>
      </c>
      <c r="AW650" s="16">
        <f>AW651+AW661+AW665+AW674+AW679</f>
        <v>0</v>
      </c>
      <c r="AX650" s="16">
        <f>AX651+AX661+AX665+AX674+AX679</f>
        <v>0</v>
      </c>
      <c r="AY650" s="16">
        <f>AY651+AY661+AY665+AY674+AY679</f>
        <v>0</v>
      </c>
      <c r="AZ650" s="16">
        <f t="shared" si="1140"/>
        <v>202861.497</v>
      </c>
      <c r="BA650" s="16">
        <f t="shared" si="1141"/>
        <v>201665.10000000001</v>
      </c>
      <c r="BB650" s="16">
        <f t="shared" si="1142"/>
        <v>201665.10000000001</v>
      </c>
      <c r="BC650" s="16">
        <f>BC651+BC661+BC665+BC674+BC679</f>
        <v>0</v>
      </c>
      <c r="BD650" s="30"/>
      <c r="BE650" s="30"/>
      <c r="BF650" s="1"/>
      <c r="BG650" s="1"/>
      <c r="BH650" s="1"/>
      <c r="BI650" s="1"/>
      <c r="BJ650" s="1"/>
    </row>
    <row r="651" s="1" customFormat="1">
      <c r="A651" s="13" t="s">
        <v>451</v>
      </c>
      <c r="B651" s="14"/>
      <c r="C651" s="13"/>
      <c r="D651" s="13"/>
      <c r="E651" s="29" t="s">
        <v>147</v>
      </c>
      <c r="F651" s="16">
        <f>F652+F654+F656+F659</f>
        <v>149847.70000000001</v>
      </c>
      <c r="G651" s="16">
        <f>G652+G654+G656+G659</f>
        <v>156852.39999999999</v>
      </c>
      <c r="H651" s="16">
        <f>H652+H654+H656+H659</f>
        <v>156852.39999999999</v>
      </c>
      <c r="I651" s="16">
        <f>I652+I654+I656+I659</f>
        <v>0</v>
      </c>
      <c r="J651" s="16">
        <f>J652+J654+J656+J659</f>
        <v>0</v>
      </c>
      <c r="K651" s="16">
        <f>K652+K654+K656+K659</f>
        <v>0</v>
      </c>
      <c r="L651" s="16">
        <f t="shared" si="1093"/>
        <v>149847.70000000001</v>
      </c>
      <c r="M651" s="16">
        <f t="shared" si="1094"/>
        <v>156852.39999999999</v>
      </c>
      <c r="N651" s="16">
        <f t="shared" si="1095"/>
        <v>156852.39999999999</v>
      </c>
      <c r="O651" s="16">
        <f>O652+O654+O656+O659</f>
        <v>1635.75</v>
      </c>
      <c r="P651" s="16">
        <f>P652+P654+P656+P659</f>
        <v>1152.7</v>
      </c>
      <c r="Q651" s="16">
        <f>Q652+Q654+Q656+Q659</f>
        <v>1152.7</v>
      </c>
      <c r="R651" s="16">
        <f t="shared" si="1122"/>
        <v>151483.45000000001</v>
      </c>
      <c r="S651" s="16">
        <f t="shared" si="1123"/>
        <v>158005.10000000001</v>
      </c>
      <c r="T651" s="16">
        <f t="shared" si="1124"/>
        <v>158005.10000000001</v>
      </c>
      <c r="U651" s="16">
        <f>U652+U654+U656+U659</f>
        <v>0</v>
      </c>
      <c r="V651" s="16">
        <f>V652+V654+V656+V659</f>
        <v>0</v>
      </c>
      <c r="W651" s="16">
        <f>W652+W654+W656+W659</f>
        <v>0</v>
      </c>
      <c r="X651" s="16">
        <f t="shared" si="1125"/>
        <v>151483.45000000001</v>
      </c>
      <c r="Y651" s="16">
        <f t="shared" si="1126"/>
        <v>158005.10000000001</v>
      </c>
      <c r="Z651" s="16">
        <f t="shared" si="1127"/>
        <v>158005.10000000001</v>
      </c>
      <c r="AA651" s="16">
        <f>AA652+AA654+AA656+AA659</f>
        <v>0</v>
      </c>
      <c r="AB651" s="16">
        <f>AB652+AB654+AB656+AB659</f>
        <v>0</v>
      </c>
      <c r="AC651" s="16">
        <f>AC652+AC654+AC656+AC659</f>
        <v>0</v>
      </c>
      <c r="AD651" s="16">
        <f t="shared" si="1128"/>
        <v>151483.45000000001</v>
      </c>
      <c r="AE651" s="16">
        <f t="shared" si="1129"/>
        <v>158005.10000000001</v>
      </c>
      <c r="AF651" s="16">
        <f t="shared" si="1130"/>
        <v>158005.10000000001</v>
      </c>
      <c r="AG651" s="16">
        <f>AG652+AG654+AG656+AG659</f>
        <v>0</v>
      </c>
      <c r="AH651" s="16">
        <f t="shared" si="1131"/>
        <v>151483.45000000001</v>
      </c>
      <c r="AI651" s="16">
        <f t="shared" si="1132"/>
        <v>158005.10000000001</v>
      </c>
      <c r="AJ651" s="16">
        <f t="shared" si="1133"/>
        <v>158005.10000000001</v>
      </c>
      <c r="AK651" s="16">
        <f>AK652+AK654+AK656+AK659</f>
        <v>0</v>
      </c>
      <c r="AL651" s="16">
        <f>AL652+AL654+AL656+AL659</f>
        <v>0</v>
      </c>
      <c r="AM651" s="16">
        <f>AM652+AM654+AM656+AM659</f>
        <v>0</v>
      </c>
      <c r="AN651" s="16">
        <f t="shared" si="1134"/>
        <v>151483.45000000001</v>
      </c>
      <c r="AO651" s="16">
        <f t="shared" si="1135"/>
        <v>158005.10000000001</v>
      </c>
      <c r="AP651" s="16">
        <f t="shared" si="1136"/>
        <v>158005.10000000001</v>
      </c>
      <c r="AQ651" s="16">
        <f>AQ652+AQ654+AQ656+AQ659</f>
        <v>0</v>
      </c>
      <c r="AR651" s="16">
        <f>AR652+AR654+AR656+AR659</f>
        <v>0</v>
      </c>
      <c r="AS651" s="16">
        <f>AS652+AS654+AS656+AS659</f>
        <v>0</v>
      </c>
      <c r="AT651" s="16">
        <f t="shared" si="1137"/>
        <v>151483.45000000001</v>
      </c>
      <c r="AU651" s="16">
        <f t="shared" si="1138"/>
        <v>158005.10000000001</v>
      </c>
      <c r="AV651" s="16">
        <f t="shared" si="1139"/>
        <v>158005.10000000001</v>
      </c>
      <c r="AW651" s="16">
        <f>AW652+AW654+AW656+AW659</f>
        <v>0</v>
      </c>
      <c r="AX651" s="16">
        <f>AX652+AX654+AX656+AX659</f>
        <v>0</v>
      </c>
      <c r="AY651" s="16">
        <f>AY652+AY654+AY656+AY659</f>
        <v>0</v>
      </c>
      <c r="AZ651" s="16">
        <f t="shared" si="1140"/>
        <v>151483.45000000001</v>
      </c>
      <c r="BA651" s="16">
        <f t="shared" si="1141"/>
        <v>158005.10000000001</v>
      </c>
      <c r="BB651" s="16">
        <f t="shared" si="1142"/>
        <v>158005.10000000001</v>
      </c>
      <c r="BC651" s="16">
        <f>BC652+BC654+BC656+BC659</f>
        <v>0</v>
      </c>
      <c r="BD651" s="30"/>
      <c r="BE651" s="30"/>
      <c r="BF651" s="1"/>
      <c r="BG651" s="1"/>
      <c r="BH651" s="1"/>
      <c r="BI651" s="1"/>
      <c r="BJ651" s="1"/>
    </row>
    <row r="652" s="1" customFormat="1">
      <c r="A652" s="13" t="s">
        <v>451</v>
      </c>
      <c r="B652" s="14" t="s">
        <v>148</v>
      </c>
      <c r="C652" s="13"/>
      <c r="D652" s="13"/>
      <c r="E652" s="29" t="s">
        <v>149</v>
      </c>
      <c r="F652" s="16">
        <f>F653</f>
        <v>60551.599999999999</v>
      </c>
      <c r="G652" s="16">
        <f>G653</f>
        <v>62413.399999999994</v>
      </c>
      <c r="H652" s="16">
        <f>H653</f>
        <v>62413.399999999994</v>
      </c>
      <c r="I652" s="16">
        <f>I653</f>
        <v>0</v>
      </c>
      <c r="J652" s="16">
        <f>J653</f>
        <v>0</v>
      </c>
      <c r="K652" s="16">
        <f>K653</f>
        <v>0</v>
      </c>
      <c r="L652" s="16">
        <f t="shared" si="1093"/>
        <v>60551.599999999999</v>
      </c>
      <c r="M652" s="16">
        <f t="shared" si="1094"/>
        <v>62413.399999999994</v>
      </c>
      <c r="N652" s="16">
        <f t="shared" si="1095"/>
        <v>62413.399999999994</v>
      </c>
      <c r="O652" s="16">
        <f>O653</f>
        <v>1635.75</v>
      </c>
      <c r="P652" s="16">
        <f>P653</f>
        <v>1152.7</v>
      </c>
      <c r="Q652" s="16">
        <f>Q653</f>
        <v>1152.7</v>
      </c>
      <c r="R652" s="16">
        <f t="shared" si="1122"/>
        <v>62187.349999999999</v>
      </c>
      <c r="S652" s="16">
        <f t="shared" si="1123"/>
        <v>63566.099999999991</v>
      </c>
      <c r="T652" s="16">
        <f t="shared" si="1124"/>
        <v>63566.099999999991</v>
      </c>
      <c r="U652" s="16">
        <f>U653</f>
        <v>0</v>
      </c>
      <c r="V652" s="16">
        <f>V653</f>
        <v>0</v>
      </c>
      <c r="W652" s="16">
        <f>W653</f>
        <v>0</v>
      </c>
      <c r="X652" s="16">
        <f t="shared" si="1125"/>
        <v>62187.349999999999</v>
      </c>
      <c r="Y652" s="16">
        <f t="shared" si="1126"/>
        <v>63566.099999999991</v>
      </c>
      <c r="Z652" s="16">
        <f t="shared" si="1127"/>
        <v>63566.099999999991</v>
      </c>
      <c r="AA652" s="16">
        <f>AA653</f>
        <v>0</v>
      </c>
      <c r="AB652" s="16">
        <f>AB653</f>
        <v>0</v>
      </c>
      <c r="AC652" s="16">
        <f>AC653</f>
        <v>0</v>
      </c>
      <c r="AD652" s="16">
        <f t="shared" si="1128"/>
        <v>62187.349999999999</v>
      </c>
      <c r="AE652" s="16">
        <f t="shared" si="1129"/>
        <v>63566.099999999991</v>
      </c>
      <c r="AF652" s="16">
        <f t="shared" si="1130"/>
        <v>63566.099999999991</v>
      </c>
      <c r="AG652" s="16">
        <f>AG653</f>
        <v>0</v>
      </c>
      <c r="AH652" s="16">
        <f t="shared" si="1131"/>
        <v>62187.349999999999</v>
      </c>
      <c r="AI652" s="16">
        <f t="shared" si="1132"/>
        <v>63566.099999999991</v>
      </c>
      <c r="AJ652" s="16">
        <f t="shared" si="1133"/>
        <v>63566.099999999991</v>
      </c>
      <c r="AK652" s="16">
        <f>AK653</f>
        <v>0</v>
      </c>
      <c r="AL652" s="16">
        <f>AL653</f>
        <v>0</v>
      </c>
      <c r="AM652" s="16">
        <f>AM653</f>
        <v>0</v>
      </c>
      <c r="AN652" s="16">
        <f t="shared" si="1134"/>
        <v>62187.349999999999</v>
      </c>
      <c r="AO652" s="16">
        <f t="shared" si="1135"/>
        <v>63566.099999999991</v>
      </c>
      <c r="AP652" s="16">
        <f t="shared" si="1136"/>
        <v>63566.099999999991</v>
      </c>
      <c r="AQ652" s="16">
        <f>AQ653</f>
        <v>0</v>
      </c>
      <c r="AR652" s="16">
        <f>AR653</f>
        <v>0</v>
      </c>
      <c r="AS652" s="16">
        <f>AS653</f>
        <v>0</v>
      </c>
      <c r="AT652" s="16">
        <f t="shared" si="1137"/>
        <v>62187.349999999999</v>
      </c>
      <c r="AU652" s="16">
        <f t="shared" si="1138"/>
        <v>63566.099999999991</v>
      </c>
      <c r="AV652" s="16">
        <f t="shared" si="1139"/>
        <v>63566.099999999991</v>
      </c>
      <c r="AW652" s="16">
        <f>AW653</f>
        <v>0</v>
      </c>
      <c r="AX652" s="16">
        <f>AX653</f>
        <v>0</v>
      </c>
      <c r="AY652" s="16">
        <f>AY653</f>
        <v>0</v>
      </c>
      <c r="AZ652" s="16">
        <f t="shared" si="1140"/>
        <v>62187.349999999999</v>
      </c>
      <c r="BA652" s="16">
        <f t="shared" si="1141"/>
        <v>63566.099999999991</v>
      </c>
      <c r="BB652" s="16">
        <f t="shared" si="1142"/>
        <v>63566.099999999991</v>
      </c>
      <c r="BC652" s="16">
        <f>BC653</f>
        <v>0</v>
      </c>
      <c r="BD652" s="30"/>
      <c r="BE652" s="30"/>
      <c r="BF652" s="1"/>
      <c r="BG652" s="1"/>
      <c r="BH652" s="1"/>
      <c r="BI652" s="1"/>
      <c r="BJ652" s="1"/>
    </row>
    <row r="653" s="1" customFormat="1">
      <c r="A653" s="13" t="s">
        <v>451</v>
      </c>
      <c r="B653" s="14">
        <v>100</v>
      </c>
      <c r="C653" s="13" t="s">
        <v>72</v>
      </c>
      <c r="D653" s="13" t="s">
        <v>74</v>
      </c>
      <c r="E653" s="29" t="s">
        <v>75</v>
      </c>
      <c r="F653" s="16">
        <v>60551.599999999999</v>
      </c>
      <c r="G653" s="16">
        <v>62413.399999999994</v>
      </c>
      <c r="H653" s="16">
        <v>62413.399999999994</v>
      </c>
      <c r="I653" s="16"/>
      <c r="J653" s="16"/>
      <c r="K653" s="16"/>
      <c r="L653" s="16">
        <f t="shared" ref="L653:L716" si="1169">F653+I653</f>
        <v>60551.599999999999</v>
      </c>
      <c r="M653" s="16">
        <f t="shared" ref="M653:M716" si="1170">G653+J653</f>
        <v>62413.399999999994</v>
      </c>
      <c r="N653" s="16">
        <f t="shared" ref="N653:N716" si="1171">H653+K653</f>
        <v>62413.399999999994</v>
      </c>
      <c r="O653" s="16">
        <v>1635.75</v>
      </c>
      <c r="P653" s="16">
        <v>1152.7</v>
      </c>
      <c r="Q653" s="16">
        <v>1152.7</v>
      </c>
      <c r="R653" s="16">
        <f t="shared" si="1122"/>
        <v>62187.349999999999</v>
      </c>
      <c r="S653" s="16">
        <f t="shared" si="1123"/>
        <v>63566.099999999991</v>
      </c>
      <c r="T653" s="16">
        <f t="shared" si="1124"/>
        <v>63566.099999999991</v>
      </c>
      <c r="U653" s="16"/>
      <c r="V653" s="16"/>
      <c r="W653" s="16"/>
      <c r="X653" s="16">
        <f t="shared" si="1125"/>
        <v>62187.349999999999</v>
      </c>
      <c r="Y653" s="16">
        <f t="shared" si="1126"/>
        <v>63566.099999999991</v>
      </c>
      <c r="Z653" s="16">
        <f t="shared" si="1127"/>
        <v>63566.099999999991</v>
      </c>
      <c r="AA653" s="16"/>
      <c r="AB653" s="16"/>
      <c r="AC653" s="16"/>
      <c r="AD653" s="16">
        <f t="shared" si="1128"/>
        <v>62187.349999999999</v>
      </c>
      <c r="AE653" s="16">
        <f t="shared" si="1129"/>
        <v>63566.099999999991</v>
      </c>
      <c r="AF653" s="16">
        <f t="shared" si="1130"/>
        <v>63566.099999999991</v>
      </c>
      <c r="AG653" s="16"/>
      <c r="AH653" s="16">
        <f t="shared" si="1131"/>
        <v>62187.349999999999</v>
      </c>
      <c r="AI653" s="16">
        <f t="shared" si="1132"/>
        <v>63566.099999999991</v>
      </c>
      <c r="AJ653" s="16">
        <f t="shared" si="1133"/>
        <v>63566.099999999991</v>
      </c>
      <c r="AK653" s="16"/>
      <c r="AL653" s="16"/>
      <c r="AM653" s="16"/>
      <c r="AN653" s="16">
        <f t="shared" si="1134"/>
        <v>62187.349999999999</v>
      </c>
      <c r="AO653" s="16">
        <f t="shared" si="1135"/>
        <v>63566.099999999991</v>
      </c>
      <c r="AP653" s="16">
        <f t="shared" si="1136"/>
        <v>63566.099999999991</v>
      </c>
      <c r="AQ653" s="16"/>
      <c r="AR653" s="16"/>
      <c r="AS653" s="16"/>
      <c r="AT653" s="16">
        <f t="shared" si="1137"/>
        <v>62187.349999999999</v>
      </c>
      <c r="AU653" s="16">
        <f t="shared" si="1138"/>
        <v>63566.099999999991</v>
      </c>
      <c r="AV653" s="16">
        <f t="shared" si="1139"/>
        <v>63566.099999999991</v>
      </c>
      <c r="AW653" s="16"/>
      <c r="AX653" s="16"/>
      <c r="AY653" s="16"/>
      <c r="AZ653" s="16">
        <f t="shared" si="1140"/>
        <v>62187.349999999999</v>
      </c>
      <c r="BA653" s="16">
        <f t="shared" si="1141"/>
        <v>63566.099999999991</v>
      </c>
      <c r="BB653" s="16">
        <f t="shared" si="1142"/>
        <v>63566.099999999991</v>
      </c>
      <c r="BC653" s="16"/>
      <c r="BD653" s="30"/>
      <c r="BE653" s="30"/>
      <c r="BF653" s="1"/>
      <c r="BG653" s="1"/>
      <c r="BH653" s="1"/>
      <c r="BI653" s="1"/>
      <c r="BJ653" s="1"/>
    </row>
    <row r="654" s="1" customFormat="1">
      <c r="A654" s="13" t="s">
        <v>451</v>
      </c>
      <c r="B654" s="14" t="s">
        <v>66</v>
      </c>
      <c r="C654" s="13"/>
      <c r="D654" s="13"/>
      <c r="E654" s="29" t="s">
        <v>67</v>
      </c>
      <c r="F654" s="16">
        <f>F655</f>
        <v>13189.899999999998</v>
      </c>
      <c r="G654" s="16">
        <f>G655</f>
        <v>13189.899999999998</v>
      </c>
      <c r="H654" s="16">
        <f>H655</f>
        <v>13189.899999999998</v>
      </c>
      <c r="I654" s="16">
        <f>I655</f>
        <v>0</v>
      </c>
      <c r="J654" s="16">
        <f>J655</f>
        <v>0</v>
      </c>
      <c r="K654" s="16">
        <f>K655</f>
        <v>0</v>
      </c>
      <c r="L654" s="16">
        <f t="shared" si="1169"/>
        <v>13189.899999999998</v>
      </c>
      <c r="M654" s="16">
        <f t="shared" si="1170"/>
        <v>13189.899999999998</v>
      </c>
      <c r="N654" s="16">
        <f t="shared" si="1171"/>
        <v>13189.899999999998</v>
      </c>
      <c r="O654" s="16">
        <f>O655</f>
        <v>0</v>
      </c>
      <c r="P654" s="16">
        <f>P655</f>
        <v>0</v>
      </c>
      <c r="Q654" s="16">
        <f>Q655</f>
        <v>0</v>
      </c>
      <c r="R654" s="16">
        <f t="shared" si="1122"/>
        <v>13189.899999999998</v>
      </c>
      <c r="S654" s="16">
        <f t="shared" si="1123"/>
        <v>13189.899999999998</v>
      </c>
      <c r="T654" s="16">
        <f t="shared" si="1124"/>
        <v>13189.899999999998</v>
      </c>
      <c r="U654" s="16">
        <f>U655</f>
        <v>0</v>
      </c>
      <c r="V654" s="16">
        <f>V655</f>
        <v>0</v>
      </c>
      <c r="W654" s="16">
        <f>W655</f>
        <v>0</v>
      </c>
      <c r="X654" s="16">
        <f t="shared" si="1125"/>
        <v>13189.899999999998</v>
      </c>
      <c r="Y654" s="16">
        <f t="shared" si="1126"/>
        <v>13189.899999999998</v>
      </c>
      <c r="Z654" s="16">
        <f t="shared" si="1127"/>
        <v>13189.899999999998</v>
      </c>
      <c r="AA654" s="16">
        <f>AA655</f>
        <v>0</v>
      </c>
      <c r="AB654" s="16">
        <f>AB655</f>
        <v>0</v>
      </c>
      <c r="AC654" s="16">
        <f>AC655</f>
        <v>0</v>
      </c>
      <c r="AD654" s="16">
        <f t="shared" si="1128"/>
        <v>13189.899999999998</v>
      </c>
      <c r="AE654" s="16">
        <f t="shared" si="1129"/>
        <v>13189.899999999998</v>
      </c>
      <c r="AF654" s="16">
        <f t="shared" si="1130"/>
        <v>13189.899999999998</v>
      </c>
      <c r="AG654" s="16">
        <f>AG655</f>
        <v>0</v>
      </c>
      <c r="AH654" s="16">
        <f t="shared" si="1131"/>
        <v>13189.899999999998</v>
      </c>
      <c r="AI654" s="16">
        <f t="shared" si="1132"/>
        <v>13189.899999999998</v>
      </c>
      <c r="AJ654" s="16">
        <f t="shared" si="1133"/>
        <v>13189.899999999998</v>
      </c>
      <c r="AK654" s="16">
        <f>AK655</f>
        <v>0</v>
      </c>
      <c r="AL654" s="16">
        <f>AL655</f>
        <v>0</v>
      </c>
      <c r="AM654" s="16">
        <f>AM655</f>
        <v>0</v>
      </c>
      <c r="AN654" s="16">
        <f t="shared" si="1134"/>
        <v>13189.899999999998</v>
      </c>
      <c r="AO654" s="16">
        <f t="shared" si="1135"/>
        <v>13189.899999999998</v>
      </c>
      <c r="AP654" s="16">
        <f t="shared" si="1136"/>
        <v>13189.899999999998</v>
      </c>
      <c r="AQ654" s="16">
        <f>AQ655</f>
        <v>0</v>
      </c>
      <c r="AR654" s="16">
        <f>AR655</f>
        <v>0</v>
      </c>
      <c r="AS654" s="16">
        <f>AS655</f>
        <v>0</v>
      </c>
      <c r="AT654" s="16">
        <f t="shared" si="1137"/>
        <v>13189.899999999998</v>
      </c>
      <c r="AU654" s="16">
        <f t="shared" si="1138"/>
        <v>13189.899999999998</v>
      </c>
      <c r="AV654" s="16">
        <f t="shared" si="1139"/>
        <v>13189.899999999998</v>
      </c>
      <c r="AW654" s="16">
        <f>AW655</f>
        <v>0</v>
      </c>
      <c r="AX654" s="16">
        <f>AX655</f>
        <v>0</v>
      </c>
      <c r="AY654" s="16">
        <f>AY655</f>
        <v>0</v>
      </c>
      <c r="AZ654" s="16">
        <f t="shared" si="1140"/>
        <v>13189.899999999998</v>
      </c>
      <c r="BA654" s="16">
        <f t="shared" si="1141"/>
        <v>13189.899999999998</v>
      </c>
      <c r="BB654" s="16">
        <f t="shared" si="1142"/>
        <v>13189.899999999998</v>
      </c>
      <c r="BC654" s="16">
        <f>BC655</f>
        <v>0</v>
      </c>
      <c r="BD654" s="30"/>
      <c r="BE654" s="30"/>
      <c r="BF654" s="1"/>
      <c r="BG654" s="1"/>
      <c r="BH654" s="1"/>
      <c r="BI654" s="1"/>
      <c r="BJ654" s="1"/>
    </row>
    <row r="655" s="1" customFormat="1">
      <c r="A655" s="13" t="s">
        <v>451</v>
      </c>
      <c r="B655" s="14">
        <v>200</v>
      </c>
      <c r="C655" s="13" t="s">
        <v>72</v>
      </c>
      <c r="D655" s="13" t="s">
        <v>74</v>
      </c>
      <c r="E655" s="29" t="s">
        <v>75</v>
      </c>
      <c r="F655" s="16">
        <v>13189.899999999998</v>
      </c>
      <c r="G655" s="16">
        <v>13189.899999999998</v>
      </c>
      <c r="H655" s="16">
        <v>13189.899999999998</v>
      </c>
      <c r="I655" s="16"/>
      <c r="J655" s="16"/>
      <c r="K655" s="16"/>
      <c r="L655" s="16">
        <f t="shared" si="1169"/>
        <v>13189.899999999998</v>
      </c>
      <c r="M655" s="16">
        <f t="shared" si="1170"/>
        <v>13189.899999999998</v>
      </c>
      <c r="N655" s="16">
        <f t="shared" si="1171"/>
        <v>13189.899999999998</v>
      </c>
      <c r="O655" s="16"/>
      <c r="P655" s="16"/>
      <c r="Q655" s="16"/>
      <c r="R655" s="16">
        <f t="shared" si="1122"/>
        <v>13189.899999999998</v>
      </c>
      <c r="S655" s="16">
        <f t="shared" si="1123"/>
        <v>13189.899999999998</v>
      </c>
      <c r="T655" s="16">
        <f t="shared" si="1124"/>
        <v>13189.899999999998</v>
      </c>
      <c r="U655" s="16"/>
      <c r="V655" s="16"/>
      <c r="W655" s="16"/>
      <c r="X655" s="16">
        <f t="shared" si="1125"/>
        <v>13189.899999999998</v>
      </c>
      <c r="Y655" s="16">
        <f t="shared" si="1126"/>
        <v>13189.899999999998</v>
      </c>
      <c r="Z655" s="16">
        <f t="shared" si="1127"/>
        <v>13189.899999999998</v>
      </c>
      <c r="AA655" s="16"/>
      <c r="AB655" s="16"/>
      <c r="AC655" s="16"/>
      <c r="AD655" s="16">
        <f t="shared" si="1128"/>
        <v>13189.899999999998</v>
      </c>
      <c r="AE655" s="16">
        <f t="shared" si="1129"/>
        <v>13189.899999999998</v>
      </c>
      <c r="AF655" s="16">
        <f t="shared" si="1130"/>
        <v>13189.899999999998</v>
      </c>
      <c r="AG655" s="16"/>
      <c r="AH655" s="16">
        <f t="shared" si="1131"/>
        <v>13189.899999999998</v>
      </c>
      <c r="AI655" s="16">
        <f t="shared" si="1132"/>
        <v>13189.899999999998</v>
      </c>
      <c r="AJ655" s="16">
        <f t="shared" si="1133"/>
        <v>13189.899999999998</v>
      </c>
      <c r="AK655" s="16"/>
      <c r="AL655" s="16"/>
      <c r="AM655" s="16"/>
      <c r="AN655" s="16">
        <f t="shared" si="1134"/>
        <v>13189.899999999998</v>
      </c>
      <c r="AO655" s="16">
        <f t="shared" si="1135"/>
        <v>13189.899999999998</v>
      </c>
      <c r="AP655" s="16">
        <f t="shared" si="1136"/>
        <v>13189.899999999998</v>
      </c>
      <c r="AQ655" s="16"/>
      <c r="AR655" s="16"/>
      <c r="AS655" s="16"/>
      <c r="AT655" s="16">
        <f t="shared" si="1137"/>
        <v>13189.899999999998</v>
      </c>
      <c r="AU655" s="16">
        <f t="shared" si="1138"/>
        <v>13189.899999999998</v>
      </c>
      <c r="AV655" s="16">
        <f t="shared" si="1139"/>
        <v>13189.899999999998</v>
      </c>
      <c r="AW655" s="16"/>
      <c r="AX655" s="16"/>
      <c r="AY655" s="16"/>
      <c r="AZ655" s="16">
        <f t="shared" si="1140"/>
        <v>13189.899999999998</v>
      </c>
      <c r="BA655" s="16">
        <f t="shared" si="1141"/>
        <v>13189.899999999998</v>
      </c>
      <c r="BB655" s="16">
        <f t="shared" si="1142"/>
        <v>13189.899999999998</v>
      </c>
      <c r="BC655" s="16"/>
      <c r="BD655" s="30"/>
      <c r="BE655" s="30"/>
      <c r="BF655" s="1"/>
      <c r="BG655" s="1"/>
      <c r="BH655" s="1"/>
      <c r="BI655" s="1"/>
      <c r="BJ655" s="1"/>
    </row>
    <row r="656" s="1" customFormat="1">
      <c r="A656" s="13" t="s">
        <v>451</v>
      </c>
      <c r="B656" s="14" t="s">
        <v>58</v>
      </c>
      <c r="C656" s="13"/>
      <c r="D656" s="13"/>
      <c r="E656" s="29" t="s">
        <v>59</v>
      </c>
      <c r="F656" s="16">
        <f>F657+F658</f>
        <v>75680.699999999997</v>
      </c>
      <c r="G656" s="16">
        <f>G657+G658</f>
        <v>80823.600000000006</v>
      </c>
      <c r="H656" s="16">
        <f>H657+H658</f>
        <v>80823.600000000006</v>
      </c>
      <c r="I656" s="16">
        <f>I657+I658</f>
        <v>0</v>
      </c>
      <c r="J656" s="16">
        <f>J657+J658</f>
        <v>0</v>
      </c>
      <c r="K656" s="16">
        <f>K657+K658</f>
        <v>0</v>
      </c>
      <c r="L656" s="16">
        <f t="shared" si="1169"/>
        <v>75680.699999999997</v>
      </c>
      <c r="M656" s="16">
        <f t="shared" si="1170"/>
        <v>80823.600000000006</v>
      </c>
      <c r="N656" s="16">
        <f t="shared" si="1171"/>
        <v>80823.600000000006</v>
      </c>
      <c r="O656" s="16">
        <f>O657+O658</f>
        <v>0</v>
      </c>
      <c r="P656" s="16">
        <f>P657+P658</f>
        <v>0</v>
      </c>
      <c r="Q656" s="16">
        <f>Q657+Q658</f>
        <v>0</v>
      </c>
      <c r="R656" s="16">
        <f t="shared" si="1122"/>
        <v>75680.699999999997</v>
      </c>
      <c r="S656" s="16">
        <f t="shared" si="1123"/>
        <v>80823.600000000006</v>
      </c>
      <c r="T656" s="16">
        <f t="shared" si="1124"/>
        <v>80823.600000000006</v>
      </c>
      <c r="U656" s="16">
        <f>U657+U658</f>
        <v>0</v>
      </c>
      <c r="V656" s="16">
        <f>V657+V658</f>
        <v>0</v>
      </c>
      <c r="W656" s="16">
        <f>W657+W658</f>
        <v>0</v>
      </c>
      <c r="X656" s="16">
        <f t="shared" si="1125"/>
        <v>75680.699999999997</v>
      </c>
      <c r="Y656" s="16">
        <f t="shared" si="1126"/>
        <v>80823.600000000006</v>
      </c>
      <c r="Z656" s="16">
        <f t="shared" si="1127"/>
        <v>80823.600000000006</v>
      </c>
      <c r="AA656" s="16">
        <f>AA657+AA658</f>
        <v>0</v>
      </c>
      <c r="AB656" s="16">
        <f>AB657+AB658</f>
        <v>0</v>
      </c>
      <c r="AC656" s="16">
        <f>AC657+AC658</f>
        <v>0</v>
      </c>
      <c r="AD656" s="16">
        <f t="shared" si="1128"/>
        <v>75680.699999999997</v>
      </c>
      <c r="AE656" s="16">
        <f t="shared" si="1129"/>
        <v>80823.600000000006</v>
      </c>
      <c r="AF656" s="16">
        <f t="shared" si="1130"/>
        <v>80823.600000000006</v>
      </c>
      <c r="AG656" s="16">
        <f>AG657+AG658</f>
        <v>0</v>
      </c>
      <c r="AH656" s="16">
        <f t="shared" si="1131"/>
        <v>75680.699999999997</v>
      </c>
      <c r="AI656" s="16">
        <f t="shared" si="1132"/>
        <v>80823.600000000006</v>
      </c>
      <c r="AJ656" s="16">
        <f t="shared" si="1133"/>
        <v>80823.600000000006</v>
      </c>
      <c r="AK656" s="16">
        <f>AK657+AK658</f>
        <v>0</v>
      </c>
      <c r="AL656" s="16">
        <f>AL657+AL658</f>
        <v>0</v>
      </c>
      <c r="AM656" s="16">
        <f>AM657+AM658</f>
        <v>0</v>
      </c>
      <c r="AN656" s="16">
        <f t="shared" si="1134"/>
        <v>75680.699999999997</v>
      </c>
      <c r="AO656" s="16">
        <f t="shared" si="1135"/>
        <v>80823.600000000006</v>
      </c>
      <c r="AP656" s="16">
        <f t="shared" si="1136"/>
        <v>80823.600000000006</v>
      </c>
      <c r="AQ656" s="16">
        <f>AQ657+AQ658</f>
        <v>0</v>
      </c>
      <c r="AR656" s="16">
        <f>AR657+AR658</f>
        <v>0</v>
      </c>
      <c r="AS656" s="16">
        <f>AS657+AS658</f>
        <v>0</v>
      </c>
      <c r="AT656" s="16">
        <f t="shared" si="1137"/>
        <v>75680.699999999997</v>
      </c>
      <c r="AU656" s="16">
        <f t="shared" si="1138"/>
        <v>80823.600000000006</v>
      </c>
      <c r="AV656" s="16">
        <f t="shared" si="1139"/>
        <v>80823.600000000006</v>
      </c>
      <c r="AW656" s="16">
        <f>AW657+AW658</f>
        <v>0</v>
      </c>
      <c r="AX656" s="16">
        <f>AX657+AX658</f>
        <v>0</v>
      </c>
      <c r="AY656" s="16">
        <f>AY657+AY658</f>
        <v>0</v>
      </c>
      <c r="AZ656" s="16">
        <f t="shared" si="1140"/>
        <v>75680.699999999997</v>
      </c>
      <c r="BA656" s="16">
        <f t="shared" si="1141"/>
        <v>80823.600000000006</v>
      </c>
      <c r="BB656" s="16">
        <f t="shared" si="1142"/>
        <v>80823.600000000006</v>
      </c>
      <c r="BC656" s="16">
        <f>BC657+BC658</f>
        <v>0</v>
      </c>
      <c r="BD656" s="30"/>
      <c r="BE656" s="30"/>
      <c r="BF656" s="1"/>
      <c r="BG656" s="1"/>
      <c r="BH656" s="1"/>
      <c r="BI656" s="1"/>
      <c r="BJ656" s="1"/>
    </row>
    <row r="657" s="1" customFormat="1">
      <c r="A657" s="13" t="s">
        <v>451</v>
      </c>
      <c r="B657" s="14">
        <v>600</v>
      </c>
      <c r="C657" s="13" t="s">
        <v>72</v>
      </c>
      <c r="D657" s="13" t="s">
        <v>327</v>
      </c>
      <c r="E657" s="29" t="s">
        <v>452</v>
      </c>
      <c r="F657" s="16">
        <v>16739.599999999999</v>
      </c>
      <c r="G657" s="16">
        <v>17835.700000000001</v>
      </c>
      <c r="H657" s="16">
        <v>17835.700000000001</v>
      </c>
      <c r="I657" s="16"/>
      <c r="J657" s="16"/>
      <c r="K657" s="16"/>
      <c r="L657" s="16">
        <f t="shared" si="1169"/>
        <v>16739.599999999999</v>
      </c>
      <c r="M657" s="16">
        <f t="shared" si="1170"/>
        <v>17835.700000000001</v>
      </c>
      <c r="N657" s="16">
        <f t="shared" si="1171"/>
        <v>17835.700000000001</v>
      </c>
      <c r="O657" s="16"/>
      <c r="P657" s="16"/>
      <c r="Q657" s="16"/>
      <c r="R657" s="16">
        <f t="shared" si="1122"/>
        <v>16739.599999999999</v>
      </c>
      <c r="S657" s="16">
        <f t="shared" si="1123"/>
        <v>17835.700000000001</v>
      </c>
      <c r="T657" s="16">
        <f t="shared" si="1124"/>
        <v>17835.700000000001</v>
      </c>
      <c r="U657" s="16"/>
      <c r="V657" s="16"/>
      <c r="W657" s="16"/>
      <c r="X657" s="16">
        <f t="shared" si="1125"/>
        <v>16739.599999999999</v>
      </c>
      <c r="Y657" s="16">
        <f t="shared" si="1126"/>
        <v>17835.700000000001</v>
      </c>
      <c r="Z657" s="16">
        <f t="shared" si="1127"/>
        <v>17835.700000000001</v>
      </c>
      <c r="AA657" s="16"/>
      <c r="AB657" s="16"/>
      <c r="AC657" s="16"/>
      <c r="AD657" s="16">
        <f t="shared" si="1128"/>
        <v>16739.599999999999</v>
      </c>
      <c r="AE657" s="16">
        <f t="shared" si="1129"/>
        <v>17835.700000000001</v>
      </c>
      <c r="AF657" s="16">
        <f t="shared" si="1130"/>
        <v>17835.700000000001</v>
      </c>
      <c r="AG657" s="16"/>
      <c r="AH657" s="16">
        <f t="shared" si="1131"/>
        <v>16739.599999999999</v>
      </c>
      <c r="AI657" s="16">
        <f t="shared" si="1132"/>
        <v>17835.700000000001</v>
      </c>
      <c r="AJ657" s="16">
        <f t="shared" si="1133"/>
        <v>17835.700000000001</v>
      </c>
      <c r="AK657" s="16"/>
      <c r="AL657" s="16"/>
      <c r="AM657" s="16"/>
      <c r="AN657" s="16">
        <f t="shared" si="1134"/>
        <v>16739.599999999999</v>
      </c>
      <c r="AO657" s="16">
        <f t="shared" si="1135"/>
        <v>17835.700000000001</v>
      </c>
      <c r="AP657" s="16">
        <f t="shared" si="1136"/>
        <v>17835.700000000001</v>
      </c>
      <c r="AQ657" s="16"/>
      <c r="AR657" s="16"/>
      <c r="AS657" s="16"/>
      <c r="AT657" s="16">
        <f t="shared" si="1137"/>
        <v>16739.599999999999</v>
      </c>
      <c r="AU657" s="16">
        <f t="shared" si="1138"/>
        <v>17835.700000000001</v>
      </c>
      <c r="AV657" s="16">
        <f t="shared" si="1139"/>
        <v>17835.700000000001</v>
      </c>
      <c r="AW657" s="16"/>
      <c r="AX657" s="16"/>
      <c r="AY657" s="16"/>
      <c r="AZ657" s="16">
        <f t="shared" si="1140"/>
        <v>16739.599999999999</v>
      </c>
      <c r="BA657" s="16">
        <f t="shared" si="1141"/>
        <v>17835.700000000001</v>
      </c>
      <c r="BB657" s="16">
        <f t="shared" si="1142"/>
        <v>17835.700000000001</v>
      </c>
      <c r="BC657" s="16"/>
      <c r="BD657" s="30"/>
      <c r="BE657" s="30"/>
      <c r="BF657" s="1"/>
      <c r="BG657" s="1"/>
      <c r="BH657" s="1"/>
      <c r="BI657" s="1"/>
      <c r="BJ657" s="1"/>
    </row>
    <row r="658" s="1" customFormat="1">
      <c r="A658" s="13" t="s">
        <v>451</v>
      </c>
      <c r="B658" s="14">
        <v>600</v>
      </c>
      <c r="C658" s="13" t="s">
        <v>72</v>
      </c>
      <c r="D658" s="13" t="s">
        <v>74</v>
      </c>
      <c r="E658" s="29" t="s">
        <v>75</v>
      </c>
      <c r="F658" s="16">
        <v>58941.099999999999</v>
      </c>
      <c r="G658" s="16">
        <v>62987.900000000001</v>
      </c>
      <c r="H658" s="16">
        <v>62987.900000000001</v>
      </c>
      <c r="I658" s="16"/>
      <c r="J658" s="16"/>
      <c r="K658" s="16"/>
      <c r="L658" s="16">
        <f t="shared" si="1169"/>
        <v>58941.099999999999</v>
      </c>
      <c r="M658" s="16">
        <f t="shared" si="1170"/>
        <v>62987.900000000001</v>
      </c>
      <c r="N658" s="16">
        <f t="shared" si="1171"/>
        <v>62987.900000000001</v>
      </c>
      <c r="O658" s="16"/>
      <c r="P658" s="16"/>
      <c r="Q658" s="16"/>
      <c r="R658" s="16">
        <f t="shared" si="1122"/>
        <v>58941.099999999999</v>
      </c>
      <c r="S658" s="16">
        <f t="shared" si="1123"/>
        <v>62987.900000000001</v>
      </c>
      <c r="T658" s="16">
        <f t="shared" si="1124"/>
        <v>62987.900000000001</v>
      </c>
      <c r="U658" s="16"/>
      <c r="V658" s="16"/>
      <c r="W658" s="16"/>
      <c r="X658" s="16">
        <f t="shared" si="1125"/>
        <v>58941.099999999999</v>
      </c>
      <c r="Y658" s="16">
        <f t="shared" si="1126"/>
        <v>62987.900000000001</v>
      </c>
      <c r="Z658" s="16">
        <f t="shared" si="1127"/>
        <v>62987.900000000001</v>
      </c>
      <c r="AA658" s="16"/>
      <c r="AB658" s="16"/>
      <c r="AC658" s="16"/>
      <c r="AD658" s="16">
        <f t="shared" si="1128"/>
        <v>58941.099999999999</v>
      </c>
      <c r="AE658" s="16">
        <f t="shared" si="1129"/>
        <v>62987.900000000001</v>
      </c>
      <c r="AF658" s="16">
        <f t="shared" si="1130"/>
        <v>62987.900000000001</v>
      </c>
      <c r="AG658" s="16"/>
      <c r="AH658" s="16">
        <f t="shared" si="1131"/>
        <v>58941.099999999999</v>
      </c>
      <c r="AI658" s="16">
        <f t="shared" si="1132"/>
        <v>62987.900000000001</v>
      </c>
      <c r="AJ658" s="16">
        <f t="shared" si="1133"/>
        <v>62987.900000000001</v>
      </c>
      <c r="AK658" s="16"/>
      <c r="AL658" s="16"/>
      <c r="AM658" s="16"/>
      <c r="AN658" s="16">
        <f t="shared" si="1134"/>
        <v>58941.099999999999</v>
      </c>
      <c r="AO658" s="16">
        <f t="shared" si="1135"/>
        <v>62987.900000000001</v>
      </c>
      <c r="AP658" s="16">
        <f t="shared" si="1136"/>
        <v>62987.900000000001</v>
      </c>
      <c r="AQ658" s="16"/>
      <c r="AR658" s="16"/>
      <c r="AS658" s="16"/>
      <c r="AT658" s="16">
        <f t="shared" si="1137"/>
        <v>58941.099999999999</v>
      </c>
      <c r="AU658" s="16">
        <f t="shared" si="1138"/>
        <v>62987.900000000001</v>
      </c>
      <c r="AV658" s="16">
        <f t="shared" si="1139"/>
        <v>62987.900000000001</v>
      </c>
      <c r="AW658" s="16"/>
      <c r="AX658" s="16"/>
      <c r="AY658" s="16"/>
      <c r="AZ658" s="16">
        <f t="shared" si="1140"/>
        <v>58941.099999999999</v>
      </c>
      <c r="BA658" s="16">
        <f t="shared" si="1141"/>
        <v>62987.900000000001</v>
      </c>
      <c r="BB658" s="16">
        <f t="shared" si="1142"/>
        <v>62987.900000000001</v>
      </c>
      <c r="BC658" s="16"/>
      <c r="BD658" s="30"/>
      <c r="BE658" s="30"/>
      <c r="BF658" s="1"/>
      <c r="BG658" s="1"/>
      <c r="BH658" s="1"/>
      <c r="BI658" s="1"/>
      <c r="BJ658" s="1"/>
    </row>
    <row r="659" s="1" customFormat="1">
      <c r="A659" s="13" t="s">
        <v>451</v>
      </c>
      <c r="B659" s="14" t="s">
        <v>52</v>
      </c>
      <c r="C659" s="13"/>
      <c r="D659" s="13"/>
      <c r="E659" s="29" t="s">
        <v>53</v>
      </c>
      <c r="F659" s="16">
        <f>F660</f>
        <v>425.5</v>
      </c>
      <c r="G659" s="16">
        <f>G660</f>
        <v>425.5</v>
      </c>
      <c r="H659" s="16">
        <f>H660</f>
        <v>425.5</v>
      </c>
      <c r="I659" s="16">
        <f>I660</f>
        <v>0</v>
      </c>
      <c r="J659" s="16">
        <f>J660</f>
        <v>0</v>
      </c>
      <c r="K659" s="16">
        <f>K660</f>
        <v>0</v>
      </c>
      <c r="L659" s="16">
        <f t="shared" si="1169"/>
        <v>425.5</v>
      </c>
      <c r="M659" s="16">
        <f t="shared" si="1170"/>
        <v>425.5</v>
      </c>
      <c r="N659" s="16">
        <f t="shared" si="1171"/>
        <v>425.5</v>
      </c>
      <c r="O659" s="16">
        <f>O660</f>
        <v>0</v>
      </c>
      <c r="P659" s="16">
        <f>P660</f>
        <v>0</v>
      </c>
      <c r="Q659" s="16">
        <f>Q660</f>
        <v>0</v>
      </c>
      <c r="R659" s="16">
        <f t="shared" si="1122"/>
        <v>425.5</v>
      </c>
      <c r="S659" s="16">
        <f t="shared" si="1123"/>
        <v>425.5</v>
      </c>
      <c r="T659" s="16">
        <f t="shared" si="1124"/>
        <v>425.5</v>
      </c>
      <c r="U659" s="16">
        <f>U660</f>
        <v>0</v>
      </c>
      <c r="V659" s="16">
        <f>V660</f>
        <v>0</v>
      </c>
      <c r="W659" s="16">
        <f>W660</f>
        <v>0</v>
      </c>
      <c r="X659" s="16">
        <f t="shared" si="1125"/>
        <v>425.5</v>
      </c>
      <c r="Y659" s="16">
        <f t="shared" si="1126"/>
        <v>425.5</v>
      </c>
      <c r="Z659" s="16">
        <f t="shared" si="1127"/>
        <v>425.5</v>
      </c>
      <c r="AA659" s="16">
        <f>AA660</f>
        <v>0</v>
      </c>
      <c r="AB659" s="16">
        <f>AB660</f>
        <v>0</v>
      </c>
      <c r="AC659" s="16">
        <f>AC660</f>
        <v>0</v>
      </c>
      <c r="AD659" s="16">
        <f t="shared" si="1128"/>
        <v>425.5</v>
      </c>
      <c r="AE659" s="16">
        <f t="shared" si="1129"/>
        <v>425.5</v>
      </c>
      <c r="AF659" s="16">
        <f t="shared" si="1130"/>
        <v>425.5</v>
      </c>
      <c r="AG659" s="16">
        <f>AG660</f>
        <v>0</v>
      </c>
      <c r="AH659" s="16">
        <f t="shared" si="1131"/>
        <v>425.5</v>
      </c>
      <c r="AI659" s="16">
        <f t="shared" si="1132"/>
        <v>425.5</v>
      </c>
      <c r="AJ659" s="16">
        <f t="shared" si="1133"/>
        <v>425.5</v>
      </c>
      <c r="AK659" s="16">
        <f>AK660</f>
        <v>0</v>
      </c>
      <c r="AL659" s="16">
        <f>AL660</f>
        <v>0</v>
      </c>
      <c r="AM659" s="16">
        <f>AM660</f>
        <v>0</v>
      </c>
      <c r="AN659" s="16">
        <f t="shared" si="1134"/>
        <v>425.5</v>
      </c>
      <c r="AO659" s="16">
        <f t="shared" si="1135"/>
        <v>425.5</v>
      </c>
      <c r="AP659" s="16">
        <f t="shared" si="1136"/>
        <v>425.5</v>
      </c>
      <c r="AQ659" s="16">
        <f>AQ660</f>
        <v>0</v>
      </c>
      <c r="AR659" s="16">
        <f>AR660</f>
        <v>0</v>
      </c>
      <c r="AS659" s="16">
        <f>AS660</f>
        <v>0</v>
      </c>
      <c r="AT659" s="16">
        <f t="shared" si="1137"/>
        <v>425.5</v>
      </c>
      <c r="AU659" s="16">
        <f t="shared" si="1138"/>
        <v>425.5</v>
      </c>
      <c r="AV659" s="16">
        <f t="shared" si="1139"/>
        <v>425.5</v>
      </c>
      <c r="AW659" s="16">
        <f>AW660</f>
        <v>0</v>
      </c>
      <c r="AX659" s="16">
        <f>AX660</f>
        <v>0</v>
      </c>
      <c r="AY659" s="16">
        <f>AY660</f>
        <v>0</v>
      </c>
      <c r="AZ659" s="16">
        <f t="shared" si="1140"/>
        <v>425.5</v>
      </c>
      <c r="BA659" s="16">
        <f t="shared" si="1141"/>
        <v>425.5</v>
      </c>
      <c r="BB659" s="16">
        <f t="shared" si="1142"/>
        <v>425.5</v>
      </c>
      <c r="BC659" s="16">
        <f>BC660</f>
        <v>0</v>
      </c>
      <c r="BD659" s="30"/>
      <c r="BE659" s="30"/>
      <c r="BF659" s="1"/>
      <c r="BG659" s="1"/>
      <c r="BH659" s="1"/>
      <c r="BI659" s="1"/>
      <c r="BJ659" s="1"/>
    </row>
    <row r="660" s="1" customFormat="1">
      <c r="A660" s="13" t="s">
        <v>451</v>
      </c>
      <c r="B660" s="14">
        <v>800</v>
      </c>
      <c r="C660" s="13" t="s">
        <v>72</v>
      </c>
      <c r="D660" s="13" t="s">
        <v>74</v>
      </c>
      <c r="E660" s="29" t="s">
        <v>75</v>
      </c>
      <c r="F660" s="16">
        <v>425.5</v>
      </c>
      <c r="G660" s="16">
        <v>425.5</v>
      </c>
      <c r="H660" s="16">
        <v>425.5</v>
      </c>
      <c r="I660" s="16"/>
      <c r="J660" s="16"/>
      <c r="K660" s="16"/>
      <c r="L660" s="16">
        <f t="shared" si="1169"/>
        <v>425.5</v>
      </c>
      <c r="M660" s="16">
        <f t="shared" si="1170"/>
        <v>425.5</v>
      </c>
      <c r="N660" s="16">
        <f t="shared" si="1171"/>
        <v>425.5</v>
      </c>
      <c r="O660" s="16"/>
      <c r="P660" s="16"/>
      <c r="Q660" s="16"/>
      <c r="R660" s="16">
        <f t="shared" si="1122"/>
        <v>425.5</v>
      </c>
      <c r="S660" s="16">
        <f t="shared" si="1123"/>
        <v>425.5</v>
      </c>
      <c r="T660" s="16">
        <f t="shared" si="1124"/>
        <v>425.5</v>
      </c>
      <c r="U660" s="16"/>
      <c r="V660" s="16"/>
      <c r="W660" s="16"/>
      <c r="X660" s="16">
        <f t="shared" si="1125"/>
        <v>425.5</v>
      </c>
      <c r="Y660" s="16">
        <f t="shared" si="1126"/>
        <v>425.5</v>
      </c>
      <c r="Z660" s="16">
        <f t="shared" si="1127"/>
        <v>425.5</v>
      </c>
      <c r="AA660" s="16"/>
      <c r="AB660" s="16"/>
      <c r="AC660" s="16"/>
      <c r="AD660" s="16">
        <f t="shared" si="1128"/>
        <v>425.5</v>
      </c>
      <c r="AE660" s="16">
        <f t="shared" si="1129"/>
        <v>425.5</v>
      </c>
      <c r="AF660" s="16">
        <f t="shared" si="1130"/>
        <v>425.5</v>
      </c>
      <c r="AG660" s="16"/>
      <c r="AH660" s="16">
        <f t="shared" si="1131"/>
        <v>425.5</v>
      </c>
      <c r="AI660" s="16">
        <f t="shared" si="1132"/>
        <v>425.5</v>
      </c>
      <c r="AJ660" s="16">
        <f t="shared" si="1133"/>
        <v>425.5</v>
      </c>
      <c r="AK660" s="16"/>
      <c r="AL660" s="16"/>
      <c r="AM660" s="16"/>
      <c r="AN660" s="16">
        <f t="shared" si="1134"/>
        <v>425.5</v>
      </c>
      <c r="AO660" s="16">
        <f t="shared" si="1135"/>
        <v>425.5</v>
      </c>
      <c r="AP660" s="16">
        <f t="shared" si="1136"/>
        <v>425.5</v>
      </c>
      <c r="AQ660" s="16"/>
      <c r="AR660" s="16"/>
      <c r="AS660" s="16"/>
      <c r="AT660" s="16">
        <f t="shared" si="1137"/>
        <v>425.5</v>
      </c>
      <c r="AU660" s="16">
        <f t="shared" si="1138"/>
        <v>425.5</v>
      </c>
      <c r="AV660" s="16">
        <f t="shared" si="1139"/>
        <v>425.5</v>
      </c>
      <c r="AW660" s="16"/>
      <c r="AX660" s="16"/>
      <c r="AY660" s="16"/>
      <c r="AZ660" s="16">
        <f t="shared" si="1140"/>
        <v>425.5</v>
      </c>
      <c r="BA660" s="16">
        <f t="shared" si="1141"/>
        <v>425.5</v>
      </c>
      <c r="BB660" s="16">
        <f t="shared" si="1142"/>
        <v>425.5</v>
      </c>
      <c r="BC660" s="16"/>
      <c r="BD660" s="30"/>
      <c r="BE660" s="30"/>
      <c r="BF660" s="1"/>
      <c r="BG660" s="1"/>
      <c r="BH660" s="1"/>
      <c r="BI660" s="1"/>
      <c r="BJ660" s="1"/>
    </row>
    <row r="661" s="1" customFormat="1">
      <c r="A661" s="13" t="s">
        <v>453</v>
      </c>
      <c r="B661" s="14"/>
      <c r="C661" s="13"/>
      <c r="D661" s="13"/>
      <c r="E661" s="29" t="s">
        <v>202</v>
      </c>
      <c r="F661" s="16">
        <f>F662</f>
        <v>2948</v>
      </c>
      <c r="G661" s="16">
        <f>G662</f>
        <v>0</v>
      </c>
      <c r="H661" s="16">
        <f>H662</f>
        <v>0</v>
      </c>
      <c r="I661" s="16">
        <f>I662</f>
        <v>0</v>
      </c>
      <c r="J661" s="16">
        <f>J662</f>
        <v>0</v>
      </c>
      <c r="K661" s="16">
        <f>K662</f>
        <v>0</v>
      </c>
      <c r="L661" s="16">
        <f t="shared" si="1169"/>
        <v>2948</v>
      </c>
      <c r="M661" s="16">
        <f t="shared" si="1170"/>
        <v>0</v>
      </c>
      <c r="N661" s="16">
        <f t="shared" si="1171"/>
        <v>0</v>
      </c>
      <c r="O661" s="16">
        <f>O662</f>
        <v>1928.3670000000002</v>
      </c>
      <c r="P661" s="16">
        <f>P662</f>
        <v>0</v>
      </c>
      <c r="Q661" s="16">
        <f>Q662</f>
        <v>0</v>
      </c>
      <c r="R661" s="16">
        <f t="shared" si="1122"/>
        <v>4876.3670000000002</v>
      </c>
      <c r="S661" s="16">
        <f t="shared" si="1123"/>
        <v>0</v>
      </c>
      <c r="T661" s="16">
        <f t="shared" si="1124"/>
        <v>0</v>
      </c>
      <c r="U661" s="16">
        <f>U662</f>
        <v>0</v>
      </c>
      <c r="V661" s="16">
        <f>V662</f>
        <v>0</v>
      </c>
      <c r="W661" s="16">
        <f>W662</f>
        <v>0</v>
      </c>
      <c r="X661" s="16">
        <f t="shared" si="1125"/>
        <v>4876.3670000000002</v>
      </c>
      <c r="Y661" s="16">
        <f t="shared" si="1126"/>
        <v>0</v>
      </c>
      <c r="Z661" s="16">
        <f t="shared" si="1127"/>
        <v>0</v>
      </c>
      <c r="AA661" s="16">
        <f>AA662</f>
        <v>0</v>
      </c>
      <c r="AB661" s="16">
        <f>AB662</f>
        <v>0</v>
      </c>
      <c r="AC661" s="16">
        <f>AC662</f>
        <v>0</v>
      </c>
      <c r="AD661" s="16">
        <f t="shared" si="1128"/>
        <v>4876.3670000000002</v>
      </c>
      <c r="AE661" s="16">
        <f t="shared" si="1129"/>
        <v>0</v>
      </c>
      <c r="AF661" s="16">
        <f t="shared" si="1130"/>
        <v>0</v>
      </c>
      <c r="AG661" s="16">
        <f>AG662</f>
        <v>0</v>
      </c>
      <c r="AH661" s="16">
        <f t="shared" si="1131"/>
        <v>4876.3670000000002</v>
      </c>
      <c r="AI661" s="16">
        <f t="shared" si="1132"/>
        <v>0</v>
      </c>
      <c r="AJ661" s="16">
        <f t="shared" si="1133"/>
        <v>0</v>
      </c>
      <c r="AK661" s="16">
        <f>AK662</f>
        <v>0</v>
      </c>
      <c r="AL661" s="16">
        <f>AL662</f>
        <v>0</v>
      </c>
      <c r="AM661" s="16">
        <f>AM662</f>
        <v>0</v>
      </c>
      <c r="AN661" s="16">
        <f t="shared" si="1134"/>
        <v>4876.3670000000002</v>
      </c>
      <c r="AO661" s="16">
        <f t="shared" si="1135"/>
        <v>0</v>
      </c>
      <c r="AP661" s="16">
        <f t="shared" si="1136"/>
        <v>0</v>
      </c>
      <c r="AQ661" s="16">
        <f>AQ662</f>
        <v>0</v>
      </c>
      <c r="AR661" s="16">
        <f>AR662</f>
        <v>0</v>
      </c>
      <c r="AS661" s="16">
        <f>AS662</f>
        <v>0</v>
      </c>
      <c r="AT661" s="16">
        <f t="shared" si="1137"/>
        <v>4876.3670000000002</v>
      </c>
      <c r="AU661" s="16">
        <f t="shared" si="1138"/>
        <v>0</v>
      </c>
      <c r="AV661" s="16">
        <f t="shared" si="1139"/>
        <v>0</v>
      </c>
      <c r="AW661" s="16">
        <f>AW662</f>
        <v>0</v>
      </c>
      <c r="AX661" s="16">
        <f>AX662</f>
        <v>0</v>
      </c>
      <c r="AY661" s="16">
        <f>AY662</f>
        <v>0</v>
      </c>
      <c r="AZ661" s="16">
        <f t="shared" si="1140"/>
        <v>4876.3670000000002</v>
      </c>
      <c r="BA661" s="16">
        <f t="shared" si="1141"/>
        <v>0</v>
      </c>
      <c r="BB661" s="16">
        <f t="shared" si="1142"/>
        <v>0</v>
      </c>
      <c r="BC661" s="16">
        <f>BC662</f>
        <v>0</v>
      </c>
      <c r="BD661" s="30"/>
      <c r="BE661" s="30"/>
      <c r="BF661" s="1"/>
      <c r="BG661" s="1"/>
      <c r="BH661" s="1"/>
      <c r="BI661" s="1"/>
      <c r="BJ661" s="1"/>
    </row>
    <row r="662" s="1" customFormat="1">
      <c r="A662" s="13" t="s">
        <v>453</v>
      </c>
      <c r="B662" s="14" t="s">
        <v>58</v>
      </c>
      <c r="C662" s="13"/>
      <c r="D662" s="13"/>
      <c r="E662" s="29" t="s">
        <v>59</v>
      </c>
      <c r="F662" s="16">
        <f>F663+F664</f>
        <v>2948</v>
      </c>
      <c r="G662" s="16">
        <f>G663+G664</f>
        <v>0</v>
      </c>
      <c r="H662" s="16">
        <f>H663+H664</f>
        <v>0</v>
      </c>
      <c r="I662" s="16">
        <f>I663+I664</f>
        <v>0</v>
      </c>
      <c r="J662" s="16">
        <f>J663+J664</f>
        <v>0</v>
      </c>
      <c r="K662" s="16">
        <f>K663+K664</f>
        <v>0</v>
      </c>
      <c r="L662" s="16">
        <f t="shared" si="1169"/>
        <v>2948</v>
      </c>
      <c r="M662" s="16">
        <f t="shared" si="1170"/>
        <v>0</v>
      </c>
      <c r="N662" s="16">
        <f t="shared" si="1171"/>
        <v>0</v>
      </c>
      <c r="O662" s="16">
        <f>O663+O664</f>
        <v>1928.3670000000002</v>
      </c>
      <c r="P662" s="16">
        <f>P663+P664</f>
        <v>0</v>
      </c>
      <c r="Q662" s="16">
        <f>Q663+Q664</f>
        <v>0</v>
      </c>
      <c r="R662" s="16">
        <f t="shared" si="1122"/>
        <v>4876.3670000000002</v>
      </c>
      <c r="S662" s="16">
        <f t="shared" si="1123"/>
        <v>0</v>
      </c>
      <c r="T662" s="16">
        <f t="shared" si="1124"/>
        <v>0</v>
      </c>
      <c r="U662" s="16">
        <f>U663+U664</f>
        <v>0</v>
      </c>
      <c r="V662" s="16">
        <f>V663+V664</f>
        <v>0</v>
      </c>
      <c r="W662" s="16">
        <f>W663+W664</f>
        <v>0</v>
      </c>
      <c r="X662" s="16">
        <f t="shared" si="1125"/>
        <v>4876.3670000000002</v>
      </c>
      <c r="Y662" s="16">
        <f t="shared" si="1126"/>
        <v>0</v>
      </c>
      <c r="Z662" s="16">
        <f t="shared" si="1127"/>
        <v>0</v>
      </c>
      <c r="AA662" s="16">
        <f>AA663+AA664</f>
        <v>0</v>
      </c>
      <c r="AB662" s="16">
        <f>AB663+AB664</f>
        <v>0</v>
      </c>
      <c r="AC662" s="16">
        <f>AC663+AC664</f>
        <v>0</v>
      </c>
      <c r="AD662" s="16">
        <f t="shared" si="1128"/>
        <v>4876.3670000000002</v>
      </c>
      <c r="AE662" s="16">
        <f t="shared" si="1129"/>
        <v>0</v>
      </c>
      <c r="AF662" s="16">
        <f t="shared" si="1130"/>
        <v>0</v>
      </c>
      <c r="AG662" s="16">
        <f>AG663+AG664</f>
        <v>0</v>
      </c>
      <c r="AH662" s="16">
        <f t="shared" si="1131"/>
        <v>4876.3670000000002</v>
      </c>
      <c r="AI662" s="16">
        <f t="shared" si="1132"/>
        <v>0</v>
      </c>
      <c r="AJ662" s="16">
        <f t="shared" si="1133"/>
        <v>0</v>
      </c>
      <c r="AK662" s="16">
        <f>AK663+AK664</f>
        <v>0</v>
      </c>
      <c r="AL662" s="16">
        <f>AL663+AL664</f>
        <v>0</v>
      </c>
      <c r="AM662" s="16">
        <f>AM663+AM664</f>
        <v>0</v>
      </c>
      <c r="AN662" s="16">
        <f t="shared" si="1134"/>
        <v>4876.3670000000002</v>
      </c>
      <c r="AO662" s="16">
        <f t="shared" si="1135"/>
        <v>0</v>
      </c>
      <c r="AP662" s="16">
        <f t="shared" si="1136"/>
        <v>0</v>
      </c>
      <c r="AQ662" s="16">
        <f>AQ663+AQ664</f>
        <v>0</v>
      </c>
      <c r="AR662" s="16">
        <f>AR663+AR664</f>
        <v>0</v>
      </c>
      <c r="AS662" s="16">
        <f>AS663+AS664</f>
        <v>0</v>
      </c>
      <c r="AT662" s="16">
        <f t="shared" si="1137"/>
        <v>4876.3670000000002</v>
      </c>
      <c r="AU662" s="16">
        <f t="shared" si="1138"/>
        <v>0</v>
      </c>
      <c r="AV662" s="16">
        <f t="shared" si="1139"/>
        <v>0</v>
      </c>
      <c r="AW662" s="16">
        <f>AW663+AW664</f>
        <v>0</v>
      </c>
      <c r="AX662" s="16">
        <f>AX663+AX664</f>
        <v>0</v>
      </c>
      <c r="AY662" s="16">
        <f>AY663+AY664</f>
        <v>0</v>
      </c>
      <c r="AZ662" s="16">
        <f t="shared" si="1140"/>
        <v>4876.3670000000002</v>
      </c>
      <c r="BA662" s="16">
        <f t="shared" si="1141"/>
        <v>0</v>
      </c>
      <c r="BB662" s="16">
        <f t="shared" si="1142"/>
        <v>0</v>
      </c>
      <c r="BC662" s="16">
        <f>BC663+BC664</f>
        <v>0</v>
      </c>
      <c r="BD662" s="30"/>
      <c r="BE662" s="30"/>
      <c r="BF662" s="1"/>
      <c r="BG662" s="1"/>
      <c r="BH662" s="1"/>
      <c r="BI662" s="1"/>
      <c r="BJ662" s="1"/>
    </row>
    <row r="663" s="1" customFormat="1">
      <c r="A663" s="13" t="s">
        <v>453</v>
      </c>
      <c r="B663" s="14">
        <v>600</v>
      </c>
      <c r="C663" s="13" t="s">
        <v>72</v>
      </c>
      <c r="D663" s="13" t="s">
        <v>327</v>
      </c>
      <c r="E663" s="29" t="s">
        <v>452</v>
      </c>
      <c r="F663" s="16">
        <v>628.29999999999995</v>
      </c>
      <c r="G663" s="16">
        <v>0</v>
      </c>
      <c r="H663" s="16">
        <v>0</v>
      </c>
      <c r="I663" s="16"/>
      <c r="J663" s="16"/>
      <c r="K663" s="16"/>
      <c r="L663" s="16">
        <f t="shared" si="1169"/>
        <v>628.29999999999995</v>
      </c>
      <c r="M663" s="16">
        <f t="shared" si="1170"/>
        <v>0</v>
      </c>
      <c r="N663" s="16">
        <f t="shared" si="1171"/>
        <v>0</v>
      </c>
      <c r="O663" s="16">
        <v>410.851</v>
      </c>
      <c r="P663" s="16"/>
      <c r="Q663" s="16"/>
      <c r="R663" s="16">
        <f t="shared" si="1122"/>
        <v>1039.1509999999998</v>
      </c>
      <c r="S663" s="16">
        <f t="shared" si="1123"/>
        <v>0</v>
      </c>
      <c r="T663" s="16">
        <f t="shared" si="1124"/>
        <v>0</v>
      </c>
      <c r="U663" s="16"/>
      <c r="V663" s="16"/>
      <c r="W663" s="16"/>
      <c r="X663" s="16">
        <f t="shared" si="1125"/>
        <v>1039.1509999999998</v>
      </c>
      <c r="Y663" s="16">
        <f t="shared" si="1126"/>
        <v>0</v>
      </c>
      <c r="Z663" s="16">
        <f t="shared" si="1127"/>
        <v>0</v>
      </c>
      <c r="AA663" s="16"/>
      <c r="AB663" s="16"/>
      <c r="AC663" s="16"/>
      <c r="AD663" s="16">
        <f t="shared" si="1128"/>
        <v>1039.1509999999998</v>
      </c>
      <c r="AE663" s="16">
        <f t="shared" si="1129"/>
        <v>0</v>
      </c>
      <c r="AF663" s="16">
        <f t="shared" si="1130"/>
        <v>0</v>
      </c>
      <c r="AG663" s="16"/>
      <c r="AH663" s="16">
        <f t="shared" si="1131"/>
        <v>1039.1509999999998</v>
      </c>
      <c r="AI663" s="16">
        <f t="shared" si="1132"/>
        <v>0</v>
      </c>
      <c r="AJ663" s="16">
        <f t="shared" si="1133"/>
        <v>0</v>
      </c>
      <c r="AK663" s="16"/>
      <c r="AL663" s="16"/>
      <c r="AM663" s="16"/>
      <c r="AN663" s="16">
        <f t="shared" si="1134"/>
        <v>1039.1509999999998</v>
      </c>
      <c r="AO663" s="16">
        <f t="shared" si="1135"/>
        <v>0</v>
      </c>
      <c r="AP663" s="16">
        <f t="shared" si="1136"/>
        <v>0</v>
      </c>
      <c r="AQ663" s="16"/>
      <c r="AR663" s="16"/>
      <c r="AS663" s="16"/>
      <c r="AT663" s="16">
        <f t="shared" si="1137"/>
        <v>1039.1509999999998</v>
      </c>
      <c r="AU663" s="16">
        <f t="shared" si="1138"/>
        <v>0</v>
      </c>
      <c r="AV663" s="16">
        <f t="shared" si="1139"/>
        <v>0</v>
      </c>
      <c r="AW663" s="16"/>
      <c r="AX663" s="16"/>
      <c r="AY663" s="16"/>
      <c r="AZ663" s="16">
        <f t="shared" si="1140"/>
        <v>1039.1509999999998</v>
      </c>
      <c r="BA663" s="16">
        <f t="shared" si="1141"/>
        <v>0</v>
      </c>
      <c r="BB663" s="16">
        <f t="shared" si="1142"/>
        <v>0</v>
      </c>
      <c r="BC663" s="16"/>
      <c r="BD663" s="30"/>
      <c r="BE663" s="30"/>
      <c r="BF663" s="1"/>
      <c r="BG663" s="1"/>
      <c r="BH663" s="1"/>
      <c r="BI663" s="1"/>
      <c r="BJ663" s="1"/>
    </row>
    <row r="664" s="1" customFormat="1">
      <c r="A664" s="13" t="s">
        <v>453</v>
      </c>
      <c r="B664" s="14">
        <v>600</v>
      </c>
      <c r="C664" s="13" t="s">
        <v>72</v>
      </c>
      <c r="D664" s="13" t="s">
        <v>74</v>
      </c>
      <c r="E664" s="29" t="s">
        <v>75</v>
      </c>
      <c r="F664" s="16">
        <v>2319.6999999999998</v>
      </c>
      <c r="G664" s="16">
        <v>0</v>
      </c>
      <c r="H664" s="16">
        <v>0</v>
      </c>
      <c r="I664" s="16"/>
      <c r="J664" s="16"/>
      <c r="K664" s="16"/>
      <c r="L664" s="16">
        <f t="shared" si="1169"/>
        <v>2319.6999999999998</v>
      </c>
      <c r="M664" s="16">
        <f t="shared" si="1170"/>
        <v>0</v>
      </c>
      <c r="N664" s="16">
        <f t="shared" si="1171"/>
        <v>0</v>
      </c>
      <c r="O664" s="16">
        <v>1517.5160000000001</v>
      </c>
      <c r="P664" s="16"/>
      <c r="Q664" s="16"/>
      <c r="R664" s="16">
        <f t="shared" si="1122"/>
        <v>3837.2159999999999</v>
      </c>
      <c r="S664" s="16">
        <f t="shared" si="1123"/>
        <v>0</v>
      </c>
      <c r="T664" s="16">
        <f t="shared" si="1124"/>
        <v>0</v>
      </c>
      <c r="U664" s="16"/>
      <c r="V664" s="16"/>
      <c r="W664" s="16"/>
      <c r="X664" s="16">
        <f t="shared" si="1125"/>
        <v>3837.2159999999999</v>
      </c>
      <c r="Y664" s="16">
        <f t="shared" si="1126"/>
        <v>0</v>
      </c>
      <c r="Z664" s="16">
        <f t="shared" si="1127"/>
        <v>0</v>
      </c>
      <c r="AA664" s="16"/>
      <c r="AB664" s="16"/>
      <c r="AC664" s="16"/>
      <c r="AD664" s="16">
        <f t="shared" si="1128"/>
        <v>3837.2159999999999</v>
      </c>
      <c r="AE664" s="16">
        <f t="shared" si="1129"/>
        <v>0</v>
      </c>
      <c r="AF664" s="16">
        <f t="shared" si="1130"/>
        <v>0</v>
      </c>
      <c r="AG664" s="16"/>
      <c r="AH664" s="16">
        <f t="shared" si="1131"/>
        <v>3837.2159999999999</v>
      </c>
      <c r="AI664" s="16">
        <f t="shared" si="1132"/>
        <v>0</v>
      </c>
      <c r="AJ664" s="16">
        <f t="shared" si="1133"/>
        <v>0</v>
      </c>
      <c r="AK664" s="16"/>
      <c r="AL664" s="16"/>
      <c r="AM664" s="16"/>
      <c r="AN664" s="16">
        <f t="shared" si="1134"/>
        <v>3837.2159999999999</v>
      </c>
      <c r="AO664" s="16">
        <f t="shared" si="1135"/>
        <v>0</v>
      </c>
      <c r="AP664" s="16">
        <f t="shared" si="1136"/>
        <v>0</v>
      </c>
      <c r="AQ664" s="16"/>
      <c r="AR664" s="16"/>
      <c r="AS664" s="16"/>
      <c r="AT664" s="16">
        <f t="shared" si="1137"/>
        <v>3837.2159999999999</v>
      </c>
      <c r="AU664" s="16">
        <f t="shared" si="1138"/>
        <v>0</v>
      </c>
      <c r="AV664" s="16">
        <f t="shared" si="1139"/>
        <v>0</v>
      </c>
      <c r="AW664" s="16"/>
      <c r="AX664" s="16"/>
      <c r="AY664" s="16"/>
      <c r="AZ664" s="16">
        <f t="shared" si="1140"/>
        <v>3837.2159999999999</v>
      </c>
      <c r="BA664" s="16">
        <f t="shared" si="1141"/>
        <v>0</v>
      </c>
      <c r="BB664" s="16">
        <f t="shared" si="1142"/>
        <v>0</v>
      </c>
      <c r="BC664" s="16"/>
      <c r="BD664" s="30"/>
      <c r="BE664" s="30"/>
      <c r="BF664" s="1"/>
      <c r="BG664" s="1"/>
      <c r="BH664" s="1"/>
      <c r="BI664" s="1"/>
      <c r="BJ664" s="1"/>
    </row>
    <row r="665" s="1" customFormat="1">
      <c r="A665" s="13" t="s">
        <v>454</v>
      </c>
      <c r="B665" s="14"/>
      <c r="C665" s="13"/>
      <c r="D665" s="13"/>
      <c r="E665" s="29" t="s">
        <v>455</v>
      </c>
      <c r="F665" s="16">
        <f>F666+F668+F670</f>
        <v>39037.899999999994</v>
      </c>
      <c r="G665" s="16">
        <f>G666+G668+G670</f>
        <v>39388.599999999999</v>
      </c>
      <c r="H665" s="16">
        <f>H666+H668+H670</f>
        <v>39388.599999999999</v>
      </c>
      <c r="I665" s="16">
        <f>I666+I668+I670</f>
        <v>0</v>
      </c>
      <c r="J665" s="16">
        <f>J666+J668+J670</f>
        <v>0</v>
      </c>
      <c r="K665" s="16">
        <f>K666+K668+K670</f>
        <v>0</v>
      </c>
      <c r="L665" s="16">
        <f t="shared" si="1169"/>
        <v>39037.899999999994</v>
      </c>
      <c r="M665" s="16">
        <f t="shared" si="1170"/>
        <v>39388.599999999999</v>
      </c>
      <c r="N665" s="16">
        <f t="shared" si="1171"/>
        <v>39388.599999999999</v>
      </c>
      <c r="O665" s="16">
        <f>O666+O668+O670</f>
        <v>310.48000000000002</v>
      </c>
      <c r="P665" s="16">
        <f>P666+P668+P670</f>
        <v>0</v>
      </c>
      <c r="Q665" s="16">
        <f>Q666+Q668+Q670</f>
        <v>0</v>
      </c>
      <c r="R665" s="16">
        <f t="shared" si="1122"/>
        <v>39348.379999999997</v>
      </c>
      <c r="S665" s="16">
        <f t="shared" si="1123"/>
        <v>39388.599999999999</v>
      </c>
      <c r="T665" s="16">
        <f t="shared" si="1124"/>
        <v>39388.599999999999</v>
      </c>
      <c r="U665" s="16">
        <f>U666+U668+U670</f>
        <v>0</v>
      </c>
      <c r="V665" s="16">
        <f>V666+V668+V670</f>
        <v>0</v>
      </c>
      <c r="W665" s="16">
        <f>W666+W668+W670</f>
        <v>0</v>
      </c>
      <c r="X665" s="16">
        <f t="shared" si="1125"/>
        <v>39348.379999999997</v>
      </c>
      <c r="Y665" s="16">
        <f t="shared" si="1126"/>
        <v>39388.599999999999</v>
      </c>
      <c r="Z665" s="16">
        <f t="shared" si="1127"/>
        <v>39388.599999999999</v>
      </c>
      <c r="AA665" s="16">
        <f>AA666+AA668+AA670</f>
        <v>-550</v>
      </c>
      <c r="AB665" s="16">
        <f>AB666+AB668+AB670</f>
        <v>-1000</v>
      </c>
      <c r="AC665" s="16">
        <f>AC666+AC668+AC670</f>
        <v>-1000</v>
      </c>
      <c r="AD665" s="16">
        <f t="shared" si="1128"/>
        <v>38798.379999999997</v>
      </c>
      <c r="AE665" s="16">
        <f t="shared" si="1129"/>
        <v>38388.599999999999</v>
      </c>
      <c r="AF665" s="16">
        <f t="shared" si="1130"/>
        <v>38388.599999999999</v>
      </c>
      <c r="AG665" s="16">
        <f>AG666+AG668+AG670</f>
        <v>0</v>
      </c>
      <c r="AH665" s="16">
        <f t="shared" si="1131"/>
        <v>38798.379999999997</v>
      </c>
      <c r="AI665" s="16">
        <f t="shared" si="1132"/>
        <v>38388.599999999999</v>
      </c>
      <c r="AJ665" s="16">
        <f t="shared" si="1133"/>
        <v>38388.599999999999</v>
      </c>
      <c r="AK665" s="16">
        <f>AK666+AK668+AK670</f>
        <v>1727.6610000000001</v>
      </c>
      <c r="AL665" s="16">
        <f>AL666+AL668+AL670</f>
        <v>0</v>
      </c>
      <c r="AM665" s="16">
        <f>AM666+AM668+AM670</f>
        <v>0</v>
      </c>
      <c r="AN665" s="16">
        <f t="shared" si="1134"/>
        <v>40526.040999999997</v>
      </c>
      <c r="AO665" s="16">
        <f t="shared" si="1135"/>
        <v>38388.599999999999</v>
      </c>
      <c r="AP665" s="16">
        <f t="shared" si="1136"/>
        <v>38388.599999999999</v>
      </c>
      <c r="AQ665" s="16">
        <f>AQ666+AQ668+AQ670</f>
        <v>0</v>
      </c>
      <c r="AR665" s="16">
        <f>AR666+AR668+AR670</f>
        <v>0</v>
      </c>
      <c r="AS665" s="16">
        <f>AS666+AS668+AS670</f>
        <v>0</v>
      </c>
      <c r="AT665" s="16">
        <f t="shared" si="1137"/>
        <v>40526.040999999997</v>
      </c>
      <c r="AU665" s="16">
        <f t="shared" si="1138"/>
        <v>38388.599999999999</v>
      </c>
      <c r="AV665" s="16">
        <f t="shared" si="1139"/>
        <v>38388.599999999999</v>
      </c>
      <c r="AW665" s="16">
        <f>AW666+AW668+AW670</f>
        <v>0</v>
      </c>
      <c r="AX665" s="16">
        <f>AX666+AX668+AX670</f>
        <v>0</v>
      </c>
      <c r="AY665" s="16">
        <f>AY666+AY668+AY670</f>
        <v>0</v>
      </c>
      <c r="AZ665" s="16">
        <f t="shared" si="1140"/>
        <v>40526.040999999997</v>
      </c>
      <c r="BA665" s="16">
        <f t="shared" si="1141"/>
        <v>38388.599999999999</v>
      </c>
      <c r="BB665" s="16">
        <f t="shared" si="1142"/>
        <v>38388.599999999999</v>
      </c>
      <c r="BC665" s="16">
        <f>BC666+BC668+BC670</f>
        <v>0</v>
      </c>
      <c r="BD665" s="30"/>
      <c r="BE665" s="30"/>
      <c r="BF665" s="1"/>
      <c r="BG665" s="1"/>
      <c r="BH665" s="1"/>
      <c r="BI665" s="1"/>
      <c r="BJ665" s="1"/>
    </row>
    <row r="666" s="1" customFormat="1">
      <c r="A666" s="13" t="s">
        <v>454</v>
      </c>
      <c r="B666" s="14" t="s">
        <v>66</v>
      </c>
      <c r="C666" s="13"/>
      <c r="D666" s="13"/>
      <c r="E666" s="29" t="s">
        <v>67</v>
      </c>
      <c r="F666" s="16">
        <f>F667</f>
        <v>1000</v>
      </c>
      <c r="G666" s="16">
        <f>G667</f>
        <v>1000</v>
      </c>
      <c r="H666" s="16">
        <f>H667</f>
        <v>1000</v>
      </c>
      <c r="I666" s="16">
        <f>I667</f>
        <v>0</v>
      </c>
      <c r="J666" s="16">
        <f>J667</f>
        <v>0</v>
      </c>
      <c r="K666" s="16">
        <f>K667</f>
        <v>0</v>
      </c>
      <c r="L666" s="16">
        <f t="shared" si="1169"/>
        <v>1000</v>
      </c>
      <c r="M666" s="16">
        <f t="shared" si="1170"/>
        <v>1000</v>
      </c>
      <c r="N666" s="16">
        <f t="shared" si="1171"/>
        <v>1000</v>
      </c>
      <c r="O666" s="16">
        <f>O667</f>
        <v>0</v>
      </c>
      <c r="P666" s="16">
        <f>P667</f>
        <v>0</v>
      </c>
      <c r="Q666" s="16">
        <f>Q667</f>
        <v>0</v>
      </c>
      <c r="R666" s="16">
        <f t="shared" si="1122"/>
        <v>1000</v>
      </c>
      <c r="S666" s="16">
        <f t="shared" si="1123"/>
        <v>1000</v>
      </c>
      <c r="T666" s="16">
        <f t="shared" si="1124"/>
        <v>1000</v>
      </c>
      <c r="U666" s="16">
        <f>U667</f>
        <v>0</v>
      </c>
      <c r="V666" s="16">
        <f>V667</f>
        <v>0</v>
      </c>
      <c r="W666" s="16">
        <f>W667</f>
        <v>0</v>
      </c>
      <c r="X666" s="16">
        <f t="shared" si="1125"/>
        <v>1000</v>
      </c>
      <c r="Y666" s="16">
        <f t="shared" si="1126"/>
        <v>1000</v>
      </c>
      <c r="Z666" s="16">
        <f t="shared" si="1127"/>
        <v>1000</v>
      </c>
      <c r="AA666" s="16">
        <f>AA667</f>
        <v>0</v>
      </c>
      <c r="AB666" s="16">
        <f>AB667</f>
        <v>0</v>
      </c>
      <c r="AC666" s="16">
        <f>AC667</f>
        <v>0</v>
      </c>
      <c r="AD666" s="16">
        <f t="shared" si="1128"/>
        <v>1000</v>
      </c>
      <c r="AE666" s="16">
        <f t="shared" si="1129"/>
        <v>1000</v>
      </c>
      <c r="AF666" s="16">
        <f t="shared" si="1130"/>
        <v>1000</v>
      </c>
      <c r="AG666" s="16">
        <f>AG667</f>
        <v>0</v>
      </c>
      <c r="AH666" s="16">
        <f t="shared" si="1131"/>
        <v>1000</v>
      </c>
      <c r="AI666" s="16">
        <f t="shared" si="1132"/>
        <v>1000</v>
      </c>
      <c r="AJ666" s="16">
        <f t="shared" si="1133"/>
        <v>1000</v>
      </c>
      <c r="AK666" s="16">
        <f>AK667</f>
        <v>0</v>
      </c>
      <c r="AL666" s="16">
        <f>AL667</f>
        <v>0</v>
      </c>
      <c r="AM666" s="16">
        <f>AM667</f>
        <v>0</v>
      </c>
      <c r="AN666" s="16">
        <f t="shared" si="1134"/>
        <v>1000</v>
      </c>
      <c r="AO666" s="16">
        <f t="shared" si="1135"/>
        <v>1000</v>
      </c>
      <c r="AP666" s="16">
        <f t="shared" si="1136"/>
        <v>1000</v>
      </c>
      <c r="AQ666" s="16">
        <f>AQ667</f>
        <v>0</v>
      </c>
      <c r="AR666" s="16">
        <f>AR667</f>
        <v>0</v>
      </c>
      <c r="AS666" s="16">
        <f>AS667</f>
        <v>0</v>
      </c>
      <c r="AT666" s="16">
        <f t="shared" si="1137"/>
        <v>1000</v>
      </c>
      <c r="AU666" s="16">
        <f t="shared" si="1138"/>
        <v>1000</v>
      </c>
      <c r="AV666" s="16">
        <f t="shared" si="1139"/>
        <v>1000</v>
      </c>
      <c r="AW666" s="16">
        <f>AW667</f>
        <v>0</v>
      </c>
      <c r="AX666" s="16">
        <f>AX667</f>
        <v>0</v>
      </c>
      <c r="AY666" s="16">
        <f>AY667</f>
        <v>0</v>
      </c>
      <c r="AZ666" s="16">
        <f t="shared" si="1140"/>
        <v>1000</v>
      </c>
      <c r="BA666" s="16">
        <f t="shared" si="1141"/>
        <v>1000</v>
      </c>
      <c r="BB666" s="16">
        <f t="shared" si="1142"/>
        <v>1000</v>
      </c>
      <c r="BC666" s="16">
        <f>BC667</f>
        <v>0</v>
      </c>
      <c r="BD666" s="30"/>
      <c r="BE666" s="30"/>
      <c r="BF666" s="1"/>
      <c r="BG666" s="1"/>
      <c r="BH666" s="1"/>
      <c r="BI666" s="1"/>
      <c r="BJ666" s="1"/>
    </row>
    <row r="667" s="1" customFormat="1">
      <c r="A667" s="13" t="s">
        <v>454</v>
      </c>
      <c r="B667" s="14">
        <v>200</v>
      </c>
      <c r="C667" s="13" t="s">
        <v>72</v>
      </c>
      <c r="D667" s="13" t="s">
        <v>74</v>
      </c>
      <c r="E667" s="29" t="s">
        <v>75</v>
      </c>
      <c r="F667" s="16">
        <v>1000</v>
      </c>
      <c r="G667" s="16">
        <v>1000</v>
      </c>
      <c r="H667" s="16">
        <v>1000</v>
      </c>
      <c r="I667" s="16"/>
      <c r="J667" s="16"/>
      <c r="K667" s="16"/>
      <c r="L667" s="16">
        <f t="shared" si="1169"/>
        <v>1000</v>
      </c>
      <c r="M667" s="16">
        <f t="shared" si="1170"/>
        <v>1000</v>
      </c>
      <c r="N667" s="16">
        <f t="shared" si="1171"/>
        <v>1000</v>
      </c>
      <c r="O667" s="16"/>
      <c r="P667" s="16"/>
      <c r="Q667" s="16"/>
      <c r="R667" s="16">
        <f t="shared" si="1122"/>
        <v>1000</v>
      </c>
      <c r="S667" s="16">
        <f t="shared" si="1123"/>
        <v>1000</v>
      </c>
      <c r="T667" s="16">
        <f t="shared" si="1124"/>
        <v>1000</v>
      </c>
      <c r="U667" s="16"/>
      <c r="V667" s="16"/>
      <c r="W667" s="16"/>
      <c r="X667" s="16">
        <f t="shared" si="1125"/>
        <v>1000</v>
      </c>
      <c r="Y667" s="16">
        <f t="shared" si="1126"/>
        <v>1000</v>
      </c>
      <c r="Z667" s="16">
        <f t="shared" si="1127"/>
        <v>1000</v>
      </c>
      <c r="AA667" s="16"/>
      <c r="AB667" s="16"/>
      <c r="AC667" s="16"/>
      <c r="AD667" s="16">
        <f t="shared" si="1128"/>
        <v>1000</v>
      </c>
      <c r="AE667" s="16">
        <f t="shared" si="1129"/>
        <v>1000</v>
      </c>
      <c r="AF667" s="16">
        <f t="shared" si="1130"/>
        <v>1000</v>
      </c>
      <c r="AG667" s="16"/>
      <c r="AH667" s="16">
        <f t="shared" si="1131"/>
        <v>1000</v>
      </c>
      <c r="AI667" s="16">
        <f t="shared" si="1132"/>
        <v>1000</v>
      </c>
      <c r="AJ667" s="16">
        <f t="shared" si="1133"/>
        <v>1000</v>
      </c>
      <c r="AK667" s="16"/>
      <c r="AL667" s="16"/>
      <c r="AM667" s="16"/>
      <c r="AN667" s="16">
        <f t="shared" si="1134"/>
        <v>1000</v>
      </c>
      <c r="AO667" s="16">
        <f t="shared" si="1135"/>
        <v>1000</v>
      </c>
      <c r="AP667" s="16">
        <f t="shared" si="1136"/>
        <v>1000</v>
      </c>
      <c r="AQ667" s="16"/>
      <c r="AR667" s="16"/>
      <c r="AS667" s="16"/>
      <c r="AT667" s="16">
        <f t="shared" si="1137"/>
        <v>1000</v>
      </c>
      <c r="AU667" s="16">
        <f t="shared" si="1138"/>
        <v>1000</v>
      </c>
      <c r="AV667" s="16">
        <f t="shared" si="1139"/>
        <v>1000</v>
      </c>
      <c r="AW667" s="16"/>
      <c r="AX667" s="16"/>
      <c r="AY667" s="16"/>
      <c r="AZ667" s="16">
        <f t="shared" si="1140"/>
        <v>1000</v>
      </c>
      <c r="BA667" s="16">
        <f t="shared" si="1141"/>
        <v>1000</v>
      </c>
      <c r="BB667" s="16">
        <f t="shared" si="1142"/>
        <v>1000</v>
      </c>
      <c r="BC667" s="16"/>
      <c r="BD667" s="30"/>
      <c r="BE667" s="30"/>
      <c r="BF667" s="1"/>
      <c r="BG667" s="1"/>
      <c r="BH667" s="1"/>
      <c r="BI667" s="1"/>
      <c r="BJ667" s="1"/>
    </row>
    <row r="668" s="1" customFormat="1">
      <c r="A668" s="13" t="s">
        <v>454</v>
      </c>
      <c r="B668" s="14" t="s">
        <v>192</v>
      </c>
      <c r="C668" s="13"/>
      <c r="D668" s="13"/>
      <c r="E668" s="29" t="s">
        <v>193</v>
      </c>
      <c r="F668" s="16">
        <f>F669</f>
        <v>1900</v>
      </c>
      <c r="G668" s="16">
        <f>G669</f>
        <v>1900</v>
      </c>
      <c r="H668" s="16">
        <f>H669</f>
        <v>1900</v>
      </c>
      <c r="I668" s="16">
        <f>I669</f>
        <v>0</v>
      </c>
      <c r="J668" s="16">
        <f>J669</f>
        <v>0</v>
      </c>
      <c r="K668" s="16">
        <f>K669</f>
        <v>0</v>
      </c>
      <c r="L668" s="16">
        <f t="shared" si="1169"/>
        <v>1900</v>
      </c>
      <c r="M668" s="16">
        <f t="shared" si="1170"/>
        <v>1900</v>
      </c>
      <c r="N668" s="16">
        <f t="shared" si="1171"/>
        <v>1900</v>
      </c>
      <c r="O668" s="16">
        <f>O669</f>
        <v>0</v>
      </c>
      <c r="P668" s="16">
        <f>P669</f>
        <v>0</v>
      </c>
      <c r="Q668" s="16">
        <f>Q669</f>
        <v>0</v>
      </c>
      <c r="R668" s="16">
        <f t="shared" si="1122"/>
        <v>1900</v>
      </c>
      <c r="S668" s="16">
        <f t="shared" si="1123"/>
        <v>1900</v>
      </c>
      <c r="T668" s="16">
        <f t="shared" si="1124"/>
        <v>1900</v>
      </c>
      <c r="U668" s="16">
        <f>U669</f>
        <v>0</v>
      </c>
      <c r="V668" s="16">
        <f>V669</f>
        <v>0</v>
      </c>
      <c r="W668" s="16">
        <f>W669</f>
        <v>0</v>
      </c>
      <c r="X668" s="16">
        <f t="shared" si="1125"/>
        <v>1900</v>
      </c>
      <c r="Y668" s="16">
        <f t="shared" si="1126"/>
        <v>1900</v>
      </c>
      <c r="Z668" s="16">
        <f t="shared" si="1127"/>
        <v>1900</v>
      </c>
      <c r="AA668" s="16">
        <f>AA669</f>
        <v>0</v>
      </c>
      <c r="AB668" s="16">
        <f>AB669</f>
        <v>0</v>
      </c>
      <c r="AC668" s="16">
        <f>AC669</f>
        <v>0</v>
      </c>
      <c r="AD668" s="16">
        <f t="shared" si="1128"/>
        <v>1900</v>
      </c>
      <c r="AE668" s="16">
        <f t="shared" si="1129"/>
        <v>1900</v>
      </c>
      <c r="AF668" s="16">
        <f t="shared" si="1130"/>
        <v>1900</v>
      </c>
      <c r="AG668" s="16">
        <f>AG669</f>
        <v>0</v>
      </c>
      <c r="AH668" s="16">
        <f t="shared" si="1131"/>
        <v>1900</v>
      </c>
      <c r="AI668" s="16">
        <f t="shared" si="1132"/>
        <v>1900</v>
      </c>
      <c r="AJ668" s="16">
        <f t="shared" si="1133"/>
        <v>1900</v>
      </c>
      <c r="AK668" s="16">
        <f>AK669</f>
        <v>0</v>
      </c>
      <c r="AL668" s="16">
        <f>AL669</f>
        <v>0</v>
      </c>
      <c r="AM668" s="16">
        <f>AM669</f>
        <v>0</v>
      </c>
      <c r="AN668" s="16">
        <f t="shared" si="1134"/>
        <v>1900</v>
      </c>
      <c r="AO668" s="16">
        <f t="shared" si="1135"/>
        <v>1900</v>
      </c>
      <c r="AP668" s="16">
        <f t="shared" si="1136"/>
        <v>1900</v>
      </c>
      <c r="AQ668" s="16">
        <f>AQ669</f>
        <v>0</v>
      </c>
      <c r="AR668" s="16">
        <f>AR669</f>
        <v>0</v>
      </c>
      <c r="AS668" s="16">
        <f>AS669</f>
        <v>0</v>
      </c>
      <c r="AT668" s="16">
        <f t="shared" si="1137"/>
        <v>1900</v>
      </c>
      <c r="AU668" s="16">
        <f t="shared" si="1138"/>
        <v>1900</v>
      </c>
      <c r="AV668" s="16">
        <f t="shared" si="1139"/>
        <v>1900</v>
      </c>
      <c r="AW668" s="16">
        <f>AW669</f>
        <v>0</v>
      </c>
      <c r="AX668" s="16">
        <f>AX669</f>
        <v>0</v>
      </c>
      <c r="AY668" s="16">
        <f>AY669</f>
        <v>0</v>
      </c>
      <c r="AZ668" s="16">
        <f t="shared" si="1140"/>
        <v>1900</v>
      </c>
      <c r="BA668" s="16">
        <f t="shared" si="1141"/>
        <v>1900</v>
      </c>
      <c r="BB668" s="16">
        <f t="shared" si="1142"/>
        <v>1900</v>
      </c>
      <c r="BC668" s="16">
        <f>BC669</f>
        <v>0</v>
      </c>
      <c r="BD668" s="30"/>
      <c r="BE668" s="30"/>
      <c r="BF668" s="1"/>
      <c r="BG668" s="1"/>
      <c r="BH668" s="1"/>
      <c r="BI668" s="1"/>
      <c r="BJ668" s="1"/>
    </row>
    <row r="669" s="1" customFormat="1">
      <c r="A669" s="13" t="s">
        <v>454</v>
      </c>
      <c r="B669" s="14">
        <v>300</v>
      </c>
      <c r="C669" s="13" t="s">
        <v>72</v>
      </c>
      <c r="D669" s="13" t="s">
        <v>74</v>
      </c>
      <c r="E669" s="29" t="s">
        <v>75</v>
      </c>
      <c r="F669" s="16">
        <v>1900</v>
      </c>
      <c r="G669" s="16">
        <v>1900</v>
      </c>
      <c r="H669" s="16">
        <v>1900</v>
      </c>
      <c r="I669" s="16"/>
      <c r="J669" s="16"/>
      <c r="K669" s="16"/>
      <c r="L669" s="16">
        <f t="shared" si="1169"/>
        <v>1900</v>
      </c>
      <c r="M669" s="16">
        <f t="shared" si="1170"/>
        <v>1900</v>
      </c>
      <c r="N669" s="16">
        <f t="shared" si="1171"/>
        <v>1900</v>
      </c>
      <c r="O669" s="16"/>
      <c r="P669" s="16"/>
      <c r="Q669" s="16"/>
      <c r="R669" s="16">
        <f t="shared" si="1122"/>
        <v>1900</v>
      </c>
      <c r="S669" s="16">
        <f t="shared" si="1123"/>
        <v>1900</v>
      </c>
      <c r="T669" s="16">
        <f t="shared" si="1124"/>
        <v>1900</v>
      </c>
      <c r="U669" s="16"/>
      <c r="V669" s="16"/>
      <c r="W669" s="16"/>
      <c r="X669" s="16">
        <f t="shared" si="1125"/>
        <v>1900</v>
      </c>
      <c r="Y669" s="16">
        <f t="shared" si="1126"/>
        <v>1900</v>
      </c>
      <c r="Z669" s="16">
        <f t="shared" si="1127"/>
        <v>1900</v>
      </c>
      <c r="AA669" s="16"/>
      <c r="AB669" s="16"/>
      <c r="AC669" s="16"/>
      <c r="AD669" s="16">
        <f t="shared" si="1128"/>
        <v>1900</v>
      </c>
      <c r="AE669" s="16">
        <f t="shared" si="1129"/>
        <v>1900</v>
      </c>
      <c r="AF669" s="16">
        <f t="shared" si="1130"/>
        <v>1900</v>
      </c>
      <c r="AG669" s="16"/>
      <c r="AH669" s="16">
        <f t="shared" si="1131"/>
        <v>1900</v>
      </c>
      <c r="AI669" s="16">
        <f t="shared" si="1132"/>
        <v>1900</v>
      </c>
      <c r="AJ669" s="16">
        <f t="shared" si="1133"/>
        <v>1900</v>
      </c>
      <c r="AK669" s="16"/>
      <c r="AL669" s="16"/>
      <c r="AM669" s="16"/>
      <c r="AN669" s="16">
        <f t="shared" si="1134"/>
        <v>1900</v>
      </c>
      <c r="AO669" s="16">
        <f t="shared" si="1135"/>
        <v>1900</v>
      </c>
      <c r="AP669" s="16">
        <f t="shared" si="1136"/>
        <v>1900</v>
      </c>
      <c r="AQ669" s="16"/>
      <c r="AR669" s="16"/>
      <c r="AS669" s="16"/>
      <c r="AT669" s="16">
        <f t="shared" si="1137"/>
        <v>1900</v>
      </c>
      <c r="AU669" s="16">
        <f t="shared" si="1138"/>
        <v>1900</v>
      </c>
      <c r="AV669" s="16">
        <f t="shared" si="1139"/>
        <v>1900</v>
      </c>
      <c r="AW669" s="16"/>
      <c r="AX669" s="16"/>
      <c r="AY669" s="16"/>
      <c r="AZ669" s="16">
        <f t="shared" si="1140"/>
        <v>1900</v>
      </c>
      <c r="BA669" s="16">
        <f t="shared" si="1141"/>
        <v>1900</v>
      </c>
      <c r="BB669" s="16">
        <f t="shared" si="1142"/>
        <v>1900</v>
      </c>
      <c r="BC669" s="16"/>
      <c r="BD669" s="30"/>
      <c r="BE669" s="30"/>
      <c r="BF669" s="1"/>
      <c r="BG669" s="1"/>
      <c r="BH669" s="1"/>
      <c r="BI669" s="1"/>
      <c r="BJ669" s="1"/>
    </row>
    <row r="670" s="1" customFormat="1">
      <c r="A670" s="13" t="s">
        <v>454</v>
      </c>
      <c r="B670" s="14" t="s">
        <v>58</v>
      </c>
      <c r="C670" s="13"/>
      <c r="D670" s="13"/>
      <c r="E670" s="29" t="s">
        <v>59</v>
      </c>
      <c r="F670" s="16">
        <f>F672+F673</f>
        <v>36137.899999999994</v>
      </c>
      <c r="G670" s="16">
        <f>G672+G673</f>
        <v>36488.599999999999</v>
      </c>
      <c r="H670" s="16">
        <f>H672+H673</f>
        <v>36488.599999999999</v>
      </c>
      <c r="I670" s="16">
        <f>I672+I673</f>
        <v>0</v>
      </c>
      <c r="J670" s="16">
        <f>J672+J673</f>
        <v>0</v>
      </c>
      <c r="K670" s="16">
        <f>K672+K673</f>
        <v>0</v>
      </c>
      <c r="L670" s="16">
        <f t="shared" si="1169"/>
        <v>36137.899999999994</v>
      </c>
      <c r="M670" s="16">
        <f t="shared" si="1170"/>
        <v>36488.599999999999</v>
      </c>
      <c r="N670" s="16">
        <f t="shared" si="1171"/>
        <v>36488.599999999999</v>
      </c>
      <c r="O670" s="16">
        <f>O672+O673</f>
        <v>310.48000000000002</v>
      </c>
      <c r="P670" s="16">
        <f>P672+P673</f>
        <v>0</v>
      </c>
      <c r="Q670" s="16">
        <f>Q672+Q673</f>
        <v>0</v>
      </c>
      <c r="R670" s="16">
        <f t="shared" si="1122"/>
        <v>36448.379999999997</v>
      </c>
      <c r="S670" s="16">
        <f t="shared" si="1123"/>
        <v>36488.599999999999</v>
      </c>
      <c r="T670" s="16">
        <f t="shared" si="1124"/>
        <v>36488.599999999999</v>
      </c>
      <c r="U670" s="16">
        <f>U672+U673</f>
        <v>0</v>
      </c>
      <c r="V670" s="16">
        <f>V672+V673</f>
        <v>0</v>
      </c>
      <c r="W670" s="16">
        <f>W672+W673</f>
        <v>0</v>
      </c>
      <c r="X670" s="16">
        <f t="shared" si="1125"/>
        <v>36448.379999999997</v>
      </c>
      <c r="Y670" s="16">
        <f t="shared" si="1126"/>
        <v>36488.599999999999</v>
      </c>
      <c r="Z670" s="16">
        <f t="shared" si="1127"/>
        <v>36488.599999999999</v>
      </c>
      <c r="AA670" s="16">
        <f>AA672+AA673</f>
        <v>-550</v>
      </c>
      <c r="AB670" s="16">
        <f>AB672+AB673</f>
        <v>-1000</v>
      </c>
      <c r="AC670" s="16">
        <f>AC672+AC673</f>
        <v>-1000</v>
      </c>
      <c r="AD670" s="16">
        <f t="shared" si="1128"/>
        <v>35898.379999999997</v>
      </c>
      <c r="AE670" s="16">
        <f t="shared" si="1129"/>
        <v>35488.599999999999</v>
      </c>
      <c r="AF670" s="16">
        <f t="shared" si="1130"/>
        <v>35488.599999999999</v>
      </c>
      <c r="AG670" s="16">
        <f>AG672+AG673</f>
        <v>0</v>
      </c>
      <c r="AH670" s="16">
        <f t="shared" si="1131"/>
        <v>35898.379999999997</v>
      </c>
      <c r="AI670" s="16">
        <f t="shared" si="1132"/>
        <v>35488.599999999999</v>
      </c>
      <c r="AJ670" s="16">
        <f t="shared" si="1133"/>
        <v>35488.599999999999</v>
      </c>
      <c r="AK670" s="16">
        <f>AK672+AK673+AK671</f>
        <v>1727.6610000000001</v>
      </c>
      <c r="AL670" s="16">
        <f>AL672+AL673+AL671</f>
        <v>0</v>
      </c>
      <c r="AM670" s="16">
        <f>AM672+AM673+AM671</f>
        <v>0</v>
      </c>
      <c r="AN670" s="16">
        <f t="shared" si="1134"/>
        <v>37626.040999999997</v>
      </c>
      <c r="AO670" s="16">
        <f t="shared" si="1135"/>
        <v>35488.599999999999</v>
      </c>
      <c r="AP670" s="16">
        <f t="shared" si="1136"/>
        <v>35488.599999999999</v>
      </c>
      <c r="AQ670" s="16">
        <f>AQ672+AQ673+AQ671</f>
        <v>0</v>
      </c>
      <c r="AR670" s="16">
        <f>AR672+AR673+AR671</f>
        <v>0</v>
      </c>
      <c r="AS670" s="16">
        <f>AS672+AS673+AS671</f>
        <v>0</v>
      </c>
      <c r="AT670" s="16">
        <f t="shared" si="1137"/>
        <v>37626.040999999997</v>
      </c>
      <c r="AU670" s="16">
        <f t="shared" si="1138"/>
        <v>35488.599999999999</v>
      </c>
      <c r="AV670" s="16">
        <f t="shared" si="1139"/>
        <v>35488.599999999999</v>
      </c>
      <c r="AW670" s="16">
        <f>AW672+AW673+AW671</f>
        <v>0</v>
      </c>
      <c r="AX670" s="16">
        <f>AX672+AX673+AX671</f>
        <v>0</v>
      </c>
      <c r="AY670" s="16">
        <f>AY672+AY673+AY671</f>
        <v>0</v>
      </c>
      <c r="AZ670" s="16">
        <f t="shared" si="1140"/>
        <v>37626.040999999997</v>
      </c>
      <c r="BA670" s="16">
        <f t="shared" si="1141"/>
        <v>35488.599999999999</v>
      </c>
      <c r="BB670" s="16">
        <f t="shared" si="1142"/>
        <v>35488.599999999999</v>
      </c>
      <c r="BC670" s="16">
        <f>BC672+BC673+BC671</f>
        <v>0</v>
      </c>
      <c r="BD670" s="30"/>
      <c r="BE670" s="30"/>
      <c r="BF670" s="1"/>
      <c r="BG670" s="1"/>
      <c r="BH670" s="1"/>
      <c r="BI670" s="1"/>
      <c r="BJ670" s="1"/>
    </row>
    <row r="671" s="1" customFormat="1">
      <c r="A671" s="13" t="s">
        <v>454</v>
      </c>
      <c r="B671" s="14">
        <v>600</v>
      </c>
      <c r="C671" s="13" t="s">
        <v>72</v>
      </c>
      <c r="D671" s="13" t="s">
        <v>303</v>
      </c>
      <c r="E671" s="29" t="s">
        <v>357</v>
      </c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>
        <v>1727.6610000000001</v>
      </c>
      <c r="AL671" s="16"/>
      <c r="AM671" s="16"/>
      <c r="AN671" s="16">
        <f t="shared" si="1134"/>
        <v>1727.6610000000001</v>
      </c>
      <c r="AO671" s="16">
        <f t="shared" si="1135"/>
        <v>0</v>
      </c>
      <c r="AP671" s="16">
        <f t="shared" si="1136"/>
        <v>0</v>
      </c>
      <c r="AQ671" s="16"/>
      <c r="AR671" s="16"/>
      <c r="AS671" s="16"/>
      <c r="AT671" s="16">
        <f t="shared" si="1137"/>
        <v>1727.6610000000001</v>
      </c>
      <c r="AU671" s="16">
        <f t="shared" si="1138"/>
        <v>0</v>
      </c>
      <c r="AV671" s="16">
        <f t="shared" si="1139"/>
        <v>0</v>
      </c>
      <c r="AW671" s="16"/>
      <c r="AX671" s="16"/>
      <c r="AY671" s="16"/>
      <c r="AZ671" s="16">
        <f t="shared" si="1140"/>
        <v>1727.6610000000001</v>
      </c>
      <c r="BA671" s="16">
        <f t="shared" si="1141"/>
        <v>0</v>
      </c>
      <c r="BB671" s="16">
        <f t="shared" si="1142"/>
        <v>0</v>
      </c>
      <c r="BC671" s="16"/>
      <c r="BD671" s="30"/>
      <c r="BE671" s="30"/>
      <c r="BF671" s="1"/>
      <c r="BG671" s="1"/>
      <c r="BH671" s="1"/>
      <c r="BI671" s="1"/>
      <c r="BJ671" s="1"/>
    </row>
    <row r="672" s="1" customFormat="1">
      <c r="A672" s="13" t="s">
        <v>454</v>
      </c>
      <c r="B672" s="14">
        <v>600</v>
      </c>
      <c r="C672" s="13" t="s">
        <v>72</v>
      </c>
      <c r="D672" s="13" t="s">
        <v>106</v>
      </c>
      <c r="E672" s="29" t="s">
        <v>213</v>
      </c>
      <c r="F672" s="16">
        <v>3223.6999999999998</v>
      </c>
      <c r="G672" s="16">
        <v>3316.8000000000002</v>
      </c>
      <c r="H672" s="16">
        <v>3316.8000000000002</v>
      </c>
      <c r="I672" s="16"/>
      <c r="J672" s="16"/>
      <c r="K672" s="16"/>
      <c r="L672" s="16">
        <f t="shared" si="1169"/>
        <v>3223.6999999999998</v>
      </c>
      <c r="M672" s="16">
        <f t="shared" si="1170"/>
        <v>3316.8000000000002</v>
      </c>
      <c r="N672" s="16">
        <f t="shared" si="1171"/>
        <v>3316.8000000000002</v>
      </c>
      <c r="O672" s="16">
        <v>84.216999999999999</v>
      </c>
      <c r="P672" s="16"/>
      <c r="Q672" s="16"/>
      <c r="R672" s="16">
        <f t="shared" si="1122"/>
        <v>3307.9169999999999</v>
      </c>
      <c r="S672" s="16">
        <f t="shared" si="1123"/>
        <v>3316.8000000000002</v>
      </c>
      <c r="T672" s="16">
        <f t="shared" si="1124"/>
        <v>3316.8000000000002</v>
      </c>
      <c r="U672" s="16"/>
      <c r="V672" s="16"/>
      <c r="W672" s="16"/>
      <c r="X672" s="16">
        <f t="shared" si="1125"/>
        <v>3307.9169999999999</v>
      </c>
      <c r="Y672" s="16">
        <f t="shared" si="1126"/>
        <v>3316.8000000000002</v>
      </c>
      <c r="Z672" s="16">
        <f t="shared" si="1127"/>
        <v>3316.8000000000002</v>
      </c>
      <c r="AA672" s="16"/>
      <c r="AB672" s="16"/>
      <c r="AC672" s="16"/>
      <c r="AD672" s="16">
        <f t="shared" si="1128"/>
        <v>3307.9169999999999</v>
      </c>
      <c r="AE672" s="16">
        <f t="shared" si="1129"/>
        <v>3316.8000000000002</v>
      </c>
      <c r="AF672" s="16">
        <f t="shared" si="1130"/>
        <v>3316.8000000000002</v>
      </c>
      <c r="AG672" s="16"/>
      <c r="AH672" s="16">
        <f t="shared" si="1131"/>
        <v>3307.9169999999999</v>
      </c>
      <c r="AI672" s="16">
        <f t="shared" si="1132"/>
        <v>3316.8000000000002</v>
      </c>
      <c r="AJ672" s="16">
        <f t="shared" si="1133"/>
        <v>3316.8000000000002</v>
      </c>
      <c r="AK672" s="16"/>
      <c r="AL672" s="16"/>
      <c r="AM672" s="16"/>
      <c r="AN672" s="16">
        <f t="shared" si="1134"/>
        <v>3307.9169999999999</v>
      </c>
      <c r="AO672" s="16">
        <f t="shared" si="1135"/>
        <v>3316.8000000000002</v>
      </c>
      <c r="AP672" s="16">
        <f t="shared" si="1136"/>
        <v>3316.8000000000002</v>
      </c>
      <c r="AQ672" s="16"/>
      <c r="AR672" s="16"/>
      <c r="AS672" s="16"/>
      <c r="AT672" s="16">
        <f t="shared" si="1137"/>
        <v>3307.9169999999999</v>
      </c>
      <c r="AU672" s="16">
        <f t="shared" si="1138"/>
        <v>3316.8000000000002</v>
      </c>
      <c r="AV672" s="16">
        <f t="shared" si="1139"/>
        <v>3316.8000000000002</v>
      </c>
      <c r="AW672" s="16"/>
      <c r="AX672" s="16"/>
      <c r="AY672" s="16"/>
      <c r="AZ672" s="16">
        <f t="shared" si="1140"/>
        <v>3307.9169999999999</v>
      </c>
      <c r="BA672" s="16">
        <f t="shared" si="1141"/>
        <v>3316.8000000000002</v>
      </c>
      <c r="BB672" s="16">
        <f t="shared" si="1142"/>
        <v>3316.8000000000002</v>
      </c>
      <c r="BC672" s="16"/>
      <c r="BD672" s="30"/>
      <c r="BE672" s="30"/>
      <c r="BF672" s="1"/>
      <c r="BG672" s="1"/>
      <c r="BH672" s="1"/>
      <c r="BI672" s="1"/>
      <c r="BJ672" s="1"/>
    </row>
    <row r="673" s="1" customFormat="1">
      <c r="A673" s="13" t="s">
        <v>454</v>
      </c>
      <c r="B673" s="14">
        <v>600</v>
      </c>
      <c r="C673" s="13" t="s">
        <v>72</v>
      </c>
      <c r="D673" s="13" t="s">
        <v>74</v>
      </c>
      <c r="E673" s="29" t="s">
        <v>75</v>
      </c>
      <c r="F673" s="16">
        <v>32914.199999999997</v>
      </c>
      <c r="G673" s="16">
        <v>33171.799999999996</v>
      </c>
      <c r="H673" s="16">
        <v>33171.799999999996</v>
      </c>
      <c r="I673" s="16"/>
      <c r="J673" s="16"/>
      <c r="K673" s="16"/>
      <c r="L673" s="16">
        <f t="shared" si="1169"/>
        <v>32914.199999999997</v>
      </c>
      <c r="M673" s="16">
        <f t="shared" si="1170"/>
        <v>33171.799999999996</v>
      </c>
      <c r="N673" s="16">
        <f t="shared" si="1171"/>
        <v>33171.799999999996</v>
      </c>
      <c r="O673" s="16">
        <v>226.26300000000001</v>
      </c>
      <c r="P673" s="16"/>
      <c r="Q673" s="16"/>
      <c r="R673" s="16">
        <f t="shared" si="1122"/>
        <v>33140.462999999996</v>
      </c>
      <c r="S673" s="16">
        <f t="shared" si="1123"/>
        <v>33171.799999999996</v>
      </c>
      <c r="T673" s="16">
        <f t="shared" si="1124"/>
        <v>33171.799999999996</v>
      </c>
      <c r="U673" s="16"/>
      <c r="V673" s="16"/>
      <c r="W673" s="16"/>
      <c r="X673" s="16">
        <f t="shared" si="1125"/>
        <v>33140.462999999996</v>
      </c>
      <c r="Y673" s="16">
        <f t="shared" si="1126"/>
        <v>33171.799999999996</v>
      </c>
      <c r="Z673" s="16">
        <f t="shared" si="1127"/>
        <v>33171.799999999996</v>
      </c>
      <c r="AA673" s="16">
        <v>-550</v>
      </c>
      <c r="AB673" s="16">
        <v>-1000</v>
      </c>
      <c r="AC673" s="16">
        <v>-1000</v>
      </c>
      <c r="AD673" s="16">
        <f t="shared" si="1128"/>
        <v>32590.462999999996</v>
      </c>
      <c r="AE673" s="16">
        <f t="shared" si="1129"/>
        <v>32171.799999999996</v>
      </c>
      <c r="AF673" s="16">
        <f t="shared" si="1130"/>
        <v>32171.799999999996</v>
      </c>
      <c r="AG673" s="16"/>
      <c r="AH673" s="16">
        <f t="shared" si="1131"/>
        <v>32590.462999999996</v>
      </c>
      <c r="AI673" s="16">
        <f t="shared" si="1132"/>
        <v>32171.799999999996</v>
      </c>
      <c r="AJ673" s="16">
        <f t="shared" si="1133"/>
        <v>32171.799999999996</v>
      </c>
      <c r="AK673" s="16"/>
      <c r="AL673" s="16"/>
      <c r="AM673" s="16"/>
      <c r="AN673" s="16">
        <f t="shared" si="1134"/>
        <v>32590.462999999996</v>
      </c>
      <c r="AO673" s="16">
        <f t="shared" si="1135"/>
        <v>32171.799999999996</v>
      </c>
      <c r="AP673" s="16">
        <f t="shared" si="1136"/>
        <v>32171.799999999996</v>
      </c>
      <c r="AQ673" s="16"/>
      <c r="AR673" s="16"/>
      <c r="AS673" s="16"/>
      <c r="AT673" s="16">
        <f t="shared" si="1137"/>
        <v>32590.462999999996</v>
      </c>
      <c r="AU673" s="16">
        <f t="shared" si="1138"/>
        <v>32171.799999999996</v>
      </c>
      <c r="AV673" s="16">
        <f t="shared" si="1139"/>
        <v>32171.799999999996</v>
      </c>
      <c r="AW673" s="16"/>
      <c r="AX673" s="16"/>
      <c r="AY673" s="16"/>
      <c r="AZ673" s="16">
        <f t="shared" si="1140"/>
        <v>32590.462999999996</v>
      </c>
      <c r="BA673" s="16">
        <f t="shared" si="1141"/>
        <v>32171.799999999996</v>
      </c>
      <c r="BB673" s="16">
        <f t="shared" si="1142"/>
        <v>32171.799999999996</v>
      </c>
      <c r="BC673" s="16"/>
      <c r="BD673" s="30"/>
      <c r="BE673" s="30"/>
      <c r="BF673" s="1"/>
      <c r="BG673" s="1"/>
      <c r="BH673" s="1"/>
      <c r="BI673" s="1"/>
      <c r="BJ673" s="1"/>
    </row>
    <row r="674" s="1" customFormat="1">
      <c r="A674" s="13" t="s">
        <v>456</v>
      </c>
      <c r="B674" s="14"/>
      <c r="C674" s="13"/>
      <c r="D674" s="13"/>
      <c r="E674" s="29" t="s">
        <v>457</v>
      </c>
      <c r="F674" s="16">
        <f>F675+F677</f>
        <v>2988.5999999999999</v>
      </c>
      <c r="G674" s="16">
        <f>G675+G677</f>
        <v>2988.5999999999999</v>
      </c>
      <c r="H674" s="16">
        <f>H675+H677</f>
        <v>2988.5999999999999</v>
      </c>
      <c r="I674" s="16">
        <f>I675+I677</f>
        <v>0</v>
      </c>
      <c r="J674" s="16">
        <f>J675+J677</f>
        <v>0</v>
      </c>
      <c r="K674" s="16">
        <f>K675+K677</f>
        <v>0</v>
      </c>
      <c r="L674" s="16">
        <f t="shared" si="1169"/>
        <v>2988.5999999999999</v>
      </c>
      <c r="M674" s="16">
        <f t="shared" si="1170"/>
        <v>2988.5999999999999</v>
      </c>
      <c r="N674" s="16">
        <f t="shared" si="1171"/>
        <v>2988.5999999999999</v>
      </c>
      <c r="O674" s="16">
        <f>O675+O677</f>
        <v>0</v>
      </c>
      <c r="P674" s="16">
        <f>P675+P677</f>
        <v>0</v>
      </c>
      <c r="Q674" s="16">
        <f>Q675+Q677</f>
        <v>0</v>
      </c>
      <c r="R674" s="16">
        <f t="shared" si="1122"/>
        <v>2988.5999999999999</v>
      </c>
      <c r="S674" s="16">
        <f t="shared" si="1123"/>
        <v>2988.5999999999999</v>
      </c>
      <c r="T674" s="16">
        <f t="shared" si="1124"/>
        <v>2988.5999999999999</v>
      </c>
      <c r="U674" s="16">
        <f>U675+U677</f>
        <v>0</v>
      </c>
      <c r="V674" s="16">
        <f>V675+V677</f>
        <v>0</v>
      </c>
      <c r="W674" s="16">
        <f>W675+W677</f>
        <v>0</v>
      </c>
      <c r="X674" s="16">
        <f t="shared" si="1125"/>
        <v>2988.5999999999999</v>
      </c>
      <c r="Y674" s="16">
        <f t="shared" si="1126"/>
        <v>2988.5999999999999</v>
      </c>
      <c r="Z674" s="16">
        <f t="shared" si="1127"/>
        <v>2988.5999999999999</v>
      </c>
      <c r="AA674" s="16">
        <f>AA675+AA677</f>
        <v>0</v>
      </c>
      <c r="AB674" s="16">
        <f>AB675+AB677</f>
        <v>0</v>
      </c>
      <c r="AC674" s="16">
        <f>AC675+AC677</f>
        <v>0</v>
      </c>
      <c r="AD674" s="16">
        <f t="shared" si="1128"/>
        <v>2988.5999999999999</v>
      </c>
      <c r="AE674" s="16">
        <f t="shared" si="1129"/>
        <v>2988.5999999999999</v>
      </c>
      <c r="AF674" s="16">
        <f t="shared" si="1130"/>
        <v>2988.5999999999999</v>
      </c>
      <c r="AG674" s="16">
        <f>AG675+AG677</f>
        <v>0</v>
      </c>
      <c r="AH674" s="16">
        <f t="shared" si="1131"/>
        <v>2988.5999999999999</v>
      </c>
      <c r="AI674" s="16">
        <f t="shared" si="1132"/>
        <v>2988.5999999999999</v>
      </c>
      <c r="AJ674" s="16">
        <f t="shared" si="1133"/>
        <v>2988.5999999999999</v>
      </c>
      <c r="AK674" s="16">
        <f>AK675+AK677</f>
        <v>0</v>
      </c>
      <c r="AL674" s="16">
        <f>AL675+AL677</f>
        <v>0</v>
      </c>
      <c r="AM674" s="16">
        <f>AM675+AM677</f>
        <v>0</v>
      </c>
      <c r="AN674" s="16">
        <f t="shared" si="1134"/>
        <v>2988.5999999999999</v>
      </c>
      <c r="AO674" s="16">
        <f t="shared" si="1135"/>
        <v>2988.5999999999999</v>
      </c>
      <c r="AP674" s="16">
        <f t="shared" si="1136"/>
        <v>2988.5999999999999</v>
      </c>
      <c r="AQ674" s="16">
        <f>AQ675+AQ677</f>
        <v>0</v>
      </c>
      <c r="AR674" s="16">
        <f>AR675+AR677</f>
        <v>0</v>
      </c>
      <c r="AS674" s="16">
        <f>AS675+AS677</f>
        <v>0</v>
      </c>
      <c r="AT674" s="16">
        <f t="shared" si="1137"/>
        <v>2988.5999999999999</v>
      </c>
      <c r="AU674" s="16">
        <f t="shared" si="1138"/>
        <v>2988.5999999999999</v>
      </c>
      <c r="AV674" s="16">
        <f t="shared" si="1139"/>
        <v>2988.5999999999999</v>
      </c>
      <c r="AW674" s="16">
        <f>AW675+AW677</f>
        <v>0</v>
      </c>
      <c r="AX674" s="16">
        <f>AX675+AX677</f>
        <v>0</v>
      </c>
      <c r="AY674" s="16">
        <f>AY675+AY677</f>
        <v>0</v>
      </c>
      <c r="AZ674" s="16">
        <f t="shared" si="1140"/>
        <v>2988.5999999999999</v>
      </c>
      <c r="BA674" s="16">
        <f t="shared" si="1141"/>
        <v>2988.5999999999999</v>
      </c>
      <c r="BB674" s="16">
        <f t="shared" si="1142"/>
        <v>2988.5999999999999</v>
      </c>
      <c r="BC674" s="16">
        <f>BC675+BC677</f>
        <v>0</v>
      </c>
      <c r="BD674" s="30"/>
      <c r="BE674" s="30"/>
      <c r="BF674" s="1"/>
      <c r="BG674" s="1"/>
      <c r="BH674" s="1"/>
      <c r="BI674" s="1"/>
      <c r="BJ674" s="1"/>
    </row>
    <row r="675" s="1" customFormat="1">
      <c r="A675" s="13" t="s">
        <v>456</v>
      </c>
      <c r="B675" s="14" t="s">
        <v>66</v>
      </c>
      <c r="C675" s="13"/>
      <c r="D675" s="13"/>
      <c r="E675" s="29" t="s">
        <v>67</v>
      </c>
      <c r="F675" s="16">
        <f>F676</f>
        <v>115</v>
      </c>
      <c r="G675" s="16">
        <f>G676</f>
        <v>115</v>
      </c>
      <c r="H675" s="16">
        <f>H676</f>
        <v>115</v>
      </c>
      <c r="I675" s="16">
        <f>I676</f>
        <v>0</v>
      </c>
      <c r="J675" s="16">
        <f>J676</f>
        <v>0</v>
      </c>
      <c r="K675" s="16">
        <f>K676</f>
        <v>0</v>
      </c>
      <c r="L675" s="16">
        <f t="shared" si="1169"/>
        <v>115</v>
      </c>
      <c r="M675" s="16">
        <f t="shared" si="1170"/>
        <v>115</v>
      </c>
      <c r="N675" s="16">
        <f t="shared" si="1171"/>
        <v>115</v>
      </c>
      <c r="O675" s="16">
        <f>O676</f>
        <v>0</v>
      </c>
      <c r="P675" s="16">
        <f>P676</f>
        <v>0</v>
      </c>
      <c r="Q675" s="16">
        <f>Q676</f>
        <v>0</v>
      </c>
      <c r="R675" s="16">
        <f t="shared" si="1122"/>
        <v>115</v>
      </c>
      <c r="S675" s="16">
        <f t="shared" si="1123"/>
        <v>115</v>
      </c>
      <c r="T675" s="16">
        <f t="shared" si="1124"/>
        <v>115</v>
      </c>
      <c r="U675" s="16">
        <f>U676</f>
        <v>0</v>
      </c>
      <c r="V675" s="16">
        <f>V676</f>
        <v>0</v>
      </c>
      <c r="W675" s="16">
        <f>W676</f>
        <v>0</v>
      </c>
      <c r="X675" s="16">
        <f t="shared" si="1125"/>
        <v>115</v>
      </c>
      <c r="Y675" s="16">
        <f t="shared" si="1126"/>
        <v>115</v>
      </c>
      <c r="Z675" s="16">
        <f t="shared" si="1127"/>
        <v>115</v>
      </c>
      <c r="AA675" s="16">
        <f>AA676</f>
        <v>0</v>
      </c>
      <c r="AB675" s="16">
        <f>AB676</f>
        <v>0</v>
      </c>
      <c r="AC675" s="16">
        <f>AC676</f>
        <v>0</v>
      </c>
      <c r="AD675" s="16">
        <f t="shared" si="1128"/>
        <v>115</v>
      </c>
      <c r="AE675" s="16">
        <f t="shared" si="1129"/>
        <v>115</v>
      </c>
      <c r="AF675" s="16">
        <f t="shared" si="1130"/>
        <v>115</v>
      </c>
      <c r="AG675" s="16">
        <f>AG676</f>
        <v>0</v>
      </c>
      <c r="AH675" s="16">
        <f t="shared" si="1131"/>
        <v>115</v>
      </c>
      <c r="AI675" s="16">
        <f t="shared" si="1132"/>
        <v>115</v>
      </c>
      <c r="AJ675" s="16">
        <f t="shared" si="1133"/>
        <v>115</v>
      </c>
      <c r="AK675" s="16">
        <f>AK676</f>
        <v>0</v>
      </c>
      <c r="AL675" s="16">
        <f>AL676</f>
        <v>0</v>
      </c>
      <c r="AM675" s="16">
        <f>AM676</f>
        <v>0</v>
      </c>
      <c r="AN675" s="16">
        <f t="shared" si="1134"/>
        <v>115</v>
      </c>
      <c r="AO675" s="16">
        <f t="shared" si="1135"/>
        <v>115</v>
      </c>
      <c r="AP675" s="16">
        <f t="shared" si="1136"/>
        <v>115</v>
      </c>
      <c r="AQ675" s="16">
        <f>AQ676</f>
        <v>0</v>
      </c>
      <c r="AR675" s="16">
        <f>AR676</f>
        <v>0</v>
      </c>
      <c r="AS675" s="16">
        <f>AS676</f>
        <v>0</v>
      </c>
      <c r="AT675" s="16">
        <f t="shared" si="1137"/>
        <v>115</v>
      </c>
      <c r="AU675" s="16">
        <f t="shared" si="1138"/>
        <v>115</v>
      </c>
      <c r="AV675" s="16">
        <f t="shared" si="1139"/>
        <v>115</v>
      </c>
      <c r="AW675" s="16">
        <f>AW676</f>
        <v>0</v>
      </c>
      <c r="AX675" s="16">
        <f>AX676</f>
        <v>0</v>
      </c>
      <c r="AY675" s="16">
        <f>AY676</f>
        <v>0</v>
      </c>
      <c r="AZ675" s="16">
        <f t="shared" si="1140"/>
        <v>115</v>
      </c>
      <c r="BA675" s="16">
        <f t="shared" si="1141"/>
        <v>115</v>
      </c>
      <c r="BB675" s="16">
        <f t="shared" si="1142"/>
        <v>115</v>
      </c>
      <c r="BC675" s="16">
        <f>BC676</f>
        <v>0</v>
      </c>
      <c r="BD675" s="30"/>
      <c r="BE675" s="30"/>
      <c r="BF675" s="1"/>
      <c r="BG675" s="1"/>
      <c r="BH675" s="1"/>
      <c r="BI675" s="1"/>
      <c r="BJ675" s="1"/>
    </row>
    <row r="676" s="1" customFormat="1">
      <c r="A676" s="13" t="s">
        <v>456</v>
      </c>
      <c r="B676" s="14">
        <v>200</v>
      </c>
      <c r="C676" s="13" t="s">
        <v>72</v>
      </c>
      <c r="D676" s="13" t="s">
        <v>74</v>
      </c>
      <c r="E676" s="29" t="s">
        <v>75</v>
      </c>
      <c r="F676" s="16">
        <v>115</v>
      </c>
      <c r="G676" s="16">
        <v>115</v>
      </c>
      <c r="H676" s="16">
        <v>115</v>
      </c>
      <c r="I676" s="16"/>
      <c r="J676" s="16"/>
      <c r="K676" s="16"/>
      <c r="L676" s="16">
        <f t="shared" si="1169"/>
        <v>115</v>
      </c>
      <c r="M676" s="16">
        <f t="shared" si="1170"/>
        <v>115</v>
      </c>
      <c r="N676" s="16">
        <f t="shared" si="1171"/>
        <v>115</v>
      </c>
      <c r="O676" s="16"/>
      <c r="P676" s="16"/>
      <c r="Q676" s="16"/>
      <c r="R676" s="16">
        <f t="shared" si="1122"/>
        <v>115</v>
      </c>
      <c r="S676" s="16">
        <f t="shared" si="1123"/>
        <v>115</v>
      </c>
      <c r="T676" s="16">
        <f t="shared" si="1124"/>
        <v>115</v>
      </c>
      <c r="U676" s="16"/>
      <c r="V676" s="16"/>
      <c r="W676" s="16"/>
      <c r="X676" s="16">
        <f t="shared" si="1125"/>
        <v>115</v>
      </c>
      <c r="Y676" s="16">
        <f t="shared" si="1126"/>
        <v>115</v>
      </c>
      <c r="Z676" s="16">
        <f t="shared" si="1127"/>
        <v>115</v>
      </c>
      <c r="AA676" s="16"/>
      <c r="AB676" s="16"/>
      <c r="AC676" s="16"/>
      <c r="AD676" s="16">
        <f t="shared" si="1128"/>
        <v>115</v>
      </c>
      <c r="AE676" s="16">
        <f t="shared" si="1129"/>
        <v>115</v>
      </c>
      <c r="AF676" s="16">
        <f t="shared" si="1130"/>
        <v>115</v>
      </c>
      <c r="AG676" s="16"/>
      <c r="AH676" s="16">
        <f t="shared" si="1131"/>
        <v>115</v>
      </c>
      <c r="AI676" s="16">
        <f t="shared" si="1132"/>
        <v>115</v>
      </c>
      <c r="AJ676" s="16">
        <f t="shared" si="1133"/>
        <v>115</v>
      </c>
      <c r="AK676" s="16"/>
      <c r="AL676" s="16"/>
      <c r="AM676" s="16"/>
      <c r="AN676" s="16">
        <f t="shared" si="1134"/>
        <v>115</v>
      </c>
      <c r="AO676" s="16">
        <f t="shared" si="1135"/>
        <v>115</v>
      </c>
      <c r="AP676" s="16">
        <f t="shared" si="1136"/>
        <v>115</v>
      </c>
      <c r="AQ676" s="16"/>
      <c r="AR676" s="16"/>
      <c r="AS676" s="16"/>
      <c r="AT676" s="16">
        <f t="shared" si="1137"/>
        <v>115</v>
      </c>
      <c r="AU676" s="16">
        <f t="shared" si="1138"/>
        <v>115</v>
      </c>
      <c r="AV676" s="16">
        <f t="shared" si="1139"/>
        <v>115</v>
      </c>
      <c r="AW676" s="16"/>
      <c r="AX676" s="16"/>
      <c r="AY676" s="16"/>
      <c r="AZ676" s="16">
        <f t="shared" si="1140"/>
        <v>115</v>
      </c>
      <c r="BA676" s="16">
        <f t="shared" si="1141"/>
        <v>115</v>
      </c>
      <c r="BB676" s="16">
        <f t="shared" si="1142"/>
        <v>115</v>
      </c>
      <c r="BC676" s="16"/>
      <c r="BD676" s="30"/>
      <c r="BE676" s="30"/>
      <c r="BF676" s="1"/>
      <c r="BG676" s="1"/>
      <c r="BH676" s="1"/>
      <c r="BI676" s="1"/>
      <c r="BJ676" s="1"/>
    </row>
    <row r="677" s="1" customFormat="1">
      <c r="A677" s="13" t="s">
        <v>456</v>
      </c>
      <c r="B677" s="14" t="s">
        <v>192</v>
      </c>
      <c r="C677" s="13"/>
      <c r="D677" s="13"/>
      <c r="E677" s="29" t="s">
        <v>193</v>
      </c>
      <c r="F677" s="16">
        <f>F678</f>
        <v>2873.5999999999999</v>
      </c>
      <c r="G677" s="16">
        <f>G678</f>
        <v>2873.5999999999999</v>
      </c>
      <c r="H677" s="16">
        <f>H678</f>
        <v>2873.5999999999999</v>
      </c>
      <c r="I677" s="16">
        <f>I678</f>
        <v>0</v>
      </c>
      <c r="J677" s="16">
        <f>J678</f>
        <v>0</v>
      </c>
      <c r="K677" s="16">
        <f>K678</f>
        <v>0</v>
      </c>
      <c r="L677" s="16">
        <f t="shared" si="1169"/>
        <v>2873.5999999999999</v>
      </c>
      <c r="M677" s="16">
        <f t="shared" si="1170"/>
        <v>2873.5999999999999</v>
      </c>
      <c r="N677" s="16">
        <f t="shared" si="1171"/>
        <v>2873.5999999999999</v>
      </c>
      <c r="O677" s="16">
        <f>O678</f>
        <v>0</v>
      </c>
      <c r="P677" s="16">
        <f>P678</f>
        <v>0</v>
      </c>
      <c r="Q677" s="16">
        <f>Q678</f>
        <v>0</v>
      </c>
      <c r="R677" s="16">
        <f t="shared" si="1122"/>
        <v>2873.5999999999999</v>
      </c>
      <c r="S677" s="16">
        <f t="shared" si="1123"/>
        <v>2873.5999999999999</v>
      </c>
      <c r="T677" s="16">
        <f t="shared" si="1124"/>
        <v>2873.5999999999999</v>
      </c>
      <c r="U677" s="16">
        <f>U678</f>
        <v>0</v>
      </c>
      <c r="V677" s="16">
        <f>V678</f>
        <v>0</v>
      </c>
      <c r="W677" s="16">
        <f>W678</f>
        <v>0</v>
      </c>
      <c r="X677" s="16">
        <f t="shared" si="1125"/>
        <v>2873.5999999999999</v>
      </c>
      <c r="Y677" s="16">
        <f t="shared" si="1126"/>
        <v>2873.5999999999999</v>
      </c>
      <c r="Z677" s="16">
        <f t="shared" si="1127"/>
        <v>2873.5999999999999</v>
      </c>
      <c r="AA677" s="16">
        <f>AA678</f>
        <v>0</v>
      </c>
      <c r="AB677" s="16">
        <f>AB678</f>
        <v>0</v>
      </c>
      <c r="AC677" s="16">
        <f>AC678</f>
        <v>0</v>
      </c>
      <c r="AD677" s="16">
        <f t="shared" si="1128"/>
        <v>2873.5999999999999</v>
      </c>
      <c r="AE677" s="16">
        <f t="shared" si="1129"/>
        <v>2873.5999999999999</v>
      </c>
      <c r="AF677" s="16">
        <f t="shared" si="1130"/>
        <v>2873.5999999999999</v>
      </c>
      <c r="AG677" s="16">
        <f>AG678</f>
        <v>0</v>
      </c>
      <c r="AH677" s="16">
        <f t="shared" si="1131"/>
        <v>2873.5999999999999</v>
      </c>
      <c r="AI677" s="16">
        <f t="shared" si="1132"/>
        <v>2873.5999999999999</v>
      </c>
      <c r="AJ677" s="16">
        <f t="shared" si="1133"/>
        <v>2873.5999999999999</v>
      </c>
      <c r="AK677" s="16">
        <f>AK678</f>
        <v>0</v>
      </c>
      <c r="AL677" s="16">
        <f>AL678</f>
        <v>0</v>
      </c>
      <c r="AM677" s="16">
        <f>AM678</f>
        <v>0</v>
      </c>
      <c r="AN677" s="16">
        <f t="shared" si="1134"/>
        <v>2873.5999999999999</v>
      </c>
      <c r="AO677" s="16">
        <f t="shared" si="1135"/>
        <v>2873.5999999999999</v>
      </c>
      <c r="AP677" s="16">
        <f t="shared" si="1136"/>
        <v>2873.5999999999999</v>
      </c>
      <c r="AQ677" s="16">
        <f>AQ678</f>
        <v>0</v>
      </c>
      <c r="AR677" s="16">
        <f>AR678</f>
        <v>0</v>
      </c>
      <c r="AS677" s="16">
        <f>AS678</f>
        <v>0</v>
      </c>
      <c r="AT677" s="16">
        <f t="shared" si="1137"/>
        <v>2873.5999999999999</v>
      </c>
      <c r="AU677" s="16">
        <f t="shared" si="1138"/>
        <v>2873.5999999999999</v>
      </c>
      <c r="AV677" s="16">
        <f t="shared" si="1139"/>
        <v>2873.5999999999999</v>
      </c>
      <c r="AW677" s="16">
        <f>AW678</f>
        <v>0</v>
      </c>
      <c r="AX677" s="16">
        <f>AX678</f>
        <v>0</v>
      </c>
      <c r="AY677" s="16">
        <f>AY678</f>
        <v>0</v>
      </c>
      <c r="AZ677" s="16">
        <f t="shared" si="1140"/>
        <v>2873.5999999999999</v>
      </c>
      <c r="BA677" s="16">
        <f t="shared" si="1141"/>
        <v>2873.5999999999999</v>
      </c>
      <c r="BB677" s="16">
        <f t="shared" si="1142"/>
        <v>2873.5999999999999</v>
      </c>
      <c r="BC677" s="16">
        <f>BC678</f>
        <v>0</v>
      </c>
      <c r="BD677" s="30"/>
      <c r="BE677" s="30"/>
      <c r="BF677" s="1"/>
      <c r="BG677" s="1"/>
      <c r="BH677" s="1"/>
      <c r="BI677" s="1"/>
      <c r="BJ677" s="1"/>
    </row>
    <row r="678" s="1" customFormat="1">
      <c r="A678" s="13" t="s">
        <v>456</v>
      </c>
      <c r="B678" s="14">
        <v>300</v>
      </c>
      <c r="C678" s="13" t="s">
        <v>72</v>
      </c>
      <c r="D678" s="13" t="s">
        <v>74</v>
      </c>
      <c r="E678" s="29" t="s">
        <v>75</v>
      </c>
      <c r="F678" s="16">
        <v>2873.5999999999999</v>
      </c>
      <c r="G678" s="16">
        <v>2873.5999999999999</v>
      </c>
      <c r="H678" s="16">
        <v>2873.5999999999999</v>
      </c>
      <c r="I678" s="16"/>
      <c r="J678" s="16"/>
      <c r="K678" s="16"/>
      <c r="L678" s="16">
        <f t="shared" si="1169"/>
        <v>2873.5999999999999</v>
      </c>
      <c r="M678" s="16">
        <f t="shared" si="1170"/>
        <v>2873.5999999999999</v>
      </c>
      <c r="N678" s="16">
        <f t="shared" si="1171"/>
        <v>2873.5999999999999</v>
      </c>
      <c r="O678" s="16"/>
      <c r="P678" s="16"/>
      <c r="Q678" s="16"/>
      <c r="R678" s="16">
        <f t="shared" si="1122"/>
        <v>2873.5999999999999</v>
      </c>
      <c r="S678" s="16">
        <f t="shared" si="1123"/>
        <v>2873.5999999999999</v>
      </c>
      <c r="T678" s="16">
        <f t="shared" si="1124"/>
        <v>2873.5999999999999</v>
      </c>
      <c r="U678" s="16"/>
      <c r="V678" s="16"/>
      <c r="W678" s="16"/>
      <c r="X678" s="16">
        <f t="shared" si="1125"/>
        <v>2873.5999999999999</v>
      </c>
      <c r="Y678" s="16">
        <f t="shared" si="1126"/>
        <v>2873.5999999999999</v>
      </c>
      <c r="Z678" s="16">
        <f t="shared" si="1127"/>
        <v>2873.5999999999999</v>
      </c>
      <c r="AA678" s="16"/>
      <c r="AB678" s="16"/>
      <c r="AC678" s="16"/>
      <c r="AD678" s="16">
        <f t="shared" si="1128"/>
        <v>2873.5999999999999</v>
      </c>
      <c r="AE678" s="16">
        <f t="shared" si="1129"/>
        <v>2873.5999999999999</v>
      </c>
      <c r="AF678" s="16">
        <f t="shared" si="1130"/>
        <v>2873.5999999999999</v>
      </c>
      <c r="AG678" s="16"/>
      <c r="AH678" s="16">
        <f t="shared" si="1131"/>
        <v>2873.5999999999999</v>
      </c>
      <c r="AI678" s="16">
        <f t="shared" si="1132"/>
        <v>2873.5999999999999</v>
      </c>
      <c r="AJ678" s="16">
        <f t="shared" si="1133"/>
        <v>2873.5999999999999</v>
      </c>
      <c r="AK678" s="16"/>
      <c r="AL678" s="16"/>
      <c r="AM678" s="16"/>
      <c r="AN678" s="16">
        <f t="shared" si="1134"/>
        <v>2873.5999999999999</v>
      </c>
      <c r="AO678" s="16">
        <f t="shared" si="1135"/>
        <v>2873.5999999999999</v>
      </c>
      <c r="AP678" s="16">
        <f t="shared" si="1136"/>
        <v>2873.5999999999999</v>
      </c>
      <c r="AQ678" s="16"/>
      <c r="AR678" s="16"/>
      <c r="AS678" s="16"/>
      <c r="AT678" s="16">
        <f t="shared" si="1137"/>
        <v>2873.5999999999999</v>
      </c>
      <c r="AU678" s="16">
        <f t="shared" si="1138"/>
        <v>2873.5999999999999</v>
      </c>
      <c r="AV678" s="16">
        <f t="shared" si="1139"/>
        <v>2873.5999999999999</v>
      </c>
      <c r="AW678" s="16"/>
      <c r="AX678" s="16"/>
      <c r="AY678" s="16"/>
      <c r="AZ678" s="16">
        <f t="shared" si="1140"/>
        <v>2873.5999999999999</v>
      </c>
      <c r="BA678" s="16">
        <f t="shared" si="1141"/>
        <v>2873.5999999999999</v>
      </c>
      <c r="BB678" s="16">
        <f t="shared" si="1142"/>
        <v>2873.5999999999999</v>
      </c>
      <c r="BC678" s="16"/>
      <c r="BD678" s="30"/>
      <c r="BE678" s="30"/>
      <c r="BF678" s="1"/>
      <c r="BG678" s="1"/>
      <c r="BH678" s="1"/>
      <c r="BI678" s="1"/>
      <c r="BJ678" s="1"/>
    </row>
    <row r="679" s="1" customFormat="1">
      <c r="A679" s="13" t="s">
        <v>458</v>
      </c>
      <c r="B679" s="14"/>
      <c r="C679" s="13"/>
      <c r="D679" s="13"/>
      <c r="E679" s="29" t="s">
        <v>223</v>
      </c>
      <c r="F679" s="16">
        <f>F680</f>
        <v>2282.8000000000002</v>
      </c>
      <c r="G679" s="16">
        <f>G680</f>
        <v>2282.8000000000002</v>
      </c>
      <c r="H679" s="16">
        <f>H680</f>
        <v>2282.8000000000002</v>
      </c>
      <c r="I679" s="16">
        <f>I680</f>
        <v>0</v>
      </c>
      <c r="J679" s="16">
        <f>J680</f>
        <v>0</v>
      </c>
      <c r="K679" s="16">
        <f>K680</f>
        <v>0</v>
      </c>
      <c r="L679" s="16">
        <f t="shared" si="1169"/>
        <v>2282.8000000000002</v>
      </c>
      <c r="M679" s="16">
        <f t="shared" si="1170"/>
        <v>2282.8000000000002</v>
      </c>
      <c r="N679" s="16">
        <f t="shared" si="1171"/>
        <v>2282.8000000000002</v>
      </c>
      <c r="O679" s="16">
        <f>O680</f>
        <v>93.257000000000005</v>
      </c>
      <c r="P679" s="16">
        <f>P680</f>
        <v>0</v>
      </c>
      <c r="Q679" s="16">
        <f>Q680</f>
        <v>0</v>
      </c>
      <c r="R679" s="16">
        <f t="shared" si="1122"/>
        <v>2376.0570000000002</v>
      </c>
      <c r="S679" s="16">
        <f t="shared" si="1123"/>
        <v>2282.8000000000002</v>
      </c>
      <c r="T679" s="16">
        <f t="shared" si="1124"/>
        <v>2282.8000000000002</v>
      </c>
      <c r="U679" s="16">
        <f>U680</f>
        <v>0</v>
      </c>
      <c r="V679" s="16">
        <f>V680</f>
        <v>0</v>
      </c>
      <c r="W679" s="16">
        <f>W680</f>
        <v>0</v>
      </c>
      <c r="X679" s="16">
        <f t="shared" si="1125"/>
        <v>2376.0570000000002</v>
      </c>
      <c r="Y679" s="16">
        <f t="shared" si="1126"/>
        <v>2282.8000000000002</v>
      </c>
      <c r="Z679" s="16">
        <f t="shared" si="1127"/>
        <v>2282.8000000000002</v>
      </c>
      <c r="AA679" s="16">
        <f>AA680</f>
        <v>0</v>
      </c>
      <c r="AB679" s="16">
        <f>AB680</f>
        <v>0</v>
      </c>
      <c r="AC679" s="16">
        <f>AC680</f>
        <v>0</v>
      </c>
      <c r="AD679" s="16">
        <f t="shared" si="1128"/>
        <v>2376.0570000000002</v>
      </c>
      <c r="AE679" s="16">
        <f t="shared" si="1129"/>
        <v>2282.8000000000002</v>
      </c>
      <c r="AF679" s="16">
        <f t="shared" si="1130"/>
        <v>2282.8000000000002</v>
      </c>
      <c r="AG679" s="16">
        <f>AG680</f>
        <v>0</v>
      </c>
      <c r="AH679" s="16">
        <f t="shared" si="1131"/>
        <v>2376.0570000000002</v>
      </c>
      <c r="AI679" s="16">
        <f t="shared" si="1132"/>
        <v>2282.8000000000002</v>
      </c>
      <c r="AJ679" s="16">
        <f t="shared" si="1133"/>
        <v>2282.8000000000002</v>
      </c>
      <c r="AK679" s="16">
        <f>AK680</f>
        <v>610.98199999999997</v>
      </c>
      <c r="AL679" s="16">
        <f>AL680</f>
        <v>0</v>
      </c>
      <c r="AM679" s="16">
        <f>AM680</f>
        <v>0</v>
      </c>
      <c r="AN679" s="16">
        <f t="shared" si="1134"/>
        <v>2987.0390000000002</v>
      </c>
      <c r="AO679" s="16">
        <f t="shared" si="1135"/>
        <v>2282.8000000000002</v>
      </c>
      <c r="AP679" s="16">
        <f t="shared" si="1136"/>
        <v>2282.8000000000002</v>
      </c>
      <c r="AQ679" s="16">
        <f>AQ680</f>
        <v>0</v>
      </c>
      <c r="AR679" s="16">
        <f>AR680</f>
        <v>0</v>
      </c>
      <c r="AS679" s="16">
        <f>AS680</f>
        <v>0</v>
      </c>
      <c r="AT679" s="16">
        <f t="shared" si="1137"/>
        <v>2987.0390000000002</v>
      </c>
      <c r="AU679" s="16">
        <f t="shared" si="1138"/>
        <v>2282.8000000000002</v>
      </c>
      <c r="AV679" s="16">
        <f t="shared" si="1139"/>
        <v>2282.8000000000002</v>
      </c>
      <c r="AW679" s="16">
        <f>AW680</f>
        <v>0</v>
      </c>
      <c r="AX679" s="16">
        <f>AX680</f>
        <v>0</v>
      </c>
      <c r="AY679" s="16">
        <f>AY680</f>
        <v>0</v>
      </c>
      <c r="AZ679" s="16">
        <f t="shared" si="1140"/>
        <v>2987.0390000000002</v>
      </c>
      <c r="BA679" s="16">
        <f t="shared" si="1141"/>
        <v>2282.8000000000002</v>
      </c>
      <c r="BB679" s="16">
        <f t="shared" si="1142"/>
        <v>2282.8000000000002</v>
      </c>
      <c r="BC679" s="16">
        <f>BC680</f>
        <v>0</v>
      </c>
      <c r="BD679" s="30"/>
      <c r="BE679" s="30"/>
      <c r="BF679" s="1"/>
      <c r="BG679" s="1"/>
      <c r="BH679" s="1"/>
      <c r="BI679" s="1"/>
      <c r="BJ679" s="1"/>
    </row>
    <row r="680" s="1" customFormat="1">
      <c r="A680" s="13" t="s">
        <v>458</v>
      </c>
      <c r="B680" s="14" t="s">
        <v>58</v>
      </c>
      <c r="C680" s="13"/>
      <c r="D680" s="13"/>
      <c r="E680" s="29" t="s">
        <v>59</v>
      </c>
      <c r="F680" s="16">
        <f>F681+F682</f>
        <v>2282.8000000000002</v>
      </c>
      <c r="G680" s="16">
        <f>G681+G682</f>
        <v>2282.8000000000002</v>
      </c>
      <c r="H680" s="16">
        <f>H681+H682</f>
        <v>2282.8000000000002</v>
      </c>
      <c r="I680" s="16">
        <f>I681+I682</f>
        <v>0</v>
      </c>
      <c r="J680" s="16">
        <f>J681+J682</f>
        <v>0</v>
      </c>
      <c r="K680" s="16">
        <f>K681+K682</f>
        <v>0</v>
      </c>
      <c r="L680" s="16">
        <f t="shared" si="1169"/>
        <v>2282.8000000000002</v>
      </c>
      <c r="M680" s="16">
        <f t="shared" si="1170"/>
        <v>2282.8000000000002</v>
      </c>
      <c r="N680" s="16">
        <f t="shared" si="1171"/>
        <v>2282.8000000000002</v>
      </c>
      <c r="O680" s="16">
        <f>O681+O682</f>
        <v>93.257000000000005</v>
      </c>
      <c r="P680" s="16">
        <f>P681+P682</f>
        <v>0</v>
      </c>
      <c r="Q680" s="16">
        <f>Q681+Q682</f>
        <v>0</v>
      </c>
      <c r="R680" s="16">
        <f t="shared" ref="R680:R743" si="1172">L680+O680</f>
        <v>2376.0570000000002</v>
      </c>
      <c r="S680" s="16">
        <f t="shared" ref="S680:S743" si="1173">M680+P680</f>
        <v>2282.8000000000002</v>
      </c>
      <c r="T680" s="16">
        <f t="shared" ref="T680:T743" si="1174">N680+Q680</f>
        <v>2282.8000000000002</v>
      </c>
      <c r="U680" s="16">
        <f>U681+U682</f>
        <v>0</v>
      </c>
      <c r="V680" s="16">
        <f>V681+V682</f>
        <v>0</v>
      </c>
      <c r="W680" s="16">
        <f>W681+W682</f>
        <v>0</v>
      </c>
      <c r="X680" s="16">
        <f t="shared" ref="X680:X743" si="1175">R680+U680</f>
        <v>2376.0570000000002</v>
      </c>
      <c r="Y680" s="16">
        <f t="shared" ref="Y680:Y743" si="1176">S680+V680</f>
        <v>2282.8000000000002</v>
      </c>
      <c r="Z680" s="16">
        <f t="shared" ref="Z680:Z743" si="1177">T680+W680</f>
        <v>2282.8000000000002</v>
      </c>
      <c r="AA680" s="16">
        <f>AA681+AA682</f>
        <v>0</v>
      </c>
      <c r="AB680" s="16">
        <f>AB681+AB682</f>
        <v>0</v>
      </c>
      <c r="AC680" s="16">
        <f>AC681+AC682</f>
        <v>0</v>
      </c>
      <c r="AD680" s="16">
        <f t="shared" ref="AD680:AD743" si="1178">X680+AA680</f>
        <v>2376.0570000000002</v>
      </c>
      <c r="AE680" s="16">
        <f t="shared" ref="AE680:AE743" si="1179">Y680+AB680</f>
        <v>2282.8000000000002</v>
      </c>
      <c r="AF680" s="16">
        <f t="shared" ref="AF680:AF743" si="1180">Z680+AC680</f>
        <v>2282.8000000000002</v>
      </c>
      <c r="AG680" s="16">
        <f>AG681+AG682</f>
        <v>0</v>
      </c>
      <c r="AH680" s="16">
        <f t="shared" ref="AH680:AH743" si="1181">AD680+AG680</f>
        <v>2376.0570000000002</v>
      </c>
      <c r="AI680" s="16">
        <f t="shared" ref="AI680:AI743" si="1182">AE680</f>
        <v>2282.8000000000002</v>
      </c>
      <c r="AJ680" s="16">
        <f t="shared" ref="AJ680:AJ743" si="1183">AF680</f>
        <v>2282.8000000000002</v>
      </c>
      <c r="AK680" s="16">
        <f>AK681+AK682</f>
        <v>610.98199999999997</v>
      </c>
      <c r="AL680" s="16">
        <f>AL681+AL682</f>
        <v>0</v>
      </c>
      <c r="AM680" s="16">
        <f>AM681+AM682</f>
        <v>0</v>
      </c>
      <c r="AN680" s="16">
        <f t="shared" ref="AN680:AN743" si="1184">AH680+AK680</f>
        <v>2987.0390000000002</v>
      </c>
      <c r="AO680" s="16">
        <f t="shared" ref="AO680:AO743" si="1185">AI680+AL680</f>
        <v>2282.8000000000002</v>
      </c>
      <c r="AP680" s="16">
        <f t="shared" ref="AP680:AP743" si="1186">AJ680+AM680</f>
        <v>2282.8000000000002</v>
      </c>
      <c r="AQ680" s="16">
        <f>AQ681+AQ682</f>
        <v>0</v>
      </c>
      <c r="AR680" s="16">
        <f>AR681+AR682</f>
        <v>0</v>
      </c>
      <c r="AS680" s="16">
        <f>AS681+AS682</f>
        <v>0</v>
      </c>
      <c r="AT680" s="16">
        <f t="shared" ref="AT680:AT743" si="1187">AN680+AQ680</f>
        <v>2987.0390000000002</v>
      </c>
      <c r="AU680" s="16">
        <f t="shared" ref="AU680:AU743" si="1188">AO680+AR680</f>
        <v>2282.8000000000002</v>
      </c>
      <c r="AV680" s="16">
        <f t="shared" ref="AV680:AV743" si="1189">AP680+AS680</f>
        <v>2282.8000000000002</v>
      </c>
      <c r="AW680" s="16">
        <f>AW681+AW682</f>
        <v>0</v>
      </c>
      <c r="AX680" s="16">
        <f>AX681+AX682</f>
        <v>0</v>
      </c>
      <c r="AY680" s="16">
        <f>AY681+AY682</f>
        <v>0</v>
      </c>
      <c r="AZ680" s="16">
        <f t="shared" ref="AZ680:AZ743" si="1190">AT680+AW680</f>
        <v>2987.0390000000002</v>
      </c>
      <c r="BA680" s="16">
        <f t="shared" ref="BA680:BA743" si="1191">AU680+AX680</f>
        <v>2282.8000000000002</v>
      </c>
      <c r="BB680" s="16">
        <f t="shared" ref="BB680:BB743" si="1192">AV680+AY680</f>
        <v>2282.8000000000002</v>
      </c>
      <c r="BC680" s="16">
        <f>BC681+BC682</f>
        <v>0</v>
      </c>
      <c r="BD680" s="30"/>
      <c r="BE680" s="30"/>
      <c r="BF680" s="1"/>
      <c r="BG680" s="1"/>
      <c r="BH680" s="1"/>
      <c r="BI680" s="1"/>
      <c r="BJ680" s="1"/>
    </row>
    <row r="681" s="1" customFormat="1">
      <c r="A681" s="13" t="s">
        <v>458</v>
      </c>
      <c r="B681" s="14">
        <v>600</v>
      </c>
      <c r="C681" s="13" t="s">
        <v>72</v>
      </c>
      <c r="D681" s="13" t="s">
        <v>327</v>
      </c>
      <c r="E681" s="29" t="s">
        <v>452</v>
      </c>
      <c r="F681" s="16">
        <v>287</v>
      </c>
      <c r="G681" s="16">
        <v>287</v>
      </c>
      <c r="H681" s="16">
        <v>287</v>
      </c>
      <c r="I681" s="16"/>
      <c r="J681" s="16"/>
      <c r="K681" s="16"/>
      <c r="L681" s="16">
        <f t="shared" si="1169"/>
        <v>287</v>
      </c>
      <c r="M681" s="16">
        <f t="shared" si="1170"/>
        <v>287</v>
      </c>
      <c r="N681" s="16">
        <f t="shared" si="1171"/>
        <v>287</v>
      </c>
      <c r="O681" s="16">
        <v>11.699999999999999</v>
      </c>
      <c r="P681" s="16"/>
      <c r="Q681" s="16"/>
      <c r="R681" s="16">
        <f t="shared" si="1172"/>
        <v>298.69999999999999</v>
      </c>
      <c r="S681" s="16">
        <f t="shared" si="1173"/>
        <v>287</v>
      </c>
      <c r="T681" s="16">
        <f t="shared" si="1174"/>
        <v>287</v>
      </c>
      <c r="U681" s="16"/>
      <c r="V681" s="16"/>
      <c r="W681" s="16"/>
      <c r="X681" s="16">
        <f t="shared" si="1175"/>
        <v>298.69999999999999</v>
      </c>
      <c r="Y681" s="16">
        <f t="shared" si="1176"/>
        <v>287</v>
      </c>
      <c r="Z681" s="16">
        <f t="shared" si="1177"/>
        <v>287</v>
      </c>
      <c r="AA681" s="16"/>
      <c r="AB681" s="16"/>
      <c r="AC681" s="16"/>
      <c r="AD681" s="16">
        <f t="shared" si="1178"/>
        <v>298.69999999999999</v>
      </c>
      <c r="AE681" s="16">
        <f t="shared" si="1179"/>
        <v>287</v>
      </c>
      <c r="AF681" s="16">
        <f t="shared" si="1180"/>
        <v>287</v>
      </c>
      <c r="AG681" s="16"/>
      <c r="AH681" s="16">
        <f t="shared" si="1181"/>
        <v>298.69999999999999</v>
      </c>
      <c r="AI681" s="16">
        <f t="shared" si="1182"/>
        <v>287</v>
      </c>
      <c r="AJ681" s="16">
        <f t="shared" si="1183"/>
        <v>287</v>
      </c>
      <c r="AK681" s="16"/>
      <c r="AL681" s="16"/>
      <c r="AM681" s="16"/>
      <c r="AN681" s="16">
        <f t="shared" si="1184"/>
        <v>298.69999999999999</v>
      </c>
      <c r="AO681" s="16">
        <f t="shared" si="1185"/>
        <v>287</v>
      </c>
      <c r="AP681" s="16">
        <f t="shared" si="1186"/>
        <v>287</v>
      </c>
      <c r="AQ681" s="16"/>
      <c r="AR681" s="16"/>
      <c r="AS681" s="16"/>
      <c r="AT681" s="16">
        <f t="shared" si="1187"/>
        <v>298.69999999999999</v>
      </c>
      <c r="AU681" s="16">
        <f t="shared" si="1188"/>
        <v>287</v>
      </c>
      <c r="AV681" s="16">
        <f t="shared" si="1189"/>
        <v>287</v>
      </c>
      <c r="AW681" s="16"/>
      <c r="AX681" s="16"/>
      <c r="AY681" s="16"/>
      <c r="AZ681" s="16">
        <f t="shared" si="1190"/>
        <v>298.69999999999999</v>
      </c>
      <c r="BA681" s="16">
        <f t="shared" si="1191"/>
        <v>287</v>
      </c>
      <c r="BB681" s="16">
        <f t="shared" si="1192"/>
        <v>287</v>
      </c>
      <c r="BC681" s="16"/>
      <c r="BD681" s="30"/>
      <c r="BE681" s="30"/>
      <c r="BF681" s="1"/>
      <c r="BG681" s="1"/>
      <c r="BH681" s="1"/>
      <c r="BI681" s="1"/>
      <c r="BJ681" s="1"/>
    </row>
    <row r="682" s="1" customFormat="1">
      <c r="A682" s="13" t="s">
        <v>458</v>
      </c>
      <c r="B682" s="14">
        <v>600</v>
      </c>
      <c r="C682" s="13" t="s">
        <v>72</v>
      </c>
      <c r="D682" s="13" t="s">
        <v>74</v>
      </c>
      <c r="E682" s="29" t="s">
        <v>75</v>
      </c>
      <c r="F682" s="16">
        <v>1995.8</v>
      </c>
      <c r="G682" s="16">
        <v>1995.8</v>
      </c>
      <c r="H682" s="16">
        <v>1995.8</v>
      </c>
      <c r="I682" s="16"/>
      <c r="J682" s="16"/>
      <c r="K682" s="16"/>
      <c r="L682" s="16">
        <f t="shared" si="1169"/>
        <v>1995.8</v>
      </c>
      <c r="M682" s="16">
        <f t="shared" si="1170"/>
        <v>1995.8</v>
      </c>
      <c r="N682" s="16">
        <f t="shared" si="1171"/>
        <v>1995.8</v>
      </c>
      <c r="O682" s="16">
        <v>81.557000000000002</v>
      </c>
      <c r="P682" s="16"/>
      <c r="Q682" s="16"/>
      <c r="R682" s="16">
        <f t="shared" si="1172"/>
        <v>2077.357</v>
      </c>
      <c r="S682" s="16">
        <f t="shared" si="1173"/>
        <v>1995.8</v>
      </c>
      <c r="T682" s="16">
        <f t="shared" si="1174"/>
        <v>1995.8</v>
      </c>
      <c r="U682" s="16"/>
      <c r="V682" s="16"/>
      <c r="W682" s="16"/>
      <c r="X682" s="16">
        <f t="shared" si="1175"/>
        <v>2077.357</v>
      </c>
      <c r="Y682" s="16">
        <f t="shared" si="1176"/>
        <v>1995.8</v>
      </c>
      <c r="Z682" s="16">
        <f t="shared" si="1177"/>
        <v>1995.8</v>
      </c>
      <c r="AA682" s="16"/>
      <c r="AB682" s="16"/>
      <c r="AC682" s="16"/>
      <c r="AD682" s="16">
        <f t="shared" si="1178"/>
        <v>2077.357</v>
      </c>
      <c r="AE682" s="16">
        <f t="shared" si="1179"/>
        <v>1995.8</v>
      </c>
      <c r="AF682" s="16">
        <f t="shared" si="1180"/>
        <v>1995.8</v>
      </c>
      <c r="AG682" s="16"/>
      <c r="AH682" s="16">
        <f t="shared" si="1181"/>
        <v>2077.357</v>
      </c>
      <c r="AI682" s="16">
        <f t="shared" si="1182"/>
        <v>1995.8</v>
      </c>
      <c r="AJ682" s="16">
        <f t="shared" si="1183"/>
        <v>1995.8</v>
      </c>
      <c r="AK682" s="16">
        <v>610.98199999999997</v>
      </c>
      <c r="AL682" s="16"/>
      <c r="AM682" s="16"/>
      <c r="AN682" s="16">
        <f t="shared" si="1184"/>
        <v>2688.3389999999999</v>
      </c>
      <c r="AO682" s="16">
        <f t="shared" si="1185"/>
        <v>1995.8</v>
      </c>
      <c r="AP682" s="16">
        <f t="shared" si="1186"/>
        <v>1995.8</v>
      </c>
      <c r="AQ682" s="16"/>
      <c r="AR682" s="16"/>
      <c r="AS682" s="16"/>
      <c r="AT682" s="16">
        <f t="shared" si="1187"/>
        <v>2688.3389999999999</v>
      </c>
      <c r="AU682" s="16">
        <f t="shared" si="1188"/>
        <v>1995.8</v>
      </c>
      <c r="AV682" s="16">
        <f t="shared" si="1189"/>
        <v>1995.8</v>
      </c>
      <c r="AW682" s="16"/>
      <c r="AX682" s="16"/>
      <c r="AY682" s="16"/>
      <c r="AZ682" s="16">
        <f t="shared" si="1190"/>
        <v>2688.3389999999999</v>
      </c>
      <c r="BA682" s="16">
        <f t="shared" si="1191"/>
        <v>1995.8</v>
      </c>
      <c r="BB682" s="16">
        <f t="shared" si="1192"/>
        <v>1995.8</v>
      </c>
      <c r="BC682" s="16"/>
      <c r="BD682" s="30"/>
      <c r="BE682" s="30"/>
      <c r="BF682" s="1"/>
      <c r="BG682" s="1"/>
      <c r="BH682" s="1"/>
      <c r="BI682" s="1"/>
      <c r="BJ682" s="1"/>
    </row>
    <row r="683" s="1" customFormat="1">
      <c r="A683" s="13" t="s">
        <v>459</v>
      </c>
      <c r="B683" s="14"/>
      <c r="C683" s="13"/>
      <c r="D683" s="13"/>
      <c r="E683" s="29" t="s">
        <v>460</v>
      </c>
      <c r="F683" s="16">
        <f>F695+F700+F703+F706+F709+F684</f>
        <v>344551.40000000002</v>
      </c>
      <c r="G683" s="16">
        <f>G695+G700+G703+G706+G709+G684</f>
        <v>349675.59999999998</v>
      </c>
      <c r="H683" s="16">
        <f>H695+H700+H703+H706+H709+H684</f>
        <v>349675.59999999998</v>
      </c>
      <c r="I683" s="16">
        <f>I695+I700+I703+I706+I709+I684</f>
        <v>0</v>
      </c>
      <c r="J683" s="16">
        <f>J695+J700+J703+J706+J709+J684</f>
        <v>0</v>
      </c>
      <c r="K683" s="16">
        <f>K695+K700+K703+K706+K709+K684</f>
        <v>0</v>
      </c>
      <c r="L683" s="16">
        <f t="shared" si="1169"/>
        <v>344551.40000000002</v>
      </c>
      <c r="M683" s="16">
        <f t="shared" si="1170"/>
        <v>349675.59999999998</v>
      </c>
      <c r="N683" s="16">
        <f t="shared" si="1171"/>
        <v>349675.59999999998</v>
      </c>
      <c r="O683" s="16">
        <f>O695+O700+O703+O706+O709+O684</f>
        <v>62.994</v>
      </c>
      <c r="P683" s="16">
        <f>P695+P700+P703+P706+P709+P684</f>
        <v>0</v>
      </c>
      <c r="Q683" s="16">
        <f>Q695+Q700+Q703+Q706+Q709+Q684</f>
        <v>0</v>
      </c>
      <c r="R683" s="16">
        <f t="shared" si="1172"/>
        <v>344614.39400000003</v>
      </c>
      <c r="S683" s="16">
        <f t="shared" si="1173"/>
        <v>349675.59999999998</v>
      </c>
      <c r="T683" s="16">
        <f t="shared" si="1174"/>
        <v>349675.59999999998</v>
      </c>
      <c r="U683" s="16">
        <f>U695+U700+U703+U706+U709+U684</f>
        <v>0</v>
      </c>
      <c r="V683" s="16">
        <f>V695+V700+V703+V706+V709+V684</f>
        <v>0</v>
      </c>
      <c r="W683" s="16">
        <f>W695+W700+W703+W706+W709+W684</f>
        <v>0</v>
      </c>
      <c r="X683" s="16">
        <f t="shared" si="1175"/>
        <v>344614.39400000003</v>
      </c>
      <c r="Y683" s="16">
        <f t="shared" si="1176"/>
        <v>349675.59999999998</v>
      </c>
      <c r="Z683" s="16">
        <f t="shared" si="1177"/>
        <v>349675.59999999998</v>
      </c>
      <c r="AA683" s="16">
        <f>AA695+AA700+AA703+AA706+AA709+AA684</f>
        <v>0</v>
      </c>
      <c r="AB683" s="16">
        <f>AB695+AB700+AB703+AB706+AB709+AB684</f>
        <v>0</v>
      </c>
      <c r="AC683" s="16">
        <f>AC695+AC700+AC703+AC706+AC709+AC684</f>
        <v>0</v>
      </c>
      <c r="AD683" s="16">
        <f t="shared" si="1178"/>
        <v>344614.39400000003</v>
      </c>
      <c r="AE683" s="16">
        <f t="shared" si="1179"/>
        <v>349675.59999999998</v>
      </c>
      <c r="AF683" s="16">
        <f t="shared" si="1180"/>
        <v>349675.59999999998</v>
      </c>
      <c r="AG683" s="16">
        <f>AG695+AG700+AG703+AG706+AG709+AG684</f>
        <v>0</v>
      </c>
      <c r="AH683" s="16">
        <f t="shared" si="1181"/>
        <v>344614.39400000003</v>
      </c>
      <c r="AI683" s="16">
        <f t="shared" si="1182"/>
        <v>349675.59999999998</v>
      </c>
      <c r="AJ683" s="16">
        <f t="shared" si="1183"/>
        <v>349675.59999999998</v>
      </c>
      <c r="AK683" s="16">
        <f>AK695+AK700+AK703+AK706+AK709+AK684</f>
        <v>0</v>
      </c>
      <c r="AL683" s="16">
        <f>AL695+AL700+AL703+AL706+AL709+AL684</f>
        <v>0</v>
      </c>
      <c r="AM683" s="16">
        <f>AM695+AM700+AM703+AM706+AM709+AM684</f>
        <v>0</v>
      </c>
      <c r="AN683" s="16">
        <f t="shared" si="1184"/>
        <v>344614.39400000003</v>
      </c>
      <c r="AO683" s="16">
        <f t="shared" si="1185"/>
        <v>349675.59999999998</v>
      </c>
      <c r="AP683" s="16">
        <f t="shared" si="1186"/>
        <v>349675.59999999998</v>
      </c>
      <c r="AQ683" s="16">
        <f>AQ695+AQ700+AQ703+AQ706+AQ709+AQ684</f>
        <v>0</v>
      </c>
      <c r="AR683" s="16">
        <f>AR695+AR700+AR703+AR706+AR709+AR684</f>
        <v>0</v>
      </c>
      <c r="AS683" s="16">
        <f>AS695+AS700+AS703+AS706+AS709+AS684</f>
        <v>0</v>
      </c>
      <c r="AT683" s="16">
        <f t="shared" si="1187"/>
        <v>344614.39400000003</v>
      </c>
      <c r="AU683" s="16">
        <f t="shared" si="1188"/>
        <v>349675.59999999998</v>
      </c>
      <c r="AV683" s="16">
        <f t="shared" si="1189"/>
        <v>349675.59999999998</v>
      </c>
      <c r="AW683" s="16">
        <f>AW695+AW700+AW703+AW706+AW709+AW684</f>
        <v>0</v>
      </c>
      <c r="AX683" s="16">
        <f>AX695+AX700+AX703+AX706+AX709+AX684</f>
        <v>0</v>
      </c>
      <c r="AY683" s="16">
        <f>AY695+AY700+AY703+AY706+AY709+AY684</f>
        <v>0</v>
      </c>
      <c r="AZ683" s="16">
        <f t="shared" si="1190"/>
        <v>344614.39400000003</v>
      </c>
      <c r="BA683" s="16">
        <f t="shared" si="1191"/>
        <v>349675.59999999998</v>
      </c>
      <c r="BB683" s="16">
        <f t="shared" si="1192"/>
        <v>349675.59999999998</v>
      </c>
      <c r="BC683" s="16">
        <f>BC695+BC700+BC703+BC706+BC709+BC684</f>
        <v>0</v>
      </c>
      <c r="BD683" s="30"/>
      <c r="BE683" s="30"/>
      <c r="BF683" s="1"/>
      <c r="BG683" s="1"/>
      <c r="BH683" s="1"/>
      <c r="BI683" s="1"/>
      <c r="BJ683" s="1"/>
    </row>
    <row r="684">
      <c r="A684" s="13" t="s">
        <v>461</v>
      </c>
      <c r="B684" s="14"/>
      <c r="C684" s="13"/>
      <c r="D684" s="13"/>
      <c r="E684" s="29" t="s">
        <v>432</v>
      </c>
      <c r="F684" s="16">
        <f>F685+F687+F689+F693</f>
        <v>283219.79999999999</v>
      </c>
      <c r="G684" s="16">
        <f>G685+G687+G689+G693</f>
        <v>288135.59999999998</v>
      </c>
      <c r="H684" s="16">
        <f>H685+H687+H689+H693</f>
        <v>288135.59999999998</v>
      </c>
      <c r="I684" s="16">
        <f>I685+I687+I689+I693</f>
        <v>0</v>
      </c>
      <c r="J684" s="16">
        <f>J685+J687+J689+J693</f>
        <v>0</v>
      </c>
      <c r="K684" s="16">
        <f>K685+K687+K689+K693</f>
        <v>0</v>
      </c>
      <c r="L684" s="16">
        <f t="shared" si="1169"/>
        <v>283219.79999999999</v>
      </c>
      <c r="M684" s="16">
        <f t="shared" si="1170"/>
        <v>288135.59999999998</v>
      </c>
      <c r="N684" s="16">
        <f t="shared" si="1171"/>
        <v>288135.59999999998</v>
      </c>
      <c r="O684" s="16">
        <f>O685+O687+O689+O693</f>
        <v>0</v>
      </c>
      <c r="P684" s="16">
        <f>P685+P687+P689+P693</f>
        <v>0</v>
      </c>
      <c r="Q684" s="16">
        <f>Q685+Q687+Q689+Q693</f>
        <v>0</v>
      </c>
      <c r="R684" s="16">
        <f t="shared" si="1172"/>
        <v>283219.79999999999</v>
      </c>
      <c r="S684" s="16">
        <f t="shared" si="1173"/>
        <v>288135.59999999998</v>
      </c>
      <c r="T684" s="16">
        <f t="shared" si="1174"/>
        <v>288135.59999999998</v>
      </c>
      <c r="U684" s="16">
        <f>U685+U687+U689+U693</f>
        <v>0</v>
      </c>
      <c r="V684" s="16">
        <f>V685+V687+V689+V693</f>
        <v>0</v>
      </c>
      <c r="W684" s="16">
        <f>W685+W687+W689+W693</f>
        <v>0</v>
      </c>
      <c r="X684" s="16">
        <f t="shared" si="1175"/>
        <v>283219.79999999999</v>
      </c>
      <c r="Y684" s="16">
        <f t="shared" si="1176"/>
        <v>288135.59999999998</v>
      </c>
      <c r="Z684" s="16">
        <f t="shared" si="1177"/>
        <v>288135.59999999998</v>
      </c>
      <c r="AA684" s="16">
        <f>AA685+AA687+AA689+AA693</f>
        <v>0</v>
      </c>
      <c r="AB684" s="16">
        <f>AB685+AB687+AB689+AB693</f>
        <v>0</v>
      </c>
      <c r="AC684" s="16">
        <f>AC685+AC687+AC689+AC693</f>
        <v>0</v>
      </c>
      <c r="AD684" s="16">
        <f t="shared" si="1178"/>
        <v>283219.79999999999</v>
      </c>
      <c r="AE684" s="16">
        <f t="shared" si="1179"/>
        <v>288135.59999999998</v>
      </c>
      <c r="AF684" s="16">
        <f t="shared" si="1180"/>
        <v>288135.59999999998</v>
      </c>
      <c r="AG684" s="16">
        <f>AG685+AG687+AG689+AG693</f>
        <v>0</v>
      </c>
      <c r="AH684" s="16">
        <f t="shared" si="1181"/>
        <v>283219.79999999999</v>
      </c>
      <c r="AI684" s="16">
        <f t="shared" si="1182"/>
        <v>288135.59999999998</v>
      </c>
      <c r="AJ684" s="16">
        <f t="shared" si="1183"/>
        <v>288135.59999999998</v>
      </c>
      <c r="AK684" s="16">
        <f>AK685+AK687+AK689+AK693</f>
        <v>0</v>
      </c>
      <c r="AL684" s="16">
        <f>AL685+AL687+AL689+AL693</f>
        <v>0</v>
      </c>
      <c r="AM684" s="16">
        <f>AM685+AM687+AM689+AM693</f>
        <v>0</v>
      </c>
      <c r="AN684" s="16">
        <f t="shared" si="1184"/>
        <v>283219.79999999999</v>
      </c>
      <c r="AO684" s="16">
        <f t="shared" si="1185"/>
        <v>288135.59999999998</v>
      </c>
      <c r="AP684" s="16">
        <f t="shared" si="1186"/>
        <v>288135.59999999998</v>
      </c>
      <c r="AQ684" s="16">
        <f>AQ685+AQ687+AQ689+AQ693</f>
        <v>0</v>
      </c>
      <c r="AR684" s="16">
        <f>AR685+AR687+AR689+AR693</f>
        <v>0</v>
      </c>
      <c r="AS684" s="16">
        <f>AS685+AS687+AS689+AS693</f>
        <v>0</v>
      </c>
      <c r="AT684" s="16">
        <f t="shared" si="1187"/>
        <v>283219.79999999999</v>
      </c>
      <c r="AU684" s="16">
        <f t="shared" si="1188"/>
        <v>288135.59999999998</v>
      </c>
      <c r="AV684" s="16">
        <f t="shared" si="1189"/>
        <v>288135.59999999998</v>
      </c>
      <c r="AW684" s="16">
        <f>AW685+AW687+AW689+AW693</f>
        <v>0</v>
      </c>
      <c r="AX684" s="16">
        <f>AX685+AX687+AX689+AX693</f>
        <v>0</v>
      </c>
      <c r="AY684" s="16">
        <f>AY685+AY687+AY689+AY693</f>
        <v>0</v>
      </c>
      <c r="AZ684" s="16">
        <f t="shared" si="1190"/>
        <v>283219.79999999999</v>
      </c>
      <c r="BA684" s="16">
        <f t="shared" si="1191"/>
        <v>288135.59999999998</v>
      </c>
      <c r="BB684" s="16">
        <f t="shared" si="1192"/>
        <v>288135.59999999998</v>
      </c>
      <c r="BC684" s="16">
        <f>BC685+BC687+BC689+BC693</f>
        <v>0</v>
      </c>
      <c r="BD684" s="30"/>
      <c r="BE684" s="30"/>
      <c r="BF684" s="1"/>
      <c r="BG684" s="1"/>
      <c r="BH684" s="1"/>
      <c r="BI684" s="1"/>
      <c r="BJ684" s="1"/>
    </row>
    <row r="685">
      <c r="A685" s="13" t="s">
        <v>461</v>
      </c>
      <c r="B685" s="14" t="s">
        <v>148</v>
      </c>
      <c r="C685" s="13"/>
      <c r="D685" s="13"/>
      <c r="E685" s="29" t="s">
        <v>149</v>
      </c>
      <c r="F685" s="16">
        <f>F686</f>
        <v>755.10000000000002</v>
      </c>
      <c r="G685" s="16">
        <f>G686</f>
        <v>778.39999999999998</v>
      </c>
      <c r="H685" s="16">
        <f>H686</f>
        <v>778.39999999999998</v>
      </c>
      <c r="I685" s="16">
        <f>I686</f>
        <v>0</v>
      </c>
      <c r="J685" s="16">
        <f>J686</f>
        <v>0</v>
      </c>
      <c r="K685" s="16">
        <f>K686</f>
        <v>0</v>
      </c>
      <c r="L685" s="16">
        <f t="shared" si="1169"/>
        <v>755.10000000000002</v>
      </c>
      <c r="M685" s="16">
        <f t="shared" si="1170"/>
        <v>778.39999999999998</v>
      </c>
      <c r="N685" s="16">
        <f t="shared" si="1171"/>
        <v>778.39999999999998</v>
      </c>
      <c r="O685" s="16">
        <f>O686</f>
        <v>0</v>
      </c>
      <c r="P685" s="16">
        <f>P686</f>
        <v>0</v>
      </c>
      <c r="Q685" s="16">
        <f>Q686</f>
        <v>0</v>
      </c>
      <c r="R685" s="16">
        <f t="shared" si="1172"/>
        <v>755.10000000000002</v>
      </c>
      <c r="S685" s="16">
        <f t="shared" si="1173"/>
        <v>778.39999999999998</v>
      </c>
      <c r="T685" s="16">
        <f t="shared" si="1174"/>
        <v>778.39999999999998</v>
      </c>
      <c r="U685" s="16">
        <f>U686</f>
        <v>0</v>
      </c>
      <c r="V685" s="16">
        <f>V686</f>
        <v>0</v>
      </c>
      <c r="W685" s="16">
        <f>W686</f>
        <v>0</v>
      </c>
      <c r="X685" s="16">
        <f t="shared" si="1175"/>
        <v>755.10000000000002</v>
      </c>
      <c r="Y685" s="16">
        <f t="shared" si="1176"/>
        <v>778.39999999999998</v>
      </c>
      <c r="Z685" s="16">
        <f t="shared" si="1177"/>
        <v>778.39999999999998</v>
      </c>
      <c r="AA685" s="16">
        <f>AA686</f>
        <v>0</v>
      </c>
      <c r="AB685" s="16">
        <f>AB686</f>
        <v>0</v>
      </c>
      <c r="AC685" s="16">
        <f>AC686</f>
        <v>0</v>
      </c>
      <c r="AD685" s="16">
        <f t="shared" si="1178"/>
        <v>755.10000000000002</v>
      </c>
      <c r="AE685" s="16">
        <f t="shared" si="1179"/>
        <v>778.39999999999998</v>
      </c>
      <c r="AF685" s="16">
        <f t="shared" si="1180"/>
        <v>778.39999999999998</v>
      </c>
      <c r="AG685" s="16">
        <f>AG686</f>
        <v>0</v>
      </c>
      <c r="AH685" s="16">
        <f t="shared" si="1181"/>
        <v>755.10000000000002</v>
      </c>
      <c r="AI685" s="16">
        <f t="shared" si="1182"/>
        <v>778.39999999999998</v>
      </c>
      <c r="AJ685" s="16">
        <f t="shared" si="1183"/>
        <v>778.39999999999998</v>
      </c>
      <c r="AK685" s="16">
        <f>AK686</f>
        <v>0</v>
      </c>
      <c r="AL685" s="16">
        <f>AL686</f>
        <v>0</v>
      </c>
      <c r="AM685" s="16">
        <f>AM686</f>
        <v>0</v>
      </c>
      <c r="AN685" s="16">
        <f t="shared" si="1184"/>
        <v>755.10000000000002</v>
      </c>
      <c r="AO685" s="16">
        <f t="shared" si="1185"/>
        <v>778.39999999999998</v>
      </c>
      <c r="AP685" s="16">
        <f t="shared" si="1186"/>
        <v>778.39999999999998</v>
      </c>
      <c r="AQ685" s="16">
        <f>AQ686</f>
        <v>0</v>
      </c>
      <c r="AR685" s="16">
        <f>AR686</f>
        <v>0</v>
      </c>
      <c r="AS685" s="16">
        <f>AS686</f>
        <v>0</v>
      </c>
      <c r="AT685" s="16">
        <f t="shared" si="1187"/>
        <v>755.10000000000002</v>
      </c>
      <c r="AU685" s="16">
        <f t="shared" si="1188"/>
        <v>778.39999999999998</v>
      </c>
      <c r="AV685" s="16">
        <f t="shared" si="1189"/>
        <v>778.39999999999998</v>
      </c>
      <c r="AW685" s="16">
        <f>AW686</f>
        <v>0</v>
      </c>
      <c r="AX685" s="16">
        <f>AX686</f>
        <v>0</v>
      </c>
      <c r="AY685" s="16">
        <f>AY686</f>
        <v>0</v>
      </c>
      <c r="AZ685" s="16">
        <f t="shared" si="1190"/>
        <v>755.10000000000002</v>
      </c>
      <c r="BA685" s="16">
        <f t="shared" si="1191"/>
        <v>778.39999999999998</v>
      </c>
      <c r="BB685" s="16">
        <f t="shared" si="1192"/>
        <v>778.39999999999998</v>
      </c>
      <c r="BC685" s="16">
        <f>BC686</f>
        <v>0</v>
      </c>
      <c r="BD685" s="30"/>
      <c r="BE685" s="30"/>
      <c r="BF685" s="1"/>
      <c r="BG685" s="1"/>
      <c r="BH685" s="1"/>
      <c r="BI685" s="1"/>
      <c r="BJ685" s="1"/>
    </row>
    <row r="686">
      <c r="A686" s="13" t="s">
        <v>461</v>
      </c>
      <c r="B686" s="14">
        <v>100</v>
      </c>
      <c r="C686" s="13" t="s">
        <v>72</v>
      </c>
      <c r="D686" s="13" t="s">
        <v>74</v>
      </c>
      <c r="E686" s="29" t="s">
        <v>75</v>
      </c>
      <c r="F686" s="16">
        <v>755.10000000000002</v>
      </c>
      <c r="G686" s="16">
        <v>778.39999999999998</v>
      </c>
      <c r="H686" s="16">
        <v>778.39999999999998</v>
      </c>
      <c r="I686" s="16"/>
      <c r="J686" s="16"/>
      <c r="K686" s="16"/>
      <c r="L686" s="16">
        <f t="shared" si="1169"/>
        <v>755.10000000000002</v>
      </c>
      <c r="M686" s="16">
        <f t="shared" si="1170"/>
        <v>778.39999999999998</v>
      </c>
      <c r="N686" s="16">
        <f t="shared" si="1171"/>
        <v>778.39999999999998</v>
      </c>
      <c r="O686" s="16"/>
      <c r="P686" s="16"/>
      <c r="Q686" s="16"/>
      <c r="R686" s="16">
        <f t="shared" si="1172"/>
        <v>755.10000000000002</v>
      </c>
      <c r="S686" s="16">
        <f t="shared" si="1173"/>
        <v>778.39999999999998</v>
      </c>
      <c r="T686" s="16">
        <f t="shared" si="1174"/>
        <v>778.39999999999998</v>
      </c>
      <c r="U686" s="16"/>
      <c r="V686" s="16"/>
      <c r="W686" s="16"/>
      <c r="X686" s="16">
        <f t="shared" si="1175"/>
        <v>755.10000000000002</v>
      </c>
      <c r="Y686" s="16">
        <f t="shared" si="1176"/>
        <v>778.39999999999998</v>
      </c>
      <c r="Z686" s="16">
        <f t="shared" si="1177"/>
        <v>778.39999999999998</v>
      </c>
      <c r="AA686" s="16"/>
      <c r="AB686" s="16"/>
      <c r="AC686" s="16"/>
      <c r="AD686" s="16">
        <f t="shared" si="1178"/>
        <v>755.10000000000002</v>
      </c>
      <c r="AE686" s="16">
        <f t="shared" si="1179"/>
        <v>778.39999999999998</v>
      </c>
      <c r="AF686" s="16">
        <f t="shared" si="1180"/>
        <v>778.39999999999998</v>
      </c>
      <c r="AG686" s="16"/>
      <c r="AH686" s="16">
        <f t="shared" si="1181"/>
        <v>755.10000000000002</v>
      </c>
      <c r="AI686" s="16">
        <f t="shared" si="1182"/>
        <v>778.39999999999998</v>
      </c>
      <c r="AJ686" s="16">
        <f t="shared" si="1183"/>
        <v>778.39999999999998</v>
      </c>
      <c r="AK686" s="16"/>
      <c r="AL686" s="16"/>
      <c r="AM686" s="16"/>
      <c r="AN686" s="16">
        <f t="shared" si="1184"/>
        <v>755.10000000000002</v>
      </c>
      <c r="AO686" s="16">
        <f t="shared" si="1185"/>
        <v>778.39999999999998</v>
      </c>
      <c r="AP686" s="16">
        <f t="shared" si="1186"/>
        <v>778.39999999999998</v>
      </c>
      <c r="AQ686" s="16"/>
      <c r="AR686" s="16"/>
      <c r="AS686" s="16"/>
      <c r="AT686" s="16">
        <f t="shared" si="1187"/>
        <v>755.10000000000002</v>
      </c>
      <c r="AU686" s="16">
        <f t="shared" si="1188"/>
        <v>778.39999999999998</v>
      </c>
      <c r="AV686" s="16">
        <f t="shared" si="1189"/>
        <v>778.39999999999998</v>
      </c>
      <c r="AW686" s="16"/>
      <c r="AX686" s="16"/>
      <c r="AY686" s="16"/>
      <c r="AZ686" s="16">
        <f t="shared" si="1190"/>
        <v>755.10000000000002</v>
      </c>
      <c r="BA686" s="16">
        <f t="shared" si="1191"/>
        <v>778.39999999999998</v>
      </c>
      <c r="BB686" s="16">
        <f t="shared" si="1192"/>
        <v>778.39999999999998</v>
      </c>
      <c r="BC686" s="16"/>
      <c r="BD686" s="30"/>
      <c r="BE686" s="30"/>
      <c r="BF686" s="1"/>
      <c r="BG686" s="1"/>
      <c r="BH686" s="1"/>
      <c r="BI686" s="1"/>
      <c r="BJ686" s="1"/>
    </row>
    <row r="687">
      <c r="A687" s="13" t="s">
        <v>461</v>
      </c>
      <c r="B687" s="14" t="s">
        <v>66</v>
      </c>
      <c r="C687" s="13"/>
      <c r="D687" s="13"/>
      <c r="E687" s="29" t="s">
        <v>67</v>
      </c>
      <c r="F687" s="16">
        <f>F688</f>
        <v>500</v>
      </c>
      <c r="G687" s="16">
        <f>G688</f>
        <v>500</v>
      </c>
      <c r="H687" s="16">
        <f>H688</f>
        <v>500</v>
      </c>
      <c r="I687" s="16">
        <f>I688</f>
        <v>0</v>
      </c>
      <c r="J687" s="16">
        <f>J688</f>
        <v>0</v>
      </c>
      <c r="K687" s="16">
        <f>K688</f>
        <v>0</v>
      </c>
      <c r="L687" s="16">
        <f t="shared" si="1169"/>
        <v>500</v>
      </c>
      <c r="M687" s="16">
        <f t="shared" si="1170"/>
        <v>500</v>
      </c>
      <c r="N687" s="16">
        <f t="shared" si="1171"/>
        <v>500</v>
      </c>
      <c r="O687" s="16">
        <f>O688</f>
        <v>0</v>
      </c>
      <c r="P687" s="16">
        <f>P688</f>
        <v>0</v>
      </c>
      <c r="Q687" s="16">
        <f>Q688</f>
        <v>0</v>
      </c>
      <c r="R687" s="16">
        <f t="shared" si="1172"/>
        <v>500</v>
      </c>
      <c r="S687" s="16">
        <f t="shared" si="1173"/>
        <v>500</v>
      </c>
      <c r="T687" s="16">
        <f t="shared" si="1174"/>
        <v>500</v>
      </c>
      <c r="U687" s="16">
        <f>U688</f>
        <v>0</v>
      </c>
      <c r="V687" s="16">
        <f>V688</f>
        <v>0</v>
      </c>
      <c r="W687" s="16">
        <f>W688</f>
        <v>0</v>
      </c>
      <c r="X687" s="16">
        <f t="shared" si="1175"/>
        <v>500</v>
      </c>
      <c r="Y687" s="16">
        <f t="shared" si="1176"/>
        <v>500</v>
      </c>
      <c r="Z687" s="16">
        <f t="shared" si="1177"/>
        <v>500</v>
      </c>
      <c r="AA687" s="16">
        <f>AA688</f>
        <v>0</v>
      </c>
      <c r="AB687" s="16">
        <f>AB688</f>
        <v>0</v>
      </c>
      <c r="AC687" s="16">
        <f>AC688</f>
        <v>0</v>
      </c>
      <c r="AD687" s="16">
        <f t="shared" si="1178"/>
        <v>500</v>
      </c>
      <c r="AE687" s="16">
        <f t="shared" si="1179"/>
        <v>500</v>
      </c>
      <c r="AF687" s="16">
        <f t="shared" si="1180"/>
        <v>500</v>
      </c>
      <c r="AG687" s="16">
        <f>AG688</f>
        <v>0</v>
      </c>
      <c r="AH687" s="16">
        <f t="shared" si="1181"/>
        <v>500</v>
      </c>
      <c r="AI687" s="16">
        <f t="shared" si="1182"/>
        <v>500</v>
      </c>
      <c r="AJ687" s="16">
        <f t="shared" si="1183"/>
        <v>500</v>
      </c>
      <c r="AK687" s="16">
        <f>AK688</f>
        <v>0</v>
      </c>
      <c r="AL687" s="16">
        <f>AL688</f>
        <v>0</v>
      </c>
      <c r="AM687" s="16">
        <f>AM688</f>
        <v>0</v>
      </c>
      <c r="AN687" s="16">
        <f t="shared" si="1184"/>
        <v>500</v>
      </c>
      <c r="AO687" s="16">
        <f t="shared" si="1185"/>
        <v>500</v>
      </c>
      <c r="AP687" s="16">
        <f t="shared" si="1186"/>
        <v>500</v>
      </c>
      <c r="AQ687" s="16">
        <f>AQ688</f>
        <v>0</v>
      </c>
      <c r="AR687" s="16">
        <f>AR688</f>
        <v>0</v>
      </c>
      <c r="AS687" s="16">
        <f>AS688</f>
        <v>0</v>
      </c>
      <c r="AT687" s="16">
        <f t="shared" si="1187"/>
        <v>500</v>
      </c>
      <c r="AU687" s="16">
        <f t="shared" si="1188"/>
        <v>500</v>
      </c>
      <c r="AV687" s="16">
        <f t="shared" si="1189"/>
        <v>500</v>
      </c>
      <c r="AW687" s="16">
        <f>AW688</f>
        <v>0</v>
      </c>
      <c r="AX687" s="16">
        <f>AX688</f>
        <v>0</v>
      </c>
      <c r="AY687" s="16">
        <f>AY688</f>
        <v>0</v>
      </c>
      <c r="AZ687" s="16">
        <f t="shared" si="1190"/>
        <v>500</v>
      </c>
      <c r="BA687" s="16">
        <f t="shared" si="1191"/>
        <v>500</v>
      </c>
      <c r="BB687" s="16">
        <f t="shared" si="1192"/>
        <v>500</v>
      </c>
      <c r="BC687" s="16">
        <f>BC688</f>
        <v>0</v>
      </c>
      <c r="BD687" s="30"/>
      <c r="BE687" s="30"/>
      <c r="BF687" s="1"/>
      <c r="BG687" s="1"/>
      <c r="BH687" s="1"/>
      <c r="BI687" s="1"/>
      <c r="BJ687" s="1"/>
    </row>
    <row r="688">
      <c r="A688" s="13" t="s">
        <v>461</v>
      </c>
      <c r="B688" s="14">
        <v>200</v>
      </c>
      <c r="C688" s="13" t="s">
        <v>72</v>
      </c>
      <c r="D688" s="13" t="s">
        <v>74</v>
      </c>
      <c r="E688" s="29" t="s">
        <v>75</v>
      </c>
      <c r="F688" s="16">
        <v>500</v>
      </c>
      <c r="G688" s="16">
        <v>500</v>
      </c>
      <c r="H688" s="16">
        <v>500</v>
      </c>
      <c r="I688" s="16"/>
      <c r="J688" s="16"/>
      <c r="K688" s="16"/>
      <c r="L688" s="16">
        <f t="shared" si="1169"/>
        <v>500</v>
      </c>
      <c r="M688" s="16">
        <f t="shared" si="1170"/>
        <v>500</v>
      </c>
      <c r="N688" s="16">
        <f t="shared" si="1171"/>
        <v>500</v>
      </c>
      <c r="O688" s="16"/>
      <c r="P688" s="16"/>
      <c r="Q688" s="16"/>
      <c r="R688" s="16">
        <f t="shared" si="1172"/>
        <v>500</v>
      </c>
      <c r="S688" s="16">
        <f t="shared" si="1173"/>
        <v>500</v>
      </c>
      <c r="T688" s="16">
        <f t="shared" si="1174"/>
        <v>500</v>
      </c>
      <c r="U688" s="16"/>
      <c r="V688" s="16"/>
      <c r="W688" s="16"/>
      <c r="X688" s="16">
        <f t="shared" si="1175"/>
        <v>500</v>
      </c>
      <c r="Y688" s="16">
        <f t="shared" si="1176"/>
        <v>500</v>
      </c>
      <c r="Z688" s="16">
        <f t="shared" si="1177"/>
        <v>500</v>
      </c>
      <c r="AA688" s="16"/>
      <c r="AB688" s="16"/>
      <c r="AC688" s="16"/>
      <c r="AD688" s="16">
        <f t="shared" si="1178"/>
        <v>500</v>
      </c>
      <c r="AE688" s="16">
        <f t="shared" si="1179"/>
        <v>500</v>
      </c>
      <c r="AF688" s="16">
        <f t="shared" si="1180"/>
        <v>500</v>
      </c>
      <c r="AG688" s="16"/>
      <c r="AH688" s="16">
        <f t="shared" si="1181"/>
        <v>500</v>
      </c>
      <c r="AI688" s="16">
        <f t="shared" si="1182"/>
        <v>500</v>
      </c>
      <c r="AJ688" s="16">
        <f t="shared" si="1183"/>
        <v>500</v>
      </c>
      <c r="AK688" s="16"/>
      <c r="AL688" s="16"/>
      <c r="AM688" s="16"/>
      <c r="AN688" s="16">
        <f t="shared" si="1184"/>
        <v>500</v>
      </c>
      <c r="AO688" s="16">
        <f t="shared" si="1185"/>
        <v>500</v>
      </c>
      <c r="AP688" s="16">
        <f t="shared" si="1186"/>
        <v>500</v>
      </c>
      <c r="AQ688" s="16"/>
      <c r="AR688" s="16"/>
      <c r="AS688" s="16"/>
      <c r="AT688" s="16">
        <f t="shared" si="1187"/>
        <v>500</v>
      </c>
      <c r="AU688" s="16">
        <f t="shared" si="1188"/>
        <v>500</v>
      </c>
      <c r="AV688" s="16">
        <f t="shared" si="1189"/>
        <v>500</v>
      </c>
      <c r="AW688" s="16"/>
      <c r="AX688" s="16"/>
      <c r="AY688" s="16"/>
      <c r="AZ688" s="16">
        <f t="shared" si="1190"/>
        <v>500</v>
      </c>
      <c r="BA688" s="16">
        <f t="shared" si="1191"/>
        <v>500</v>
      </c>
      <c r="BB688" s="16">
        <f t="shared" si="1192"/>
        <v>500</v>
      </c>
      <c r="BC688" s="16"/>
      <c r="BD688" s="30"/>
      <c r="BE688" s="30"/>
      <c r="BF688" s="1"/>
      <c r="BG688" s="1"/>
      <c r="BH688" s="1"/>
      <c r="BI688" s="1"/>
      <c r="BJ688" s="1"/>
    </row>
    <row r="689">
      <c r="A689" s="13" t="s">
        <v>461</v>
      </c>
      <c r="B689" s="14" t="s">
        <v>58</v>
      </c>
      <c r="C689" s="13"/>
      <c r="D689" s="13"/>
      <c r="E689" s="29" t="s">
        <v>59</v>
      </c>
      <c r="F689" s="16">
        <f>F690+F691+F692</f>
        <v>166689.89999999999</v>
      </c>
      <c r="G689" s="16">
        <f>G690+G691+G692</f>
        <v>169355.29999999999</v>
      </c>
      <c r="H689" s="16">
        <f>H690+H691+H692</f>
        <v>169355.29999999999</v>
      </c>
      <c r="I689" s="16">
        <f>I690+I691+I692</f>
        <v>0</v>
      </c>
      <c r="J689" s="16">
        <f>J690+J691+J692</f>
        <v>0</v>
      </c>
      <c r="K689" s="16">
        <f>K690+K691+K692</f>
        <v>0</v>
      </c>
      <c r="L689" s="16">
        <f t="shared" si="1169"/>
        <v>166689.89999999999</v>
      </c>
      <c r="M689" s="16">
        <f t="shared" si="1170"/>
        <v>169355.29999999999</v>
      </c>
      <c r="N689" s="16">
        <f t="shared" si="1171"/>
        <v>169355.29999999999</v>
      </c>
      <c r="O689" s="16">
        <f>O690+O691+O692</f>
        <v>0</v>
      </c>
      <c r="P689" s="16">
        <f>P690+P691+P692</f>
        <v>0</v>
      </c>
      <c r="Q689" s="16">
        <f>Q690+Q691+Q692</f>
        <v>0</v>
      </c>
      <c r="R689" s="16">
        <f t="shared" si="1172"/>
        <v>166689.89999999999</v>
      </c>
      <c r="S689" s="16">
        <f t="shared" si="1173"/>
        <v>169355.29999999999</v>
      </c>
      <c r="T689" s="16">
        <f t="shared" si="1174"/>
        <v>169355.29999999999</v>
      </c>
      <c r="U689" s="16">
        <f>U690+U691+U692</f>
        <v>0</v>
      </c>
      <c r="V689" s="16">
        <f>V690+V691+V692</f>
        <v>0</v>
      </c>
      <c r="W689" s="16">
        <f>W690+W691+W692</f>
        <v>0</v>
      </c>
      <c r="X689" s="16">
        <f t="shared" si="1175"/>
        <v>166689.89999999999</v>
      </c>
      <c r="Y689" s="16">
        <f t="shared" si="1176"/>
        <v>169355.29999999999</v>
      </c>
      <c r="Z689" s="16">
        <f t="shared" si="1177"/>
        <v>169355.29999999999</v>
      </c>
      <c r="AA689" s="16">
        <f>AA690+AA691+AA692</f>
        <v>0</v>
      </c>
      <c r="AB689" s="16">
        <f>AB690+AB691+AB692</f>
        <v>0</v>
      </c>
      <c r="AC689" s="16">
        <f>AC690+AC691+AC692</f>
        <v>0</v>
      </c>
      <c r="AD689" s="16">
        <f t="shared" si="1178"/>
        <v>166689.89999999999</v>
      </c>
      <c r="AE689" s="16">
        <f t="shared" si="1179"/>
        <v>169355.29999999999</v>
      </c>
      <c r="AF689" s="16">
        <f t="shared" si="1180"/>
        <v>169355.29999999999</v>
      </c>
      <c r="AG689" s="16">
        <f>AG690+AG691+AG692</f>
        <v>0</v>
      </c>
      <c r="AH689" s="16">
        <f t="shared" si="1181"/>
        <v>166689.89999999999</v>
      </c>
      <c r="AI689" s="16">
        <f t="shared" si="1182"/>
        <v>169355.29999999999</v>
      </c>
      <c r="AJ689" s="16">
        <f t="shared" si="1183"/>
        <v>169355.29999999999</v>
      </c>
      <c r="AK689" s="16">
        <f>AK690+AK691+AK692</f>
        <v>0</v>
      </c>
      <c r="AL689" s="16">
        <f>AL690+AL691+AL692</f>
        <v>0</v>
      </c>
      <c r="AM689" s="16">
        <f>AM690+AM691+AM692</f>
        <v>0</v>
      </c>
      <c r="AN689" s="16">
        <f t="shared" si="1184"/>
        <v>166689.89999999999</v>
      </c>
      <c r="AO689" s="16">
        <f t="shared" si="1185"/>
        <v>169355.29999999999</v>
      </c>
      <c r="AP689" s="16">
        <f t="shared" si="1186"/>
        <v>169355.29999999999</v>
      </c>
      <c r="AQ689" s="16">
        <f>AQ690+AQ691+AQ692</f>
        <v>0</v>
      </c>
      <c r="AR689" s="16">
        <f>AR690+AR691+AR692</f>
        <v>0</v>
      </c>
      <c r="AS689" s="16">
        <f>AS690+AS691+AS692</f>
        <v>0</v>
      </c>
      <c r="AT689" s="16">
        <f t="shared" si="1187"/>
        <v>166689.89999999999</v>
      </c>
      <c r="AU689" s="16">
        <f t="shared" si="1188"/>
        <v>169355.29999999999</v>
      </c>
      <c r="AV689" s="16">
        <f t="shared" si="1189"/>
        <v>169355.29999999999</v>
      </c>
      <c r="AW689" s="16">
        <f>AW690+AW691+AW692</f>
        <v>0</v>
      </c>
      <c r="AX689" s="16">
        <f>AX690+AX691+AX692</f>
        <v>0</v>
      </c>
      <c r="AY689" s="16">
        <f>AY690+AY691+AY692</f>
        <v>0</v>
      </c>
      <c r="AZ689" s="16">
        <f t="shared" si="1190"/>
        <v>166689.89999999999</v>
      </c>
      <c r="BA689" s="16">
        <f t="shared" si="1191"/>
        <v>169355.29999999999</v>
      </c>
      <c r="BB689" s="16">
        <f t="shared" si="1192"/>
        <v>169355.29999999999</v>
      </c>
      <c r="BC689" s="16">
        <f>BC690+BC691+BC692</f>
        <v>0</v>
      </c>
      <c r="BD689" s="30"/>
      <c r="BE689" s="30"/>
      <c r="BF689" s="1"/>
      <c r="BG689" s="1"/>
      <c r="BH689" s="1"/>
      <c r="BI689" s="1"/>
      <c r="BJ689" s="1"/>
    </row>
    <row r="690">
      <c r="A690" s="13" t="s">
        <v>461</v>
      </c>
      <c r="B690" s="14" t="s">
        <v>58</v>
      </c>
      <c r="C690" s="13" t="s">
        <v>72</v>
      </c>
      <c r="D690" s="13" t="s">
        <v>37</v>
      </c>
      <c r="E690" s="29" t="s">
        <v>422</v>
      </c>
      <c r="F690" s="16">
        <v>99106</v>
      </c>
      <c r="G690" s="16">
        <v>101020.2</v>
      </c>
      <c r="H690" s="16">
        <v>101020.2</v>
      </c>
      <c r="I690" s="16"/>
      <c r="J690" s="16"/>
      <c r="K690" s="16"/>
      <c r="L690" s="16">
        <f t="shared" si="1169"/>
        <v>99106</v>
      </c>
      <c r="M690" s="16">
        <f t="shared" si="1170"/>
        <v>101020.2</v>
      </c>
      <c r="N690" s="16">
        <f t="shared" si="1171"/>
        <v>101020.2</v>
      </c>
      <c r="O690" s="16"/>
      <c r="P690" s="16"/>
      <c r="Q690" s="16"/>
      <c r="R690" s="16">
        <f t="shared" si="1172"/>
        <v>99106</v>
      </c>
      <c r="S690" s="16">
        <f t="shared" si="1173"/>
        <v>101020.2</v>
      </c>
      <c r="T690" s="16">
        <f t="shared" si="1174"/>
        <v>101020.2</v>
      </c>
      <c r="U690" s="16"/>
      <c r="V690" s="16"/>
      <c r="W690" s="16"/>
      <c r="X690" s="16">
        <f t="shared" si="1175"/>
        <v>99106</v>
      </c>
      <c r="Y690" s="16">
        <f t="shared" si="1176"/>
        <v>101020.2</v>
      </c>
      <c r="Z690" s="16">
        <f t="shared" si="1177"/>
        <v>101020.2</v>
      </c>
      <c r="AA690" s="16"/>
      <c r="AB690" s="16"/>
      <c r="AC690" s="16"/>
      <c r="AD690" s="16">
        <f t="shared" si="1178"/>
        <v>99106</v>
      </c>
      <c r="AE690" s="16">
        <f t="shared" si="1179"/>
        <v>101020.2</v>
      </c>
      <c r="AF690" s="16">
        <f t="shared" si="1180"/>
        <v>101020.2</v>
      </c>
      <c r="AG690" s="16"/>
      <c r="AH690" s="16">
        <f t="shared" si="1181"/>
        <v>99106</v>
      </c>
      <c r="AI690" s="16">
        <f t="shared" si="1182"/>
        <v>101020.2</v>
      </c>
      <c r="AJ690" s="16">
        <f t="shared" si="1183"/>
        <v>101020.2</v>
      </c>
      <c r="AK690" s="16"/>
      <c r="AL690" s="16"/>
      <c r="AM690" s="16"/>
      <c r="AN690" s="16">
        <f t="shared" si="1184"/>
        <v>99106</v>
      </c>
      <c r="AO690" s="16">
        <f t="shared" si="1185"/>
        <v>101020.2</v>
      </c>
      <c r="AP690" s="16">
        <f t="shared" si="1186"/>
        <v>101020.2</v>
      </c>
      <c r="AQ690" s="16"/>
      <c r="AR690" s="16"/>
      <c r="AS690" s="16"/>
      <c r="AT690" s="16">
        <f t="shared" si="1187"/>
        <v>99106</v>
      </c>
      <c r="AU690" s="16">
        <f t="shared" si="1188"/>
        <v>101020.2</v>
      </c>
      <c r="AV690" s="16">
        <f t="shared" si="1189"/>
        <v>101020.2</v>
      </c>
      <c r="AW690" s="16"/>
      <c r="AX690" s="16"/>
      <c r="AY690" s="16"/>
      <c r="AZ690" s="16">
        <f t="shared" si="1190"/>
        <v>99106</v>
      </c>
      <c r="BA690" s="16">
        <f t="shared" si="1191"/>
        <v>101020.2</v>
      </c>
      <c r="BB690" s="16">
        <f t="shared" si="1192"/>
        <v>101020.2</v>
      </c>
      <c r="BC690" s="16"/>
      <c r="BD690" s="30"/>
      <c r="BE690" s="30"/>
      <c r="BF690" s="1"/>
      <c r="BG690" s="1"/>
      <c r="BH690" s="1"/>
      <c r="BI690" s="1"/>
      <c r="BJ690" s="1"/>
    </row>
    <row r="691">
      <c r="A691" s="13" t="s">
        <v>461</v>
      </c>
      <c r="B691" s="14" t="s">
        <v>58</v>
      </c>
      <c r="C691" s="13" t="s">
        <v>72</v>
      </c>
      <c r="D691" s="13" t="s">
        <v>303</v>
      </c>
      <c r="E691" s="29" t="s">
        <v>357</v>
      </c>
      <c r="F691" s="16">
        <v>67122</v>
      </c>
      <c r="G691" s="16">
        <v>67873.199999999997</v>
      </c>
      <c r="H691" s="16">
        <v>67873.199999999997</v>
      </c>
      <c r="I691" s="16"/>
      <c r="J691" s="16"/>
      <c r="K691" s="16"/>
      <c r="L691" s="16">
        <f t="shared" si="1169"/>
        <v>67122</v>
      </c>
      <c r="M691" s="16">
        <f t="shared" si="1170"/>
        <v>67873.199999999997</v>
      </c>
      <c r="N691" s="16">
        <f t="shared" si="1171"/>
        <v>67873.199999999997</v>
      </c>
      <c r="O691" s="16"/>
      <c r="P691" s="16"/>
      <c r="Q691" s="16"/>
      <c r="R691" s="16">
        <f t="shared" si="1172"/>
        <v>67122</v>
      </c>
      <c r="S691" s="16">
        <f t="shared" si="1173"/>
        <v>67873.199999999997</v>
      </c>
      <c r="T691" s="16">
        <f t="shared" si="1174"/>
        <v>67873.199999999997</v>
      </c>
      <c r="U691" s="16"/>
      <c r="V691" s="16"/>
      <c r="W691" s="16"/>
      <c r="X691" s="16">
        <f t="shared" si="1175"/>
        <v>67122</v>
      </c>
      <c r="Y691" s="16">
        <f t="shared" si="1176"/>
        <v>67873.199999999997</v>
      </c>
      <c r="Z691" s="16">
        <f t="shared" si="1177"/>
        <v>67873.199999999997</v>
      </c>
      <c r="AA691" s="16"/>
      <c r="AB691" s="16"/>
      <c r="AC691" s="16"/>
      <c r="AD691" s="16">
        <f t="shared" si="1178"/>
        <v>67122</v>
      </c>
      <c r="AE691" s="16">
        <f t="shared" si="1179"/>
        <v>67873.199999999997</v>
      </c>
      <c r="AF691" s="16">
        <f t="shared" si="1180"/>
        <v>67873.199999999997</v>
      </c>
      <c r="AG691" s="16"/>
      <c r="AH691" s="16">
        <f t="shared" si="1181"/>
        <v>67122</v>
      </c>
      <c r="AI691" s="16">
        <f t="shared" si="1182"/>
        <v>67873.199999999997</v>
      </c>
      <c r="AJ691" s="16">
        <f t="shared" si="1183"/>
        <v>67873.199999999997</v>
      </c>
      <c r="AK691" s="16"/>
      <c r="AL691" s="16"/>
      <c r="AM691" s="16"/>
      <c r="AN691" s="16">
        <f t="shared" si="1184"/>
        <v>67122</v>
      </c>
      <c r="AO691" s="16">
        <f t="shared" si="1185"/>
        <v>67873.199999999997</v>
      </c>
      <c r="AP691" s="16">
        <f t="shared" si="1186"/>
        <v>67873.199999999997</v>
      </c>
      <c r="AQ691" s="16"/>
      <c r="AR691" s="16"/>
      <c r="AS691" s="16"/>
      <c r="AT691" s="16">
        <f t="shared" si="1187"/>
        <v>67122</v>
      </c>
      <c r="AU691" s="16">
        <f t="shared" si="1188"/>
        <v>67873.199999999997</v>
      </c>
      <c r="AV691" s="16">
        <f t="shared" si="1189"/>
        <v>67873.199999999997</v>
      </c>
      <c r="AW691" s="16"/>
      <c r="AX691" s="16"/>
      <c r="AY691" s="16"/>
      <c r="AZ691" s="16">
        <f t="shared" si="1190"/>
        <v>67122</v>
      </c>
      <c r="BA691" s="16">
        <f t="shared" si="1191"/>
        <v>67873.199999999997</v>
      </c>
      <c r="BB691" s="16">
        <f t="shared" si="1192"/>
        <v>67873.199999999997</v>
      </c>
      <c r="BC691" s="16"/>
      <c r="BD691" s="30"/>
      <c r="BE691" s="30"/>
      <c r="BF691" s="1"/>
      <c r="BG691" s="1"/>
      <c r="BH691" s="1"/>
      <c r="BI691" s="1"/>
      <c r="BJ691" s="1"/>
    </row>
    <row r="692">
      <c r="A692" s="13" t="s">
        <v>461</v>
      </c>
      <c r="B692" s="14" t="s">
        <v>58</v>
      </c>
      <c r="C692" s="13" t="s">
        <v>107</v>
      </c>
      <c r="D692" s="13" t="s">
        <v>106</v>
      </c>
      <c r="E692" s="29" t="s">
        <v>224</v>
      </c>
      <c r="F692" s="16">
        <v>461.89999999999998</v>
      </c>
      <c r="G692" s="16">
        <v>461.89999999999998</v>
      </c>
      <c r="H692" s="16">
        <v>461.89999999999998</v>
      </c>
      <c r="I692" s="16"/>
      <c r="J692" s="16"/>
      <c r="K692" s="16"/>
      <c r="L692" s="16">
        <f t="shared" si="1169"/>
        <v>461.89999999999998</v>
      </c>
      <c r="M692" s="16">
        <f t="shared" si="1170"/>
        <v>461.89999999999998</v>
      </c>
      <c r="N692" s="16">
        <f t="shared" si="1171"/>
        <v>461.89999999999998</v>
      </c>
      <c r="O692" s="16"/>
      <c r="P692" s="16"/>
      <c r="Q692" s="16"/>
      <c r="R692" s="16">
        <f t="shared" si="1172"/>
        <v>461.89999999999998</v>
      </c>
      <c r="S692" s="16">
        <f t="shared" si="1173"/>
        <v>461.89999999999998</v>
      </c>
      <c r="T692" s="16">
        <f t="shared" si="1174"/>
        <v>461.89999999999998</v>
      </c>
      <c r="U692" s="16"/>
      <c r="V692" s="16"/>
      <c r="W692" s="16"/>
      <c r="X692" s="16">
        <f t="shared" si="1175"/>
        <v>461.89999999999998</v>
      </c>
      <c r="Y692" s="16">
        <f t="shared" si="1176"/>
        <v>461.89999999999998</v>
      </c>
      <c r="Z692" s="16">
        <f t="shared" si="1177"/>
        <v>461.89999999999998</v>
      </c>
      <c r="AA692" s="16"/>
      <c r="AB692" s="16"/>
      <c r="AC692" s="16"/>
      <c r="AD692" s="16">
        <f t="shared" si="1178"/>
        <v>461.89999999999998</v>
      </c>
      <c r="AE692" s="16">
        <f t="shared" si="1179"/>
        <v>461.89999999999998</v>
      </c>
      <c r="AF692" s="16">
        <f t="shared" si="1180"/>
        <v>461.89999999999998</v>
      </c>
      <c r="AG692" s="16"/>
      <c r="AH692" s="16">
        <f t="shared" si="1181"/>
        <v>461.89999999999998</v>
      </c>
      <c r="AI692" s="16">
        <f t="shared" si="1182"/>
        <v>461.89999999999998</v>
      </c>
      <c r="AJ692" s="16">
        <f t="shared" si="1183"/>
        <v>461.89999999999998</v>
      </c>
      <c r="AK692" s="16"/>
      <c r="AL692" s="16"/>
      <c r="AM692" s="16"/>
      <c r="AN692" s="16">
        <f t="shared" si="1184"/>
        <v>461.89999999999998</v>
      </c>
      <c r="AO692" s="16">
        <f t="shared" si="1185"/>
        <v>461.89999999999998</v>
      </c>
      <c r="AP692" s="16">
        <f t="shared" si="1186"/>
        <v>461.89999999999998</v>
      </c>
      <c r="AQ692" s="16"/>
      <c r="AR692" s="16"/>
      <c r="AS692" s="16"/>
      <c r="AT692" s="16">
        <f t="shared" si="1187"/>
        <v>461.89999999999998</v>
      </c>
      <c r="AU692" s="16">
        <f t="shared" si="1188"/>
        <v>461.89999999999998</v>
      </c>
      <c r="AV692" s="16">
        <f t="shared" si="1189"/>
        <v>461.89999999999998</v>
      </c>
      <c r="AW692" s="16"/>
      <c r="AX692" s="16"/>
      <c r="AY692" s="16"/>
      <c r="AZ692" s="16">
        <f t="shared" si="1190"/>
        <v>461.89999999999998</v>
      </c>
      <c r="BA692" s="16">
        <f t="shared" si="1191"/>
        <v>461.89999999999998</v>
      </c>
      <c r="BB692" s="16">
        <f t="shared" si="1192"/>
        <v>461.89999999999998</v>
      </c>
      <c r="BC692" s="16"/>
      <c r="BD692" s="30"/>
      <c r="BE692" s="30"/>
      <c r="BF692" s="1"/>
      <c r="BG692" s="1"/>
      <c r="BH692" s="1"/>
      <c r="BI692" s="1"/>
      <c r="BJ692" s="1"/>
    </row>
    <row r="693">
      <c r="A693" s="13" t="s">
        <v>461</v>
      </c>
      <c r="B693" s="14" t="s">
        <v>52</v>
      </c>
      <c r="C693" s="13"/>
      <c r="D693" s="13"/>
      <c r="E693" s="29" t="s">
        <v>53</v>
      </c>
      <c r="F693" s="16">
        <f>F694</f>
        <v>115274.8</v>
      </c>
      <c r="G693" s="16">
        <f>G694</f>
        <v>117501.89999999999</v>
      </c>
      <c r="H693" s="16">
        <f>H694</f>
        <v>117501.89999999999</v>
      </c>
      <c r="I693" s="16">
        <f>I694</f>
        <v>0</v>
      </c>
      <c r="J693" s="16">
        <f>J694</f>
        <v>0</v>
      </c>
      <c r="K693" s="16">
        <f>K694</f>
        <v>0</v>
      </c>
      <c r="L693" s="16">
        <f t="shared" si="1169"/>
        <v>115274.8</v>
      </c>
      <c r="M693" s="16">
        <f t="shared" si="1170"/>
        <v>117501.89999999999</v>
      </c>
      <c r="N693" s="16">
        <f t="shared" si="1171"/>
        <v>117501.89999999999</v>
      </c>
      <c r="O693" s="16">
        <f>O694</f>
        <v>0</v>
      </c>
      <c r="P693" s="16">
        <f>P694</f>
        <v>0</v>
      </c>
      <c r="Q693" s="16">
        <f>Q694</f>
        <v>0</v>
      </c>
      <c r="R693" s="16">
        <f t="shared" si="1172"/>
        <v>115274.8</v>
      </c>
      <c r="S693" s="16">
        <f t="shared" si="1173"/>
        <v>117501.89999999999</v>
      </c>
      <c r="T693" s="16">
        <f t="shared" si="1174"/>
        <v>117501.89999999999</v>
      </c>
      <c r="U693" s="16">
        <f>U694</f>
        <v>0</v>
      </c>
      <c r="V693" s="16">
        <f>V694</f>
        <v>0</v>
      </c>
      <c r="W693" s="16">
        <f>W694</f>
        <v>0</v>
      </c>
      <c r="X693" s="16">
        <f t="shared" si="1175"/>
        <v>115274.8</v>
      </c>
      <c r="Y693" s="16">
        <f t="shared" si="1176"/>
        <v>117501.89999999999</v>
      </c>
      <c r="Z693" s="16">
        <f t="shared" si="1177"/>
        <v>117501.89999999999</v>
      </c>
      <c r="AA693" s="16">
        <f>AA694</f>
        <v>0</v>
      </c>
      <c r="AB693" s="16">
        <f>AB694</f>
        <v>0</v>
      </c>
      <c r="AC693" s="16">
        <f>AC694</f>
        <v>0</v>
      </c>
      <c r="AD693" s="16">
        <f t="shared" si="1178"/>
        <v>115274.8</v>
      </c>
      <c r="AE693" s="16">
        <f t="shared" si="1179"/>
        <v>117501.89999999999</v>
      </c>
      <c r="AF693" s="16">
        <f t="shared" si="1180"/>
        <v>117501.89999999999</v>
      </c>
      <c r="AG693" s="16">
        <f>AG694</f>
        <v>0</v>
      </c>
      <c r="AH693" s="16">
        <f t="shared" si="1181"/>
        <v>115274.8</v>
      </c>
      <c r="AI693" s="16">
        <f t="shared" si="1182"/>
        <v>117501.89999999999</v>
      </c>
      <c r="AJ693" s="16">
        <f t="shared" si="1183"/>
        <v>117501.89999999999</v>
      </c>
      <c r="AK693" s="16">
        <f>AK694</f>
        <v>0</v>
      </c>
      <c r="AL693" s="16">
        <f>AL694</f>
        <v>0</v>
      </c>
      <c r="AM693" s="16">
        <f>AM694</f>
        <v>0</v>
      </c>
      <c r="AN693" s="16">
        <f t="shared" si="1184"/>
        <v>115274.8</v>
      </c>
      <c r="AO693" s="16">
        <f t="shared" si="1185"/>
        <v>117501.89999999999</v>
      </c>
      <c r="AP693" s="16">
        <f t="shared" si="1186"/>
        <v>117501.89999999999</v>
      </c>
      <c r="AQ693" s="16">
        <f>AQ694</f>
        <v>0</v>
      </c>
      <c r="AR693" s="16">
        <f>AR694</f>
        <v>0</v>
      </c>
      <c r="AS693" s="16">
        <f>AS694</f>
        <v>0</v>
      </c>
      <c r="AT693" s="16">
        <f t="shared" si="1187"/>
        <v>115274.8</v>
      </c>
      <c r="AU693" s="16">
        <f t="shared" si="1188"/>
        <v>117501.89999999999</v>
      </c>
      <c r="AV693" s="16">
        <f t="shared" si="1189"/>
        <v>117501.89999999999</v>
      </c>
      <c r="AW693" s="16">
        <f>AW694</f>
        <v>0</v>
      </c>
      <c r="AX693" s="16">
        <f>AX694</f>
        <v>0</v>
      </c>
      <c r="AY693" s="16">
        <f>AY694</f>
        <v>0</v>
      </c>
      <c r="AZ693" s="16">
        <f t="shared" si="1190"/>
        <v>115274.8</v>
      </c>
      <c r="BA693" s="16">
        <f t="shared" si="1191"/>
        <v>117501.89999999999</v>
      </c>
      <c r="BB693" s="16">
        <f t="shared" si="1192"/>
        <v>117501.89999999999</v>
      </c>
      <c r="BC693" s="16">
        <f>BC694</f>
        <v>0</v>
      </c>
      <c r="BD693" s="30"/>
      <c r="BE693" s="30"/>
      <c r="BF693" s="1"/>
      <c r="BG693" s="1"/>
      <c r="BH693" s="1"/>
      <c r="BI693" s="1"/>
      <c r="BJ693" s="1"/>
    </row>
    <row r="694">
      <c r="A694" s="13" t="s">
        <v>461</v>
      </c>
      <c r="B694" s="14" t="s">
        <v>52</v>
      </c>
      <c r="C694" s="13" t="s">
        <v>72</v>
      </c>
      <c r="D694" s="13" t="s">
        <v>37</v>
      </c>
      <c r="E694" s="29" t="s">
        <v>422</v>
      </c>
      <c r="F694" s="16">
        <v>115274.8</v>
      </c>
      <c r="G694" s="16">
        <v>117501.89999999999</v>
      </c>
      <c r="H694" s="16">
        <v>117501.89999999999</v>
      </c>
      <c r="I694" s="16"/>
      <c r="J694" s="16"/>
      <c r="K694" s="16"/>
      <c r="L694" s="16">
        <f t="shared" si="1169"/>
        <v>115274.8</v>
      </c>
      <c r="M694" s="16">
        <f t="shared" si="1170"/>
        <v>117501.89999999999</v>
      </c>
      <c r="N694" s="16">
        <f t="shared" si="1171"/>
        <v>117501.89999999999</v>
      </c>
      <c r="O694" s="16"/>
      <c r="P694" s="16"/>
      <c r="Q694" s="16"/>
      <c r="R694" s="16">
        <f t="shared" si="1172"/>
        <v>115274.8</v>
      </c>
      <c r="S694" s="16">
        <f t="shared" si="1173"/>
        <v>117501.89999999999</v>
      </c>
      <c r="T694" s="16">
        <f t="shared" si="1174"/>
        <v>117501.89999999999</v>
      </c>
      <c r="U694" s="16"/>
      <c r="V694" s="16"/>
      <c r="W694" s="16"/>
      <c r="X694" s="16">
        <f t="shared" si="1175"/>
        <v>115274.8</v>
      </c>
      <c r="Y694" s="16">
        <f t="shared" si="1176"/>
        <v>117501.89999999999</v>
      </c>
      <c r="Z694" s="16">
        <f t="shared" si="1177"/>
        <v>117501.89999999999</v>
      </c>
      <c r="AA694" s="16"/>
      <c r="AB694" s="16"/>
      <c r="AC694" s="16"/>
      <c r="AD694" s="16">
        <f t="shared" si="1178"/>
        <v>115274.8</v>
      </c>
      <c r="AE694" s="16">
        <f t="shared" si="1179"/>
        <v>117501.89999999999</v>
      </c>
      <c r="AF694" s="16">
        <f t="shared" si="1180"/>
        <v>117501.89999999999</v>
      </c>
      <c r="AG694" s="16"/>
      <c r="AH694" s="16">
        <f t="shared" si="1181"/>
        <v>115274.8</v>
      </c>
      <c r="AI694" s="16">
        <f t="shared" si="1182"/>
        <v>117501.89999999999</v>
      </c>
      <c r="AJ694" s="16">
        <f t="shared" si="1183"/>
        <v>117501.89999999999</v>
      </c>
      <c r="AK694" s="16"/>
      <c r="AL694" s="16"/>
      <c r="AM694" s="16"/>
      <c r="AN694" s="16">
        <f t="shared" si="1184"/>
        <v>115274.8</v>
      </c>
      <c r="AO694" s="16">
        <f t="shared" si="1185"/>
        <v>117501.89999999999</v>
      </c>
      <c r="AP694" s="16">
        <f t="shared" si="1186"/>
        <v>117501.89999999999</v>
      </c>
      <c r="AQ694" s="16"/>
      <c r="AR694" s="16"/>
      <c r="AS694" s="16"/>
      <c r="AT694" s="16">
        <f t="shared" si="1187"/>
        <v>115274.8</v>
      </c>
      <c r="AU694" s="16">
        <f t="shared" si="1188"/>
        <v>117501.89999999999</v>
      </c>
      <c r="AV694" s="16">
        <f t="shared" si="1189"/>
        <v>117501.89999999999</v>
      </c>
      <c r="AW694" s="16"/>
      <c r="AX694" s="16"/>
      <c r="AY694" s="16"/>
      <c r="AZ694" s="16">
        <f t="shared" si="1190"/>
        <v>115274.8</v>
      </c>
      <c r="BA694" s="16">
        <f t="shared" si="1191"/>
        <v>117501.89999999999</v>
      </c>
      <c r="BB694" s="16">
        <f t="shared" si="1192"/>
        <v>117501.89999999999</v>
      </c>
      <c r="BC694" s="16"/>
      <c r="BD694" s="30"/>
      <c r="BE694" s="30"/>
      <c r="BF694" s="1"/>
      <c r="BG694" s="1"/>
      <c r="BH694" s="1"/>
      <c r="BI694" s="1"/>
      <c r="BJ694" s="1"/>
    </row>
    <row r="695" s="1" customFormat="1">
      <c r="A695" s="13" t="s">
        <v>462</v>
      </c>
      <c r="B695" s="14"/>
      <c r="C695" s="13"/>
      <c r="D695" s="13"/>
      <c r="E695" s="29" t="s">
        <v>463</v>
      </c>
      <c r="F695" s="16">
        <f>F696+F698</f>
        <v>34145.400000000001</v>
      </c>
      <c r="G695" s="16">
        <f>G696+G698</f>
        <v>34145.400000000001</v>
      </c>
      <c r="H695" s="16">
        <f>H696+H698</f>
        <v>34145.400000000001</v>
      </c>
      <c r="I695" s="16">
        <f>I696+I698</f>
        <v>0</v>
      </c>
      <c r="J695" s="16">
        <f>J696+J698</f>
        <v>0</v>
      </c>
      <c r="K695" s="16">
        <f>K696+K698</f>
        <v>0</v>
      </c>
      <c r="L695" s="16">
        <f t="shared" si="1169"/>
        <v>34145.400000000001</v>
      </c>
      <c r="M695" s="16">
        <f t="shared" si="1170"/>
        <v>34145.400000000001</v>
      </c>
      <c r="N695" s="16">
        <f t="shared" si="1171"/>
        <v>34145.400000000001</v>
      </c>
      <c r="O695" s="16">
        <f>O696+O698</f>
        <v>0</v>
      </c>
      <c r="P695" s="16">
        <f>P696+P698</f>
        <v>0</v>
      </c>
      <c r="Q695" s="16">
        <f>Q696+Q698</f>
        <v>0</v>
      </c>
      <c r="R695" s="16">
        <f t="shared" si="1172"/>
        <v>34145.400000000001</v>
      </c>
      <c r="S695" s="16">
        <f t="shared" si="1173"/>
        <v>34145.400000000001</v>
      </c>
      <c r="T695" s="16">
        <f t="shared" si="1174"/>
        <v>34145.400000000001</v>
      </c>
      <c r="U695" s="16">
        <f>U696+U698</f>
        <v>0</v>
      </c>
      <c r="V695" s="16">
        <f>V696+V698</f>
        <v>0</v>
      </c>
      <c r="W695" s="16">
        <f>W696+W698</f>
        <v>0</v>
      </c>
      <c r="X695" s="16">
        <f t="shared" si="1175"/>
        <v>34145.400000000001</v>
      </c>
      <c r="Y695" s="16">
        <f t="shared" si="1176"/>
        <v>34145.400000000001</v>
      </c>
      <c r="Z695" s="16">
        <f t="shared" si="1177"/>
        <v>34145.400000000001</v>
      </c>
      <c r="AA695" s="16">
        <f>AA696+AA698</f>
        <v>0</v>
      </c>
      <c r="AB695" s="16">
        <f>AB696+AB698</f>
        <v>0</v>
      </c>
      <c r="AC695" s="16">
        <f>AC696+AC698</f>
        <v>0</v>
      </c>
      <c r="AD695" s="16">
        <f t="shared" si="1178"/>
        <v>34145.400000000001</v>
      </c>
      <c r="AE695" s="16">
        <f t="shared" si="1179"/>
        <v>34145.400000000001</v>
      </c>
      <c r="AF695" s="16">
        <f t="shared" si="1180"/>
        <v>34145.400000000001</v>
      </c>
      <c r="AG695" s="16">
        <f>AG696+AG698</f>
        <v>0</v>
      </c>
      <c r="AH695" s="16">
        <f t="shared" si="1181"/>
        <v>34145.400000000001</v>
      </c>
      <c r="AI695" s="16">
        <f t="shared" si="1182"/>
        <v>34145.400000000001</v>
      </c>
      <c r="AJ695" s="16">
        <f t="shared" si="1183"/>
        <v>34145.400000000001</v>
      </c>
      <c r="AK695" s="16">
        <f>AK696+AK698</f>
        <v>0</v>
      </c>
      <c r="AL695" s="16">
        <f>AL696+AL698</f>
        <v>0</v>
      </c>
      <c r="AM695" s="16">
        <f>AM696+AM698</f>
        <v>0</v>
      </c>
      <c r="AN695" s="16">
        <f t="shared" si="1184"/>
        <v>34145.400000000001</v>
      </c>
      <c r="AO695" s="16">
        <f t="shared" si="1185"/>
        <v>34145.400000000001</v>
      </c>
      <c r="AP695" s="16">
        <f t="shared" si="1186"/>
        <v>34145.400000000001</v>
      </c>
      <c r="AQ695" s="16">
        <f>AQ696+AQ698</f>
        <v>0</v>
      </c>
      <c r="AR695" s="16">
        <f>AR696+AR698</f>
        <v>0</v>
      </c>
      <c r="AS695" s="16">
        <f>AS696+AS698</f>
        <v>0</v>
      </c>
      <c r="AT695" s="16">
        <f t="shared" si="1187"/>
        <v>34145.400000000001</v>
      </c>
      <c r="AU695" s="16">
        <f t="shared" si="1188"/>
        <v>34145.400000000001</v>
      </c>
      <c r="AV695" s="16">
        <f t="shared" si="1189"/>
        <v>34145.400000000001</v>
      </c>
      <c r="AW695" s="16">
        <f>AW696+AW698</f>
        <v>0</v>
      </c>
      <c r="AX695" s="16">
        <f>AX696+AX698</f>
        <v>0</v>
      </c>
      <c r="AY695" s="16">
        <f>AY696+AY698</f>
        <v>0</v>
      </c>
      <c r="AZ695" s="16">
        <f t="shared" si="1190"/>
        <v>34145.400000000001</v>
      </c>
      <c r="BA695" s="16">
        <f t="shared" si="1191"/>
        <v>34145.400000000001</v>
      </c>
      <c r="BB695" s="16">
        <f t="shared" si="1192"/>
        <v>34145.400000000001</v>
      </c>
      <c r="BC695" s="16">
        <f>BC696+BC698</f>
        <v>0</v>
      </c>
      <c r="BD695" s="30"/>
      <c r="BE695" s="30"/>
      <c r="BF695" s="1"/>
      <c r="BG695" s="1"/>
      <c r="BH695" s="1"/>
      <c r="BI695" s="1"/>
      <c r="BJ695" s="1"/>
    </row>
    <row r="696" s="1" customFormat="1">
      <c r="A696" s="13" t="s">
        <v>462</v>
      </c>
      <c r="B696" s="14" t="s">
        <v>58</v>
      </c>
      <c r="C696" s="13"/>
      <c r="D696" s="13"/>
      <c r="E696" s="29" t="s">
        <v>59</v>
      </c>
      <c r="F696" s="16">
        <f>F697</f>
        <v>18012.400000000001</v>
      </c>
      <c r="G696" s="16">
        <f>G697</f>
        <v>18012.400000000001</v>
      </c>
      <c r="H696" s="16">
        <f>H697</f>
        <v>18012.400000000001</v>
      </c>
      <c r="I696" s="16">
        <f>I697</f>
        <v>0</v>
      </c>
      <c r="J696" s="16">
        <f>J697</f>
        <v>0</v>
      </c>
      <c r="K696" s="16">
        <f>K697</f>
        <v>0</v>
      </c>
      <c r="L696" s="16">
        <f t="shared" si="1169"/>
        <v>18012.400000000001</v>
      </c>
      <c r="M696" s="16">
        <f t="shared" si="1170"/>
        <v>18012.400000000001</v>
      </c>
      <c r="N696" s="16">
        <f t="shared" si="1171"/>
        <v>18012.400000000001</v>
      </c>
      <c r="O696" s="16">
        <f>O697</f>
        <v>0</v>
      </c>
      <c r="P696" s="16">
        <f>P697</f>
        <v>0</v>
      </c>
      <c r="Q696" s="16">
        <f>Q697</f>
        <v>0</v>
      </c>
      <c r="R696" s="16">
        <f t="shared" si="1172"/>
        <v>18012.400000000001</v>
      </c>
      <c r="S696" s="16">
        <f t="shared" si="1173"/>
        <v>18012.400000000001</v>
      </c>
      <c r="T696" s="16">
        <f t="shared" si="1174"/>
        <v>18012.400000000001</v>
      </c>
      <c r="U696" s="16">
        <f>U697</f>
        <v>0</v>
      </c>
      <c r="V696" s="16">
        <f>V697</f>
        <v>0</v>
      </c>
      <c r="W696" s="16">
        <f>W697</f>
        <v>0</v>
      </c>
      <c r="X696" s="16">
        <f t="shared" si="1175"/>
        <v>18012.400000000001</v>
      </c>
      <c r="Y696" s="16">
        <f t="shared" si="1176"/>
        <v>18012.400000000001</v>
      </c>
      <c r="Z696" s="16">
        <f t="shared" si="1177"/>
        <v>18012.400000000001</v>
      </c>
      <c r="AA696" s="16">
        <f>AA697</f>
        <v>0</v>
      </c>
      <c r="AB696" s="16">
        <f>AB697</f>
        <v>0</v>
      </c>
      <c r="AC696" s="16">
        <f>AC697</f>
        <v>0</v>
      </c>
      <c r="AD696" s="16">
        <f t="shared" si="1178"/>
        <v>18012.400000000001</v>
      </c>
      <c r="AE696" s="16">
        <f t="shared" si="1179"/>
        <v>18012.400000000001</v>
      </c>
      <c r="AF696" s="16">
        <f t="shared" si="1180"/>
        <v>18012.400000000001</v>
      </c>
      <c r="AG696" s="16">
        <f>AG697</f>
        <v>0</v>
      </c>
      <c r="AH696" s="16">
        <f t="shared" si="1181"/>
        <v>18012.400000000001</v>
      </c>
      <c r="AI696" s="16">
        <f t="shared" si="1182"/>
        <v>18012.400000000001</v>
      </c>
      <c r="AJ696" s="16">
        <f t="shared" si="1183"/>
        <v>18012.400000000001</v>
      </c>
      <c r="AK696" s="16">
        <f>AK697</f>
        <v>0</v>
      </c>
      <c r="AL696" s="16">
        <f>AL697</f>
        <v>0</v>
      </c>
      <c r="AM696" s="16">
        <f>AM697</f>
        <v>0</v>
      </c>
      <c r="AN696" s="16">
        <f t="shared" si="1184"/>
        <v>18012.400000000001</v>
      </c>
      <c r="AO696" s="16">
        <f t="shared" si="1185"/>
        <v>18012.400000000001</v>
      </c>
      <c r="AP696" s="16">
        <f t="shared" si="1186"/>
        <v>18012.400000000001</v>
      </c>
      <c r="AQ696" s="16">
        <f>AQ697</f>
        <v>0</v>
      </c>
      <c r="AR696" s="16">
        <f>AR697</f>
        <v>0</v>
      </c>
      <c r="AS696" s="16">
        <f>AS697</f>
        <v>0</v>
      </c>
      <c r="AT696" s="16">
        <f t="shared" si="1187"/>
        <v>18012.400000000001</v>
      </c>
      <c r="AU696" s="16">
        <f t="shared" si="1188"/>
        <v>18012.400000000001</v>
      </c>
      <c r="AV696" s="16">
        <f t="shared" si="1189"/>
        <v>18012.400000000001</v>
      </c>
      <c r="AW696" s="16">
        <f>AW697</f>
        <v>0</v>
      </c>
      <c r="AX696" s="16">
        <f>AX697</f>
        <v>0</v>
      </c>
      <c r="AY696" s="16">
        <f>AY697</f>
        <v>0</v>
      </c>
      <c r="AZ696" s="16">
        <f t="shared" si="1190"/>
        <v>18012.400000000001</v>
      </c>
      <c r="BA696" s="16">
        <f t="shared" si="1191"/>
        <v>18012.400000000001</v>
      </c>
      <c r="BB696" s="16">
        <f t="shared" si="1192"/>
        <v>18012.400000000001</v>
      </c>
      <c r="BC696" s="16">
        <f>BC697</f>
        <v>0</v>
      </c>
      <c r="BD696" s="30"/>
      <c r="BE696" s="30"/>
      <c r="BF696" s="1"/>
      <c r="BG696" s="1"/>
      <c r="BH696" s="1"/>
      <c r="BI696" s="1"/>
      <c r="BJ696" s="1"/>
    </row>
    <row r="697" s="1" customFormat="1">
      <c r="A697" s="13" t="s">
        <v>462</v>
      </c>
      <c r="B697" s="14">
        <v>600</v>
      </c>
      <c r="C697" s="13" t="s">
        <v>72</v>
      </c>
      <c r="D697" s="13" t="s">
        <v>37</v>
      </c>
      <c r="E697" s="29" t="s">
        <v>422</v>
      </c>
      <c r="F697" s="16">
        <v>18012.400000000001</v>
      </c>
      <c r="G697" s="16">
        <v>18012.400000000001</v>
      </c>
      <c r="H697" s="16">
        <v>18012.400000000001</v>
      </c>
      <c r="I697" s="16"/>
      <c r="J697" s="16"/>
      <c r="K697" s="16"/>
      <c r="L697" s="16">
        <f t="shared" si="1169"/>
        <v>18012.400000000001</v>
      </c>
      <c r="M697" s="16">
        <f t="shared" si="1170"/>
        <v>18012.400000000001</v>
      </c>
      <c r="N697" s="16">
        <f t="shared" si="1171"/>
        <v>18012.400000000001</v>
      </c>
      <c r="O697" s="16"/>
      <c r="P697" s="16"/>
      <c r="Q697" s="16"/>
      <c r="R697" s="16">
        <f t="shared" si="1172"/>
        <v>18012.400000000001</v>
      </c>
      <c r="S697" s="16">
        <f t="shared" si="1173"/>
        <v>18012.400000000001</v>
      </c>
      <c r="T697" s="16">
        <f t="shared" si="1174"/>
        <v>18012.400000000001</v>
      </c>
      <c r="U697" s="16"/>
      <c r="V697" s="16"/>
      <c r="W697" s="16"/>
      <c r="X697" s="16">
        <f t="shared" si="1175"/>
        <v>18012.400000000001</v>
      </c>
      <c r="Y697" s="16">
        <f t="shared" si="1176"/>
        <v>18012.400000000001</v>
      </c>
      <c r="Z697" s="16">
        <f t="shared" si="1177"/>
        <v>18012.400000000001</v>
      </c>
      <c r="AA697" s="16"/>
      <c r="AB697" s="16"/>
      <c r="AC697" s="16"/>
      <c r="AD697" s="16">
        <f t="shared" si="1178"/>
        <v>18012.400000000001</v>
      </c>
      <c r="AE697" s="16">
        <f t="shared" si="1179"/>
        <v>18012.400000000001</v>
      </c>
      <c r="AF697" s="16">
        <f t="shared" si="1180"/>
        <v>18012.400000000001</v>
      </c>
      <c r="AG697" s="16"/>
      <c r="AH697" s="16">
        <f t="shared" si="1181"/>
        <v>18012.400000000001</v>
      </c>
      <c r="AI697" s="16">
        <f t="shared" si="1182"/>
        <v>18012.400000000001</v>
      </c>
      <c r="AJ697" s="16">
        <f t="shared" si="1183"/>
        <v>18012.400000000001</v>
      </c>
      <c r="AK697" s="16"/>
      <c r="AL697" s="16"/>
      <c r="AM697" s="16"/>
      <c r="AN697" s="16">
        <f t="shared" si="1184"/>
        <v>18012.400000000001</v>
      </c>
      <c r="AO697" s="16">
        <f t="shared" si="1185"/>
        <v>18012.400000000001</v>
      </c>
      <c r="AP697" s="16">
        <f t="shared" si="1186"/>
        <v>18012.400000000001</v>
      </c>
      <c r="AQ697" s="16"/>
      <c r="AR697" s="16"/>
      <c r="AS697" s="16"/>
      <c r="AT697" s="16">
        <f t="shared" si="1187"/>
        <v>18012.400000000001</v>
      </c>
      <c r="AU697" s="16">
        <f t="shared" si="1188"/>
        <v>18012.400000000001</v>
      </c>
      <c r="AV697" s="16">
        <f t="shared" si="1189"/>
        <v>18012.400000000001</v>
      </c>
      <c r="AW697" s="16"/>
      <c r="AX697" s="16"/>
      <c r="AY697" s="16"/>
      <c r="AZ697" s="16">
        <f t="shared" si="1190"/>
        <v>18012.400000000001</v>
      </c>
      <c r="BA697" s="16">
        <f t="shared" si="1191"/>
        <v>18012.400000000001</v>
      </c>
      <c r="BB697" s="16">
        <f t="shared" si="1192"/>
        <v>18012.400000000001</v>
      </c>
      <c r="BC697" s="16"/>
      <c r="BD697" s="30"/>
      <c r="BE697" s="30"/>
      <c r="BF697" s="1"/>
      <c r="BG697" s="1"/>
      <c r="BH697" s="1"/>
      <c r="BI697" s="1"/>
      <c r="BJ697" s="1"/>
    </row>
    <row r="698" s="1" customFormat="1">
      <c r="A698" s="13" t="s">
        <v>462</v>
      </c>
      <c r="B698" s="14" t="s">
        <v>52</v>
      </c>
      <c r="C698" s="13"/>
      <c r="D698" s="13"/>
      <c r="E698" s="29" t="s">
        <v>53</v>
      </c>
      <c r="F698" s="16">
        <f>F699</f>
        <v>16133</v>
      </c>
      <c r="G698" s="16">
        <f>G699</f>
        <v>16133</v>
      </c>
      <c r="H698" s="16">
        <f>H699</f>
        <v>16133</v>
      </c>
      <c r="I698" s="16">
        <f>I699</f>
        <v>0</v>
      </c>
      <c r="J698" s="16">
        <f>J699</f>
        <v>0</v>
      </c>
      <c r="K698" s="16">
        <f>K699</f>
        <v>0</v>
      </c>
      <c r="L698" s="16">
        <f t="shared" si="1169"/>
        <v>16133</v>
      </c>
      <c r="M698" s="16">
        <f t="shared" si="1170"/>
        <v>16133</v>
      </c>
      <c r="N698" s="16">
        <f t="shared" si="1171"/>
        <v>16133</v>
      </c>
      <c r="O698" s="16">
        <f>O699</f>
        <v>0</v>
      </c>
      <c r="P698" s="16">
        <f>P699</f>
        <v>0</v>
      </c>
      <c r="Q698" s="16">
        <f>Q699</f>
        <v>0</v>
      </c>
      <c r="R698" s="16">
        <f t="shared" si="1172"/>
        <v>16133</v>
      </c>
      <c r="S698" s="16">
        <f t="shared" si="1173"/>
        <v>16133</v>
      </c>
      <c r="T698" s="16">
        <f t="shared" si="1174"/>
        <v>16133</v>
      </c>
      <c r="U698" s="16">
        <f>U699</f>
        <v>0</v>
      </c>
      <c r="V698" s="16">
        <f>V699</f>
        <v>0</v>
      </c>
      <c r="W698" s="16">
        <f>W699</f>
        <v>0</v>
      </c>
      <c r="X698" s="16">
        <f t="shared" si="1175"/>
        <v>16133</v>
      </c>
      <c r="Y698" s="16">
        <f t="shared" si="1176"/>
        <v>16133</v>
      </c>
      <c r="Z698" s="16">
        <f t="shared" si="1177"/>
        <v>16133</v>
      </c>
      <c r="AA698" s="16">
        <f>AA699</f>
        <v>0</v>
      </c>
      <c r="AB698" s="16">
        <f>AB699</f>
        <v>0</v>
      </c>
      <c r="AC698" s="16">
        <f>AC699</f>
        <v>0</v>
      </c>
      <c r="AD698" s="16">
        <f t="shared" si="1178"/>
        <v>16133</v>
      </c>
      <c r="AE698" s="16">
        <f t="shared" si="1179"/>
        <v>16133</v>
      </c>
      <c r="AF698" s="16">
        <f t="shared" si="1180"/>
        <v>16133</v>
      </c>
      <c r="AG698" s="16">
        <f>AG699</f>
        <v>0</v>
      </c>
      <c r="AH698" s="16">
        <f t="shared" si="1181"/>
        <v>16133</v>
      </c>
      <c r="AI698" s="16">
        <f t="shared" si="1182"/>
        <v>16133</v>
      </c>
      <c r="AJ698" s="16">
        <f t="shared" si="1183"/>
        <v>16133</v>
      </c>
      <c r="AK698" s="16">
        <f>AK699</f>
        <v>0</v>
      </c>
      <c r="AL698" s="16">
        <f>AL699</f>
        <v>0</v>
      </c>
      <c r="AM698" s="16">
        <f>AM699</f>
        <v>0</v>
      </c>
      <c r="AN698" s="16">
        <f t="shared" si="1184"/>
        <v>16133</v>
      </c>
      <c r="AO698" s="16">
        <f t="shared" si="1185"/>
        <v>16133</v>
      </c>
      <c r="AP698" s="16">
        <f t="shared" si="1186"/>
        <v>16133</v>
      </c>
      <c r="AQ698" s="16">
        <f>AQ699</f>
        <v>0</v>
      </c>
      <c r="AR698" s="16">
        <f>AR699</f>
        <v>0</v>
      </c>
      <c r="AS698" s="16">
        <f>AS699</f>
        <v>0</v>
      </c>
      <c r="AT698" s="16">
        <f t="shared" si="1187"/>
        <v>16133</v>
      </c>
      <c r="AU698" s="16">
        <f t="shared" si="1188"/>
        <v>16133</v>
      </c>
      <c r="AV698" s="16">
        <f t="shared" si="1189"/>
        <v>16133</v>
      </c>
      <c r="AW698" s="16">
        <f>AW699</f>
        <v>0</v>
      </c>
      <c r="AX698" s="16">
        <f>AX699</f>
        <v>0</v>
      </c>
      <c r="AY698" s="16">
        <f>AY699</f>
        <v>0</v>
      </c>
      <c r="AZ698" s="16">
        <f t="shared" si="1190"/>
        <v>16133</v>
      </c>
      <c r="BA698" s="16">
        <f t="shared" si="1191"/>
        <v>16133</v>
      </c>
      <c r="BB698" s="16">
        <f t="shared" si="1192"/>
        <v>16133</v>
      </c>
      <c r="BC698" s="16">
        <f>BC699</f>
        <v>0</v>
      </c>
      <c r="BD698" s="30"/>
      <c r="BE698" s="30"/>
      <c r="BF698" s="1"/>
      <c r="BG698" s="1"/>
      <c r="BH698" s="1"/>
      <c r="BI698" s="1"/>
      <c r="BJ698" s="1"/>
    </row>
    <row r="699" s="1" customFormat="1">
      <c r="A699" s="13" t="s">
        <v>462</v>
      </c>
      <c r="B699" s="14">
        <v>800</v>
      </c>
      <c r="C699" s="13" t="s">
        <v>72</v>
      </c>
      <c r="D699" s="13" t="s">
        <v>37</v>
      </c>
      <c r="E699" s="29" t="s">
        <v>422</v>
      </c>
      <c r="F699" s="16">
        <v>16133</v>
      </c>
      <c r="G699" s="16">
        <v>16133</v>
      </c>
      <c r="H699" s="16">
        <v>16133</v>
      </c>
      <c r="I699" s="16"/>
      <c r="J699" s="16"/>
      <c r="K699" s="16"/>
      <c r="L699" s="16">
        <f t="shared" si="1169"/>
        <v>16133</v>
      </c>
      <c r="M699" s="16">
        <f t="shared" si="1170"/>
        <v>16133</v>
      </c>
      <c r="N699" s="16">
        <f t="shared" si="1171"/>
        <v>16133</v>
      </c>
      <c r="O699" s="16"/>
      <c r="P699" s="16"/>
      <c r="Q699" s="16"/>
      <c r="R699" s="16">
        <f t="shared" si="1172"/>
        <v>16133</v>
      </c>
      <c r="S699" s="16">
        <f t="shared" si="1173"/>
        <v>16133</v>
      </c>
      <c r="T699" s="16">
        <f t="shared" si="1174"/>
        <v>16133</v>
      </c>
      <c r="U699" s="16"/>
      <c r="V699" s="16"/>
      <c r="W699" s="16"/>
      <c r="X699" s="16">
        <f t="shared" si="1175"/>
        <v>16133</v>
      </c>
      <c r="Y699" s="16">
        <f t="shared" si="1176"/>
        <v>16133</v>
      </c>
      <c r="Z699" s="16">
        <f t="shared" si="1177"/>
        <v>16133</v>
      </c>
      <c r="AA699" s="16"/>
      <c r="AB699" s="16"/>
      <c r="AC699" s="16"/>
      <c r="AD699" s="16">
        <f t="shared" si="1178"/>
        <v>16133</v>
      </c>
      <c r="AE699" s="16">
        <f t="shared" si="1179"/>
        <v>16133</v>
      </c>
      <c r="AF699" s="16">
        <f t="shared" si="1180"/>
        <v>16133</v>
      </c>
      <c r="AG699" s="16"/>
      <c r="AH699" s="16">
        <f t="shared" si="1181"/>
        <v>16133</v>
      </c>
      <c r="AI699" s="16">
        <f t="shared" si="1182"/>
        <v>16133</v>
      </c>
      <c r="AJ699" s="16">
        <f t="shared" si="1183"/>
        <v>16133</v>
      </c>
      <c r="AK699" s="16"/>
      <c r="AL699" s="16"/>
      <c r="AM699" s="16"/>
      <c r="AN699" s="16">
        <f t="shared" si="1184"/>
        <v>16133</v>
      </c>
      <c r="AO699" s="16">
        <f t="shared" si="1185"/>
        <v>16133</v>
      </c>
      <c r="AP699" s="16">
        <f t="shared" si="1186"/>
        <v>16133</v>
      </c>
      <c r="AQ699" s="16"/>
      <c r="AR699" s="16"/>
      <c r="AS699" s="16"/>
      <c r="AT699" s="16">
        <f t="shared" si="1187"/>
        <v>16133</v>
      </c>
      <c r="AU699" s="16">
        <f t="shared" si="1188"/>
        <v>16133</v>
      </c>
      <c r="AV699" s="16">
        <f t="shared" si="1189"/>
        <v>16133</v>
      </c>
      <c r="AW699" s="16"/>
      <c r="AX699" s="16"/>
      <c r="AY699" s="16"/>
      <c r="AZ699" s="16">
        <f t="shared" si="1190"/>
        <v>16133</v>
      </c>
      <c r="BA699" s="16">
        <f t="shared" si="1191"/>
        <v>16133</v>
      </c>
      <c r="BB699" s="16">
        <f t="shared" si="1192"/>
        <v>16133</v>
      </c>
      <c r="BC699" s="16"/>
      <c r="BD699" s="30"/>
      <c r="BE699" s="30"/>
      <c r="BF699" s="1"/>
      <c r="BG699" s="1"/>
      <c r="BH699" s="1"/>
      <c r="BI699" s="1"/>
      <c r="BJ699" s="1"/>
    </row>
    <row r="700" s="1" customFormat="1">
      <c r="A700" s="13" t="s">
        <v>464</v>
      </c>
      <c r="B700" s="14"/>
      <c r="C700" s="13"/>
      <c r="D700" s="13"/>
      <c r="E700" s="29" t="s">
        <v>465</v>
      </c>
      <c r="F700" s="16">
        <f t="shared" ref="F700:F710" si="1193">F701</f>
        <v>5257.8999999999996</v>
      </c>
      <c r="G700" s="16">
        <f t="shared" ref="G700:G710" si="1194">G701</f>
        <v>5257.8999999999996</v>
      </c>
      <c r="H700" s="16">
        <f t="shared" ref="H700:H710" si="1195">H701</f>
        <v>5257.8999999999996</v>
      </c>
      <c r="I700" s="16">
        <f t="shared" ref="I700:I710" si="1196">I701</f>
        <v>0</v>
      </c>
      <c r="J700" s="16">
        <f t="shared" ref="J700:J710" si="1197">J701</f>
        <v>0</v>
      </c>
      <c r="K700" s="16">
        <f t="shared" ref="K700:K710" si="1198">K701</f>
        <v>0</v>
      </c>
      <c r="L700" s="16">
        <f t="shared" si="1169"/>
        <v>5257.8999999999996</v>
      </c>
      <c r="M700" s="16">
        <f t="shared" si="1170"/>
        <v>5257.8999999999996</v>
      </c>
      <c r="N700" s="16">
        <f t="shared" si="1171"/>
        <v>5257.8999999999996</v>
      </c>
      <c r="O700" s="16">
        <f t="shared" ref="O700:O710" si="1199">O701</f>
        <v>0</v>
      </c>
      <c r="P700" s="16">
        <f t="shared" ref="P700:P710" si="1200">P701</f>
        <v>0</v>
      </c>
      <c r="Q700" s="16">
        <f t="shared" ref="Q700:Q710" si="1201">Q701</f>
        <v>0</v>
      </c>
      <c r="R700" s="16">
        <f t="shared" si="1172"/>
        <v>5257.8999999999996</v>
      </c>
      <c r="S700" s="16">
        <f t="shared" si="1173"/>
        <v>5257.8999999999996</v>
      </c>
      <c r="T700" s="16">
        <f t="shared" si="1174"/>
        <v>5257.8999999999996</v>
      </c>
      <c r="U700" s="16">
        <f t="shared" ref="U700:U710" si="1202">U701</f>
        <v>0</v>
      </c>
      <c r="V700" s="16">
        <f t="shared" ref="V700:V710" si="1203">V701</f>
        <v>0</v>
      </c>
      <c r="W700" s="16">
        <f t="shared" ref="W700:W710" si="1204">W701</f>
        <v>0</v>
      </c>
      <c r="X700" s="16">
        <f t="shared" si="1175"/>
        <v>5257.8999999999996</v>
      </c>
      <c r="Y700" s="16">
        <f t="shared" si="1176"/>
        <v>5257.8999999999996</v>
      </c>
      <c r="Z700" s="16">
        <f t="shared" si="1177"/>
        <v>5257.8999999999996</v>
      </c>
      <c r="AA700" s="16">
        <f t="shared" ref="AA700:AA710" si="1205">AA701</f>
        <v>0</v>
      </c>
      <c r="AB700" s="16">
        <f t="shared" ref="AB700:AB710" si="1206">AB701</f>
        <v>0</v>
      </c>
      <c r="AC700" s="16">
        <f t="shared" ref="AC700:AC710" si="1207">AC701</f>
        <v>0</v>
      </c>
      <c r="AD700" s="16">
        <f t="shared" si="1178"/>
        <v>5257.8999999999996</v>
      </c>
      <c r="AE700" s="16">
        <f t="shared" si="1179"/>
        <v>5257.8999999999996</v>
      </c>
      <c r="AF700" s="16">
        <f t="shared" si="1180"/>
        <v>5257.8999999999996</v>
      </c>
      <c r="AG700" s="16">
        <f t="shared" ref="AG700:AG710" si="1208">AG701</f>
        <v>0</v>
      </c>
      <c r="AH700" s="16">
        <f t="shared" si="1181"/>
        <v>5257.8999999999996</v>
      </c>
      <c r="AI700" s="16">
        <f t="shared" si="1182"/>
        <v>5257.8999999999996</v>
      </c>
      <c r="AJ700" s="16">
        <f t="shared" si="1183"/>
        <v>5257.8999999999996</v>
      </c>
      <c r="AK700" s="16">
        <f t="shared" ref="AK700:AK710" si="1209">AK701</f>
        <v>0</v>
      </c>
      <c r="AL700" s="16">
        <f t="shared" ref="AL700:AL710" si="1210">AL701</f>
        <v>0</v>
      </c>
      <c r="AM700" s="16">
        <f t="shared" ref="AM700:AM710" si="1211">AM701</f>
        <v>0</v>
      </c>
      <c r="AN700" s="16">
        <f t="shared" si="1184"/>
        <v>5257.8999999999996</v>
      </c>
      <c r="AO700" s="16">
        <f t="shared" si="1185"/>
        <v>5257.8999999999996</v>
      </c>
      <c r="AP700" s="16">
        <f t="shared" si="1186"/>
        <v>5257.8999999999996</v>
      </c>
      <c r="AQ700" s="16">
        <f t="shared" ref="AQ700:AQ710" si="1212">AQ701</f>
        <v>0</v>
      </c>
      <c r="AR700" s="16">
        <f t="shared" ref="AR700:AR710" si="1213">AR701</f>
        <v>0</v>
      </c>
      <c r="AS700" s="16">
        <f t="shared" ref="AS700:AS710" si="1214">AS701</f>
        <v>0</v>
      </c>
      <c r="AT700" s="16">
        <f t="shared" si="1187"/>
        <v>5257.8999999999996</v>
      </c>
      <c r="AU700" s="16">
        <f t="shared" si="1188"/>
        <v>5257.8999999999996</v>
      </c>
      <c r="AV700" s="16">
        <f t="shared" si="1189"/>
        <v>5257.8999999999996</v>
      </c>
      <c r="AW700" s="16">
        <f t="shared" ref="AW700:AW710" si="1215">AW701</f>
        <v>0</v>
      </c>
      <c r="AX700" s="16">
        <f t="shared" ref="AX700:AX710" si="1216">AX701</f>
        <v>0</v>
      </c>
      <c r="AY700" s="16">
        <f t="shared" ref="AY700:AY710" si="1217">AY701</f>
        <v>0</v>
      </c>
      <c r="AZ700" s="16">
        <f t="shared" si="1190"/>
        <v>5257.8999999999996</v>
      </c>
      <c r="BA700" s="16">
        <f t="shared" si="1191"/>
        <v>5257.8999999999996</v>
      </c>
      <c r="BB700" s="16">
        <f t="shared" si="1192"/>
        <v>5257.8999999999996</v>
      </c>
      <c r="BC700" s="16">
        <f t="shared" ref="BC700:BC710" si="1218">BC701</f>
        <v>0</v>
      </c>
      <c r="BD700" s="30"/>
      <c r="BE700" s="30"/>
      <c r="BF700" s="1"/>
      <c r="BG700" s="1"/>
      <c r="BH700" s="1"/>
      <c r="BI700" s="1"/>
      <c r="BJ700" s="1"/>
    </row>
    <row r="701" s="1" customFormat="1">
      <c r="A701" s="13" t="s">
        <v>464</v>
      </c>
      <c r="B701" s="14" t="s">
        <v>58</v>
      </c>
      <c r="C701" s="13"/>
      <c r="D701" s="13"/>
      <c r="E701" s="29" t="s">
        <v>59</v>
      </c>
      <c r="F701" s="16">
        <f t="shared" si="1193"/>
        <v>5257.8999999999996</v>
      </c>
      <c r="G701" s="16">
        <f t="shared" si="1194"/>
        <v>5257.8999999999996</v>
      </c>
      <c r="H701" s="16">
        <f t="shared" si="1195"/>
        <v>5257.8999999999996</v>
      </c>
      <c r="I701" s="16">
        <f t="shared" si="1196"/>
        <v>0</v>
      </c>
      <c r="J701" s="16">
        <f t="shared" si="1197"/>
        <v>0</v>
      </c>
      <c r="K701" s="16">
        <f t="shared" si="1198"/>
        <v>0</v>
      </c>
      <c r="L701" s="16">
        <f t="shared" si="1169"/>
        <v>5257.8999999999996</v>
      </c>
      <c r="M701" s="16">
        <f t="shared" si="1170"/>
        <v>5257.8999999999996</v>
      </c>
      <c r="N701" s="16">
        <f t="shared" si="1171"/>
        <v>5257.8999999999996</v>
      </c>
      <c r="O701" s="16">
        <f t="shared" si="1199"/>
        <v>0</v>
      </c>
      <c r="P701" s="16">
        <f t="shared" si="1200"/>
        <v>0</v>
      </c>
      <c r="Q701" s="16">
        <f t="shared" si="1201"/>
        <v>0</v>
      </c>
      <c r="R701" s="16">
        <f t="shared" si="1172"/>
        <v>5257.8999999999996</v>
      </c>
      <c r="S701" s="16">
        <f t="shared" si="1173"/>
        <v>5257.8999999999996</v>
      </c>
      <c r="T701" s="16">
        <f t="shared" si="1174"/>
        <v>5257.8999999999996</v>
      </c>
      <c r="U701" s="16">
        <f t="shared" si="1202"/>
        <v>0</v>
      </c>
      <c r="V701" s="16">
        <f t="shared" si="1203"/>
        <v>0</v>
      </c>
      <c r="W701" s="16">
        <f t="shared" si="1204"/>
        <v>0</v>
      </c>
      <c r="X701" s="16">
        <f t="shared" si="1175"/>
        <v>5257.8999999999996</v>
      </c>
      <c r="Y701" s="16">
        <f t="shared" si="1176"/>
        <v>5257.8999999999996</v>
      </c>
      <c r="Z701" s="16">
        <f t="shared" si="1177"/>
        <v>5257.8999999999996</v>
      </c>
      <c r="AA701" s="16">
        <f t="shared" si="1205"/>
        <v>0</v>
      </c>
      <c r="AB701" s="16">
        <f t="shared" si="1206"/>
        <v>0</v>
      </c>
      <c r="AC701" s="16">
        <f t="shared" si="1207"/>
        <v>0</v>
      </c>
      <c r="AD701" s="16">
        <f t="shared" si="1178"/>
        <v>5257.8999999999996</v>
      </c>
      <c r="AE701" s="16">
        <f t="shared" si="1179"/>
        <v>5257.8999999999996</v>
      </c>
      <c r="AF701" s="16">
        <f t="shared" si="1180"/>
        <v>5257.8999999999996</v>
      </c>
      <c r="AG701" s="16">
        <f t="shared" si="1208"/>
        <v>0</v>
      </c>
      <c r="AH701" s="16">
        <f t="shared" si="1181"/>
        <v>5257.8999999999996</v>
      </c>
      <c r="AI701" s="16">
        <f t="shared" si="1182"/>
        <v>5257.8999999999996</v>
      </c>
      <c r="AJ701" s="16">
        <f t="shared" si="1183"/>
        <v>5257.8999999999996</v>
      </c>
      <c r="AK701" s="16">
        <f t="shared" si="1209"/>
        <v>0</v>
      </c>
      <c r="AL701" s="16">
        <f t="shared" si="1210"/>
        <v>0</v>
      </c>
      <c r="AM701" s="16">
        <f t="shared" si="1211"/>
        <v>0</v>
      </c>
      <c r="AN701" s="16">
        <f t="shared" si="1184"/>
        <v>5257.8999999999996</v>
      </c>
      <c r="AO701" s="16">
        <f t="shared" si="1185"/>
        <v>5257.8999999999996</v>
      </c>
      <c r="AP701" s="16">
        <f t="shared" si="1186"/>
        <v>5257.8999999999996</v>
      </c>
      <c r="AQ701" s="16">
        <f t="shared" si="1212"/>
        <v>0</v>
      </c>
      <c r="AR701" s="16">
        <f t="shared" si="1213"/>
        <v>0</v>
      </c>
      <c r="AS701" s="16">
        <f t="shared" si="1214"/>
        <v>0</v>
      </c>
      <c r="AT701" s="16">
        <f t="shared" si="1187"/>
        <v>5257.8999999999996</v>
      </c>
      <c r="AU701" s="16">
        <f t="shared" si="1188"/>
        <v>5257.8999999999996</v>
      </c>
      <c r="AV701" s="16">
        <f t="shared" si="1189"/>
        <v>5257.8999999999996</v>
      </c>
      <c r="AW701" s="16">
        <f t="shared" si="1215"/>
        <v>0</v>
      </c>
      <c r="AX701" s="16">
        <f t="shared" si="1216"/>
        <v>0</v>
      </c>
      <c r="AY701" s="16">
        <f t="shared" si="1217"/>
        <v>0</v>
      </c>
      <c r="AZ701" s="16">
        <f t="shared" si="1190"/>
        <v>5257.8999999999996</v>
      </c>
      <c r="BA701" s="16">
        <f t="shared" si="1191"/>
        <v>5257.8999999999996</v>
      </c>
      <c r="BB701" s="16">
        <f t="shared" si="1192"/>
        <v>5257.8999999999996</v>
      </c>
      <c r="BC701" s="16">
        <f t="shared" si="1218"/>
        <v>0</v>
      </c>
      <c r="BD701" s="30"/>
      <c r="BE701" s="30"/>
      <c r="BF701" s="1"/>
      <c r="BG701" s="1"/>
      <c r="BH701" s="1"/>
      <c r="BI701" s="1"/>
      <c r="BJ701" s="1"/>
    </row>
    <row r="702" s="1" customFormat="1">
      <c r="A702" s="13" t="s">
        <v>464</v>
      </c>
      <c r="B702" s="14">
        <v>600</v>
      </c>
      <c r="C702" s="13" t="s">
        <v>72</v>
      </c>
      <c r="D702" s="13" t="s">
        <v>303</v>
      </c>
      <c r="E702" s="29" t="s">
        <v>357</v>
      </c>
      <c r="F702" s="16">
        <v>5257.8999999999996</v>
      </c>
      <c r="G702" s="16">
        <v>5257.8999999999996</v>
      </c>
      <c r="H702" s="16">
        <v>5257.8999999999996</v>
      </c>
      <c r="I702" s="16"/>
      <c r="J702" s="16"/>
      <c r="K702" s="16"/>
      <c r="L702" s="16">
        <f t="shared" si="1169"/>
        <v>5257.8999999999996</v>
      </c>
      <c r="M702" s="16">
        <f t="shared" si="1170"/>
        <v>5257.8999999999996</v>
      </c>
      <c r="N702" s="16">
        <f t="shared" si="1171"/>
        <v>5257.8999999999996</v>
      </c>
      <c r="O702" s="16"/>
      <c r="P702" s="16"/>
      <c r="Q702" s="16"/>
      <c r="R702" s="16">
        <f t="shared" si="1172"/>
        <v>5257.8999999999996</v>
      </c>
      <c r="S702" s="16">
        <f t="shared" si="1173"/>
        <v>5257.8999999999996</v>
      </c>
      <c r="T702" s="16">
        <f t="shared" si="1174"/>
        <v>5257.8999999999996</v>
      </c>
      <c r="U702" s="16"/>
      <c r="V702" s="16"/>
      <c r="W702" s="16"/>
      <c r="X702" s="16">
        <f t="shared" si="1175"/>
        <v>5257.8999999999996</v>
      </c>
      <c r="Y702" s="16">
        <f t="shared" si="1176"/>
        <v>5257.8999999999996</v>
      </c>
      <c r="Z702" s="16">
        <f t="shared" si="1177"/>
        <v>5257.8999999999996</v>
      </c>
      <c r="AA702" s="16"/>
      <c r="AB702" s="16"/>
      <c r="AC702" s="16"/>
      <c r="AD702" s="16">
        <f t="shared" si="1178"/>
        <v>5257.8999999999996</v>
      </c>
      <c r="AE702" s="16">
        <f t="shared" si="1179"/>
        <v>5257.8999999999996</v>
      </c>
      <c r="AF702" s="16">
        <f t="shared" si="1180"/>
        <v>5257.8999999999996</v>
      </c>
      <c r="AG702" s="16"/>
      <c r="AH702" s="16">
        <f t="shared" si="1181"/>
        <v>5257.8999999999996</v>
      </c>
      <c r="AI702" s="16">
        <f t="shared" si="1182"/>
        <v>5257.8999999999996</v>
      </c>
      <c r="AJ702" s="16">
        <f t="shared" si="1183"/>
        <v>5257.8999999999996</v>
      </c>
      <c r="AK702" s="16"/>
      <c r="AL702" s="16"/>
      <c r="AM702" s="16"/>
      <c r="AN702" s="16">
        <f t="shared" si="1184"/>
        <v>5257.8999999999996</v>
      </c>
      <c r="AO702" s="16">
        <f t="shared" si="1185"/>
        <v>5257.8999999999996</v>
      </c>
      <c r="AP702" s="16">
        <f t="shared" si="1186"/>
        <v>5257.8999999999996</v>
      </c>
      <c r="AQ702" s="16"/>
      <c r="AR702" s="16"/>
      <c r="AS702" s="16"/>
      <c r="AT702" s="16">
        <f t="shared" si="1187"/>
        <v>5257.8999999999996</v>
      </c>
      <c r="AU702" s="16">
        <f t="shared" si="1188"/>
        <v>5257.8999999999996</v>
      </c>
      <c r="AV702" s="16">
        <f t="shared" si="1189"/>
        <v>5257.8999999999996</v>
      </c>
      <c r="AW702" s="16"/>
      <c r="AX702" s="16"/>
      <c r="AY702" s="16"/>
      <c r="AZ702" s="16">
        <f t="shared" si="1190"/>
        <v>5257.8999999999996</v>
      </c>
      <c r="BA702" s="16">
        <f t="shared" si="1191"/>
        <v>5257.8999999999996</v>
      </c>
      <c r="BB702" s="16">
        <f t="shared" si="1192"/>
        <v>5257.8999999999996</v>
      </c>
      <c r="BC702" s="16"/>
      <c r="BD702" s="30"/>
      <c r="BE702" s="30"/>
      <c r="BF702" s="1"/>
      <c r="BG702" s="1"/>
      <c r="BH702" s="1"/>
      <c r="BI702" s="1"/>
      <c r="BJ702" s="1"/>
    </row>
    <row r="703" s="1" customFormat="1">
      <c r="A703" s="13" t="s">
        <v>466</v>
      </c>
      <c r="B703" s="14"/>
      <c r="C703" s="13"/>
      <c r="D703" s="13"/>
      <c r="E703" s="29" t="s">
        <v>467</v>
      </c>
      <c r="F703" s="16">
        <f t="shared" si="1193"/>
        <v>1520.3</v>
      </c>
      <c r="G703" s="16">
        <f t="shared" si="1194"/>
        <v>1520.3</v>
      </c>
      <c r="H703" s="16">
        <f t="shared" si="1195"/>
        <v>1520.3</v>
      </c>
      <c r="I703" s="16">
        <f t="shared" si="1196"/>
        <v>0</v>
      </c>
      <c r="J703" s="16">
        <f t="shared" si="1197"/>
        <v>0</v>
      </c>
      <c r="K703" s="16">
        <f t="shared" si="1198"/>
        <v>0</v>
      </c>
      <c r="L703" s="16">
        <f t="shared" si="1169"/>
        <v>1520.3</v>
      </c>
      <c r="M703" s="16">
        <f t="shared" si="1170"/>
        <v>1520.3</v>
      </c>
      <c r="N703" s="16">
        <f t="shared" si="1171"/>
        <v>1520.3</v>
      </c>
      <c r="O703" s="16">
        <f t="shared" si="1199"/>
        <v>62.100000000000001</v>
      </c>
      <c r="P703" s="16">
        <f t="shared" si="1200"/>
        <v>0</v>
      </c>
      <c r="Q703" s="16">
        <f t="shared" si="1201"/>
        <v>0</v>
      </c>
      <c r="R703" s="16">
        <f t="shared" si="1172"/>
        <v>1582.3999999999999</v>
      </c>
      <c r="S703" s="16">
        <f t="shared" si="1173"/>
        <v>1520.3</v>
      </c>
      <c r="T703" s="16">
        <f t="shared" si="1174"/>
        <v>1520.3</v>
      </c>
      <c r="U703" s="16">
        <f t="shared" si="1202"/>
        <v>0</v>
      </c>
      <c r="V703" s="16">
        <f t="shared" si="1203"/>
        <v>0</v>
      </c>
      <c r="W703" s="16">
        <f t="shared" si="1204"/>
        <v>0</v>
      </c>
      <c r="X703" s="16">
        <f t="shared" si="1175"/>
        <v>1582.3999999999999</v>
      </c>
      <c r="Y703" s="16">
        <f t="shared" si="1176"/>
        <v>1520.3</v>
      </c>
      <c r="Z703" s="16">
        <f t="shared" si="1177"/>
        <v>1520.3</v>
      </c>
      <c r="AA703" s="16">
        <f t="shared" si="1205"/>
        <v>0</v>
      </c>
      <c r="AB703" s="16">
        <f t="shared" si="1206"/>
        <v>0</v>
      </c>
      <c r="AC703" s="16">
        <f t="shared" si="1207"/>
        <v>0</v>
      </c>
      <c r="AD703" s="16">
        <f t="shared" si="1178"/>
        <v>1582.3999999999999</v>
      </c>
      <c r="AE703" s="16">
        <f t="shared" si="1179"/>
        <v>1520.3</v>
      </c>
      <c r="AF703" s="16">
        <f t="shared" si="1180"/>
        <v>1520.3</v>
      </c>
      <c r="AG703" s="16">
        <f t="shared" si="1208"/>
        <v>0</v>
      </c>
      <c r="AH703" s="16">
        <f t="shared" si="1181"/>
        <v>1582.3999999999999</v>
      </c>
      <c r="AI703" s="16">
        <f t="shared" si="1182"/>
        <v>1520.3</v>
      </c>
      <c r="AJ703" s="16">
        <f t="shared" si="1183"/>
        <v>1520.3</v>
      </c>
      <c r="AK703" s="16">
        <f t="shared" si="1209"/>
        <v>0</v>
      </c>
      <c r="AL703" s="16">
        <f t="shared" si="1210"/>
        <v>0</v>
      </c>
      <c r="AM703" s="16">
        <f t="shared" si="1211"/>
        <v>0</v>
      </c>
      <c r="AN703" s="16">
        <f t="shared" si="1184"/>
        <v>1582.3999999999999</v>
      </c>
      <c r="AO703" s="16">
        <f t="shared" si="1185"/>
        <v>1520.3</v>
      </c>
      <c r="AP703" s="16">
        <f t="shared" si="1186"/>
        <v>1520.3</v>
      </c>
      <c r="AQ703" s="16">
        <f t="shared" si="1212"/>
        <v>0</v>
      </c>
      <c r="AR703" s="16">
        <f t="shared" si="1213"/>
        <v>0</v>
      </c>
      <c r="AS703" s="16">
        <f t="shared" si="1214"/>
        <v>0</v>
      </c>
      <c r="AT703" s="16">
        <f t="shared" si="1187"/>
        <v>1582.3999999999999</v>
      </c>
      <c r="AU703" s="16">
        <f t="shared" si="1188"/>
        <v>1520.3</v>
      </c>
      <c r="AV703" s="16">
        <f t="shared" si="1189"/>
        <v>1520.3</v>
      </c>
      <c r="AW703" s="16">
        <f t="shared" si="1215"/>
        <v>0</v>
      </c>
      <c r="AX703" s="16">
        <f t="shared" si="1216"/>
        <v>0</v>
      </c>
      <c r="AY703" s="16">
        <f t="shared" si="1217"/>
        <v>0</v>
      </c>
      <c r="AZ703" s="16">
        <f t="shared" si="1190"/>
        <v>1582.3999999999999</v>
      </c>
      <c r="BA703" s="16">
        <f t="shared" si="1191"/>
        <v>1520.3</v>
      </c>
      <c r="BB703" s="16">
        <f t="shared" si="1192"/>
        <v>1520.3</v>
      </c>
      <c r="BC703" s="16">
        <f t="shared" si="1218"/>
        <v>0</v>
      </c>
      <c r="BD703" s="30"/>
      <c r="BE703" s="30"/>
      <c r="BF703" s="1"/>
      <c r="BG703" s="1"/>
      <c r="BH703" s="1"/>
      <c r="BI703" s="1"/>
      <c r="BJ703" s="1"/>
    </row>
    <row r="704" s="1" customFormat="1">
      <c r="A704" s="13" t="s">
        <v>466</v>
      </c>
      <c r="B704" s="14" t="s">
        <v>58</v>
      </c>
      <c r="C704" s="13"/>
      <c r="D704" s="13"/>
      <c r="E704" s="29" t="s">
        <v>59</v>
      </c>
      <c r="F704" s="16">
        <f t="shared" si="1193"/>
        <v>1520.3</v>
      </c>
      <c r="G704" s="16">
        <f t="shared" si="1194"/>
        <v>1520.3</v>
      </c>
      <c r="H704" s="16">
        <f t="shared" si="1195"/>
        <v>1520.3</v>
      </c>
      <c r="I704" s="16">
        <f t="shared" si="1196"/>
        <v>0</v>
      </c>
      <c r="J704" s="16">
        <f t="shared" si="1197"/>
        <v>0</v>
      </c>
      <c r="K704" s="16">
        <f t="shared" si="1198"/>
        <v>0</v>
      </c>
      <c r="L704" s="16">
        <f t="shared" si="1169"/>
        <v>1520.3</v>
      </c>
      <c r="M704" s="16">
        <f t="shared" si="1170"/>
        <v>1520.3</v>
      </c>
      <c r="N704" s="16">
        <f t="shared" si="1171"/>
        <v>1520.3</v>
      </c>
      <c r="O704" s="16">
        <f t="shared" si="1199"/>
        <v>62.100000000000001</v>
      </c>
      <c r="P704" s="16">
        <f t="shared" si="1200"/>
        <v>0</v>
      </c>
      <c r="Q704" s="16">
        <f t="shared" si="1201"/>
        <v>0</v>
      </c>
      <c r="R704" s="16">
        <f t="shared" si="1172"/>
        <v>1582.3999999999999</v>
      </c>
      <c r="S704" s="16">
        <f t="shared" si="1173"/>
        <v>1520.3</v>
      </c>
      <c r="T704" s="16">
        <f t="shared" si="1174"/>
        <v>1520.3</v>
      </c>
      <c r="U704" s="16">
        <f t="shared" si="1202"/>
        <v>0</v>
      </c>
      <c r="V704" s="16">
        <f t="shared" si="1203"/>
        <v>0</v>
      </c>
      <c r="W704" s="16">
        <f t="shared" si="1204"/>
        <v>0</v>
      </c>
      <c r="X704" s="16">
        <f t="shared" si="1175"/>
        <v>1582.3999999999999</v>
      </c>
      <c r="Y704" s="16">
        <f t="shared" si="1176"/>
        <v>1520.3</v>
      </c>
      <c r="Z704" s="16">
        <f t="shared" si="1177"/>
        <v>1520.3</v>
      </c>
      <c r="AA704" s="16">
        <f t="shared" si="1205"/>
        <v>0</v>
      </c>
      <c r="AB704" s="16">
        <f t="shared" si="1206"/>
        <v>0</v>
      </c>
      <c r="AC704" s="16">
        <f t="shared" si="1207"/>
        <v>0</v>
      </c>
      <c r="AD704" s="16">
        <f t="shared" si="1178"/>
        <v>1582.3999999999999</v>
      </c>
      <c r="AE704" s="16">
        <f t="shared" si="1179"/>
        <v>1520.3</v>
      </c>
      <c r="AF704" s="16">
        <f t="shared" si="1180"/>
        <v>1520.3</v>
      </c>
      <c r="AG704" s="16">
        <f t="shared" si="1208"/>
        <v>0</v>
      </c>
      <c r="AH704" s="16">
        <f t="shared" si="1181"/>
        <v>1582.3999999999999</v>
      </c>
      <c r="AI704" s="16">
        <f t="shared" si="1182"/>
        <v>1520.3</v>
      </c>
      <c r="AJ704" s="16">
        <f t="shared" si="1183"/>
        <v>1520.3</v>
      </c>
      <c r="AK704" s="16">
        <f t="shared" si="1209"/>
        <v>0</v>
      </c>
      <c r="AL704" s="16">
        <f t="shared" si="1210"/>
        <v>0</v>
      </c>
      <c r="AM704" s="16">
        <f t="shared" si="1211"/>
        <v>0</v>
      </c>
      <c r="AN704" s="16">
        <f t="shared" si="1184"/>
        <v>1582.3999999999999</v>
      </c>
      <c r="AO704" s="16">
        <f t="shared" si="1185"/>
        <v>1520.3</v>
      </c>
      <c r="AP704" s="16">
        <f t="shared" si="1186"/>
        <v>1520.3</v>
      </c>
      <c r="AQ704" s="16">
        <f t="shared" si="1212"/>
        <v>0</v>
      </c>
      <c r="AR704" s="16">
        <f t="shared" si="1213"/>
        <v>0</v>
      </c>
      <c r="AS704" s="16">
        <f t="shared" si="1214"/>
        <v>0</v>
      </c>
      <c r="AT704" s="16">
        <f t="shared" si="1187"/>
        <v>1582.3999999999999</v>
      </c>
      <c r="AU704" s="16">
        <f t="shared" si="1188"/>
        <v>1520.3</v>
      </c>
      <c r="AV704" s="16">
        <f t="shared" si="1189"/>
        <v>1520.3</v>
      </c>
      <c r="AW704" s="16">
        <f t="shared" si="1215"/>
        <v>0</v>
      </c>
      <c r="AX704" s="16">
        <f t="shared" si="1216"/>
        <v>0</v>
      </c>
      <c r="AY704" s="16">
        <f t="shared" si="1217"/>
        <v>0</v>
      </c>
      <c r="AZ704" s="16">
        <f t="shared" si="1190"/>
        <v>1582.3999999999999</v>
      </c>
      <c r="BA704" s="16">
        <f t="shared" si="1191"/>
        <v>1520.3</v>
      </c>
      <c r="BB704" s="16">
        <f t="shared" si="1192"/>
        <v>1520.3</v>
      </c>
      <c r="BC704" s="16">
        <f t="shared" si="1218"/>
        <v>0</v>
      </c>
      <c r="BD704" s="30"/>
      <c r="BE704" s="30"/>
      <c r="BF704" s="1"/>
      <c r="BG704" s="1"/>
      <c r="BH704" s="1"/>
      <c r="BI704" s="1"/>
      <c r="BJ704" s="1"/>
    </row>
    <row r="705" s="1" customFormat="1">
      <c r="A705" s="13" t="s">
        <v>466</v>
      </c>
      <c r="B705" s="14">
        <v>600</v>
      </c>
      <c r="C705" s="13" t="s">
        <v>107</v>
      </c>
      <c r="D705" s="13" t="s">
        <v>337</v>
      </c>
      <c r="E705" s="29" t="s">
        <v>338</v>
      </c>
      <c r="F705" s="16">
        <v>1520.3</v>
      </c>
      <c r="G705" s="16">
        <v>1520.3</v>
      </c>
      <c r="H705" s="16">
        <v>1520.3</v>
      </c>
      <c r="I705" s="16"/>
      <c r="J705" s="16"/>
      <c r="K705" s="16"/>
      <c r="L705" s="16">
        <f t="shared" si="1169"/>
        <v>1520.3</v>
      </c>
      <c r="M705" s="16">
        <f t="shared" si="1170"/>
        <v>1520.3</v>
      </c>
      <c r="N705" s="16">
        <f t="shared" si="1171"/>
        <v>1520.3</v>
      </c>
      <c r="O705" s="16">
        <v>62.100000000000001</v>
      </c>
      <c r="P705" s="16"/>
      <c r="Q705" s="16"/>
      <c r="R705" s="16">
        <f t="shared" si="1172"/>
        <v>1582.3999999999999</v>
      </c>
      <c r="S705" s="16">
        <f t="shared" si="1173"/>
        <v>1520.3</v>
      </c>
      <c r="T705" s="16">
        <f t="shared" si="1174"/>
        <v>1520.3</v>
      </c>
      <c r="U705" s="16"/>
      <c r="V705" s="16"/>
      <c r="W705" s="16"/>
      <c r="X705" s="16">
        <f t="shared" si="1175"/>
        <v>1582.3999999999999</v>
      </c>
      <c r="Y705" s="16">
        <f t="shared" si="1176"/>
        <v>1520.3</v>
      </c>
      <c r="Z705" s="16">
        <f t="shared" si="1177"/>
        <v>1520.3</v>
      </c>
      <c r="AA705" s="16"/>
      <c r="AB705" s="16"/>
      <c r="AC705" s="16"/>
      <c r="AD705" s="16">
        <f t="shared" si="1178"/>
        <v>1582.3999999999999</v>
      </c>
      <c r="AE705" s="16">
        <f t="shared" si="1179"/>
        <v>1520.3</v>
      </c>
      <c r="AF705" s="16">
        <f t="shared" si="1180"/>
        <v>1520.3</v>
      </c>
      <c r="AG705" s="16"/>
      <c r="AH705" s="16">
        <f t="shared" si="1181"/>
        <v>1582.3999999999999</v>
      </c>
      <c r="AI705" s="16">
        <f t="shared" si="1182"/>
        <v>1520.3</v>
      </c>
      <c r="AJ705" s="16">
        <f t="shared" si="1183"/>
        <v>1520.3</v>
      </c>
      <c r="AK705" s="16"/>
      <c r="AL705" s="16"/>
      <c r="AM705" s="16"/>
      <c r="AN705" s="16">
        <f t="shared" si="1184"/>
        <v>1582.3999999999999</v>
      </c>
      <c r="AO705" s="16">
        <f t="shared" si="1185"/>
        <v>1520.3</v>
      </c>
      <c r="AP705" s="16">
        <f t="shared" si="1186"/>
        <v>1520.3</v>
      </c>
      <c r="AQ705" s="16"/>
      <c r="AR705" s="16"/>
      <c r="AS705" s="16"/>
      <c r="AT705" s="16">
        <f t="shared" si="1187"/>
        <v>1582.3999999999999</v>
      </c>
      <c r="AU705" s="16">
        <f t="shared" si="1188"/>
        <v>1520.3</v>
      </c>
      <c r="AV705" s="16">
        <f t="shared" si="1189"/>
        <v>1520.3</v>
      </c>
      <c r="AW705" s="16"/>
      <c r="AX705" s="16"/>
      <c r="AY705" s="16"/>
      <c r="AZ705" s="16">
        <f t="shared" si="1190"/>
        <v>1582.3999999999999</v>
      </c>
      <c r="BA705" s="16">
        <f t="shared" si="1191"/>
        <v>1520.3</v>
      </c>
      <c r="BB705" s="16">
        <f t="shared" si="1192"/>
        <v>1520.3</v>
      </c>
      <c r="BC705" s="16"/>
      <c r="BD705" s="30"/>
      <c r="BE705" s="30"/>
      <c r="BF705" s="1"/>
      <c r="BG705" s="1"/>
      <c r="BH705" s="1"/>
      <c r="BI705" s="1"/>
      <c r="BJ705" s="1"/>
    </row>
    <row r="706" s="1" customFormat="1">
      <c r="A706" s="13" t="s">
        <v>468</v>
      </c>
      <c r="B706" s="14"/>
      <c r="C706" s="13"/>
      <c r="D706" s="13"/>
      <c r="E706" s="29" t="s">
        <v>469</v>
      </c>
      <c r="F706" s="16">
        <f t="shared" si="1193"/>
        <v>20.699999999999999</v>
      </c>
      <c r="G706" s="16">
        <f t="shared" si="1194"/>
        <v>20.699999999999999</v>
      </c>
      <c r="H706" s="16">
        <f t="shared" si="1195"/>
        <v>20.699999999999999</v>
      </c>
      <c r="I706" s="16">
        <f t="shared" si="1196"/>
        <v>0</v>
      </c>
      <c r="J706" s="16">
        <f t="shared" si="1197"/>
        <v>0</v>
      </c>
      <c r="K706" s="16">
        <f t="shared" si="1198"/>
        <v>0</v>
      </c>
      <c r="L706" s="16">
        <f t="shared" si="1169"/>
        <v>20.699999999999999</v>
      </c>
      <c r="M706" s="16">
        <f t="shared" si="1170"/>
        <v>20.699999999999999</v>
      </c>
      <c r="N706" s="16">
        <f t="shared" si="1171"/>
        <v>20.699999999999999</v>
      </c>
      <c r="O706" s="16">
        <f t="shared" si="1199"/>
        <v>0.89400000000000002</v>
      </c>
      <c r="P706" s="16">
        <f t="shared" si="1200"/>
        <v>0</v>
      </c>
      <c r="Q706" s="16">
        <f t="shared" si="1201"/>
        <v>0</v>
      </c>
      <c r="R706" s="16">
        <f t="shared" si="1172"/>
        <v>21.593999999999998</v>
      </c>
      <c r="S706" s="16">
        <f t="shared" si="1173"/>
        <v>20.699999999999999</v>
      </c>
      <c r="T706" s="16">
        <f t="shared" si="1174"/>
        <v>20.699999999999999</v>
      </c>
      <c r="U706" s="16">
        <f t="shared" si="1202"/>
        <v>0</v>
      </c>
      <c r="V706" s="16">
        <f t="shared" si="1203"/>
        <v>0</v>
      </c>
      <c r="W706" s="16">
        <f t="shared" si="1204"/>
        <v>0</v>
      </c>
      <c r="X706" s="16">
        <f t="shared" si="1175"/>
        <v>21.593999999999998</v>
      </c>
      <c r="Y706" s="16">
        <f t="shared" si="1176"/>
        <v>20.699999999999999</v>
      </c>
      <c r="Z706" s="16">
        <f t="shared" si="1177"/>
        <v>20.699999999999999</v>
      </c>
      <c r="AA706" s="16">
        <f t="shared" si="1205"/>
        <v>0</v>
      </c>
      <c r="AB706" s="16">
        <f t="shared" si="1206"/>
        <v>0</v>
      </c>
      <c r="AC706" s="16">
        <f t="shared" si="1207"/>
        <v>0</v>
      </c>
      <c r="AD706" s="16">
        <f t="shared" si="1178"/>
        <v>21.593999999999998</v>
      </c>
      <c r="AE706" s="16">
        <f t="shared" si="1179"/>
        <v>20.699999999999999</v>
      </c>
      <c r="AF706" s="16">
        <f t="shared" si="1180"/>
        <v>20.699999999999999</v>
      </c>
      <c r="AG706" s="16">
        <f t="shared" si="1208"/>
        <v>0</v>
      </c>
      <c r="AH706" s="16">
        <f t="shared" si="1181"/>
        <v>21.593999999999998</v>
      </c>
      <c r="AI706" s="16">
        <f t="shared" si="1182"/>
        <v>20.699999999999999</v>
      </c>
      <c r="AJ706" s="16">
        <f t="shared" si="1183"/>
        <v>20.699999999999999</v>
      </c>
      <c r="AK706" s="16">
        <f t="shared" si="1209"/>
        <v>0</v>
      </c>
      <c r="AL706" s="16">
        <f t="shared" si="1210"/>
        <v>0</v>
      </c>
      <c r="AM706" s="16">
        <f t="shared" si="1211"/>
        <v>0</v>
      </c>
      <c r="AN706" s="16">
        <f t="shared" si="1184"/>
        <v>21.593999999999998</v>
      </c>
      <c r="AO706" s="16">
        <f t="shared" si="1185"/>
        <v>20.699999999999999</v>
      </c>
      <c r="AP706" s="16">
        <f t="shared" si="1186"/>
        <v>20.699999999999999</v>
      </c>
      <c r="AQ706" s="16">
        <f t="shared" si="1212"/>
        <v>0</v>
      </c>
      <c r="AR706" s="16">
        <f t="shared" si="1213"/>
        <v>0</v>
      </c>
      <c r="AS706" s="16">
        <f t="shared" si="1214"/>
        <v>0</v>
      </c>
      <c r="AT706" s="16">
        <f t="shared" si="1187"/>
        <v>21.593999999999998</v>
      </c>
      <c r="AU706" s="16">
        <f t="shared" si="1188"/>
        <v>20.699999999999999</v>
      </c>
      <c r="AV706" s="16">
        <f t="shared" si="1189"/>
        <v>20.699999999999999</v>
      </c>
      <c r="AW706" s="16">
        <f t="shared" si="1215"/>
        <v>0</v>
      </c>
      <c r="AX706" s="16">
        <f t="shared" si="1216"/>
        <v>0</v>
      </c>
      <c r="AY706" s="16">
        <f t="shared" si="1217"/>
        <v>0</v>
      </c>
      <c r="AZ706" s="16">
        <f t="shared" si="1190"/>
        <v>21.593999999999998</v>
      </c>
      <c r="BA706" s="16">
        <f t="shared" si="1191"/>
        <v>20.699999999999999</v>
      </c>
      <c r="BB706" s="16">
        <f t="shared" si="1192"/>
        <v>20.699999999999999</v>
      </c>
      <c r="BC706" s="16">
        <f t="shared" si="1218"/>
        <v>0</v>
      </c>
      <c r="BD706" s="30"/>
      <c r="BE706" s="30"/>
      <c r="BF706" s="1"/>
      <c r="BG706" s="1"/>
      <c r="BH706" s="1"/>
      <c r="BI706" s="1"/>
      <c r="BJ706" s="1"/>
    </row>
    <row r="707" s="1" customFormat="1">
      <c r="A707" s="13" t="s">
        <v>468</v>
      </c>
      <c r="B707" s="14" t="s">
        <v>58</v>
      </c>
      <c r="C707" s="13"/>
      <c r="D707" s="13"/>
      <c r="E707" s="29" t="s">
        <v>59</v>
      </c>
      <c r="F707" s="16">
        <f t="shared" si="1193"/>
        <v>20.699999999999999</v>
      </c>
      <c r="G707" s="16">
        <f t="shared" si="1194"/>
        <v>20.699999999999999</v>
      </c>
      <c r="H707" s="16">
        <f t="shared" si="1195"/>
        <v>20.699999999999999</v>
      </c>
      <c r="I707" s="16">
        <f t="shared" si="1196"/>
        <v>0</v>
      </c>
      <c r="J707" s="16">
        <f t="shared" si="1197"/>
        <v>0</v>
      </c>
      <c r="K707" s="16">
        <f t="shared" si="1198"/>
        <v>0</v>
      </c>
      <c r="L707" s="16">
        <f t="shared" si="1169"/>
        <v>20.699999999999999</v>
      </c>
      <c r="M707" s="16">
        <f t="shared" si="1170"/>
        <v>20.699999999999999</v>
      </c>
      <c r="N707" s="16">
        <f t="shared" si="1171"/>
        <v>20.699999999999999</v>
      </c>
      <c r="O707" s="16">
        <f t="shared" si="1199"/>
        <v>0.89400000000000002</v>
      </c>
      <c r="P707" s="16">
        <f t="shared" si="1200"/>
        <v>0</v>
      </c>
      <c r="Q707" s="16">
        <f t="shared" si="1201"/>
        <v>0</v>
      </c>
      <c r="R707" s="16">
        <f t="shared" si="1172"/>
        <v>21.593999999999998</v>
      </c>
      <c r="S707" s="16">
        <f t="shared" si="1173"/>
        <v>20.699999999999999</v>
      </c>
      <c r="T707" s="16">
        <f t="shared" si="1174"/>
        <v>20.699999999999999</v>
      </c>
      <c r="U707" s="16">
        <f t="shared" si="1202"/>
        <v>0</v>
      </c>
      <c r="V707" s="16">
        <f t="shared" si="1203"/>
        <v>0</v>
      </c>
      <c r="W707" s="16">
        <f t="shared" si="1204"/>
        <v>0</v>
      </c>
      <c r="X707" s="16">
        <f t="shared" si="1175"/>
        <v>21.593999999999998</v>
      </c>
      <c r="Y707" s="16">
        <f t="shared" si="1176"/>
        <v>20.699999999999999</v>
      </c>
      <c r="Z707" s="16">
        <f t="shared" si="1177"/>
        <v>20.699999999999999</v>
      </c>
      <c r="AA707" s="16">
        <f t="shared" si="1205"/>
        <v>0</v>
      </c>
      <c r="AB707" s="16">
        <f t="shared" si="1206"/>
        <v>0</v>
      </c>
      <c r="AC707" s="16">
        <f t="shared" si="1207"/>
        <v>0</v>
      </c>
      <c r="AD707" s="16">
        <f t="shared" si="1178"/>
        <v>21.593999999999998</v>
      </c>
      <c r="AE707" s="16">
        <f t="shared" si="1179"/>
        <v>20.699999999999999</v>
      </c>
      <c r="AF707" s="16">
        <f t="shared" si="1180"/>
        <v>20.699999999999999</v>
      </c>
      <c r="AG707" s="16">
        <f t="shared" si="1208"/>
        <v>0</v>
      </c>
      <c r="AH707" s="16">
        <f t="shared" si="1181"/>
        <v>21.593999999999998</v>
      </c>
      <c r="AI707" s="16">
        <f t="shared" si="1182"/>
        <v>20.699999999999999</v>
      </c>
      <c r="AJ707" s="16">
        <f t="shared" si="1183"/>
        <v>20.699999999999999</v>
      </c>
      <c r="AK707" s="16">
        <f t="shared" si="1209"/>
        <v>0</v>
      </c>
      <c r="AL707" s="16">
        <f t="shared" si="1210"/>
        <v>0</v>
      </c>
      <c r="AM707" s="16">
        <f t="shared" si="1211"/>
        <v>0</v>
      </c>
      <c r="AN707" s="16">
        <f t="shared" si="1184"/>
        <v>21.593999999999998</v>
      </c>
      <c r="AO707" s="16">
        <f t="shared" si="1185"/>
        <v>20.699999999999999</v>
      </c>
      <c r="AP707" s="16">
        <f t="shared" si="1186"/>
        <v>20.699999999999999</v>
      </c>
      <c r="AQ707" s="16">
        <f t="shared" si="1212"/>
        <v>0</v>
      </c>
      <c r="AR707" s="16">
        <f t="shared" si="1213"/>
        <v>0</v>
      </c>
      <c r="AS707" s="16">
        <f t="shared" si="1214"/>
        <v>0</v>
      </c>
      <c r="AT707" s="16">
        <f t="shared" si="1187"/>
        <v>21.593999999999998</v>
      </c>
      <c r="AU707" s="16">
        <f t="shared" si="1188"/>
        <v>20.699999999999999</v>
      </c>
      <c r="AV707" s="16">
        <f t="shared" si="1189"/>
        <v>20.699999999999999</v>
      </c>
      <c r="AW707" s="16">
        <f t="shared" si="1215"/>
        <v>0</v>
      </c>
      <c r="AX707" s="16">
        <f t="shared" si="1216"/>
        <v>0</v>
      </c>
      <c r="AY707" s="16">
        <f t="shared" si="1217"/>
        <v>0</v>
      </c>
      <c r="AZ707" s="16">
        <f t="shared" si="1190"/>
        <v>21.593999999999998</v>
      </c>
      <c r="BA707" s="16">
        <f t="shared" si="1191"/>
        <v>20.699999999999999</v>
      </c>
      <c r="BB707" s="16">
        <f t="shared" si="1192"/>
        <v>20.699999999999999</v>
      </c>
      <c r="BC707" s="16">
        <f t="shared" si="1218"/>
        <v>0</v>
      </c>
      <c r="BD707" s="30"/>
      <c r="BE707" s="30"/>
      <c r="BF707" s="1"/>
      <c r="BG707" s="1"/>
      <c r="BH707" s="1"/>
      <c r="BI707" s="1"/>
      <c r="BJ707" s="1"/>
    </row>
    <row r="708" s="1" customFormat="1">
      <c r="A708" s="13" t="s">
        <v>468</v>
      </c>
      <c r="B708" s="14">
        <v>600</v>
      </c>
      <c r="C708" s="13" t="s">
        <v>107</v>
      </c>
      <c r="D708" s="13" t="s">
        <v>337</v>
      </c>
      <c r="E708" s="29" t="s">
        <v>338</v>
      </c>
      <c r="F708" s="16">
        <v>20.699999999999999</v>
      </c>
      <c r="G708" s="16">
        <v>20.699999999999999</v>
      </c>
      <c r="H708" s="16">
        <v>20.699999999999999</v>
      </c>
      <c r="I708" s="16"/>
      <c r="J708" s="16"/>
      <c r="K708" s="16"/>
      <c r="L708" s="16">
        <f t="shared" si="1169"/>
        <v>20.699999999999999</v>
      </c>
      <c r="M708" s="16">
        <f t="shared" si="1170"/>
        <v>20.699999999999999</v>
      </c>
      <c r="N708" s="16">
        <f t="shared" si="1171"/>
        <v>20.699999999999999</v>
      </c>
      <c r="O708" s="16">
        <v>0.89400000000000002</v>
      </c>
      <c r="P708" s="16"/>
      <c r="Q708" s="16"/>
      <c r="R708" s="16">
        <f t="shared" si="1172"/>
        <v>21.593999999999998</v>
      </c>
      <c r="S708" s="16">
        <f t="shared" si="1173"/>
        <v>20.699999999999999</v>
      </c>
      <c r="T708" s="16">
        <f t="shared" si="1174"/>
        <v>20.699999999999999</v>
      </c>
      <c r="U708" s="16"/>
      <c r="V708" s="16"/>
      <c r="W708" s="16"/>
      <c r="X708" s="16">
        <f t="shared" si="1175"/>
        <v>21.593999999999998</v>
      </c>
      <c r="Y708" s="16">
        <f t="shared" si="1176"/>
        <v>20.699999999999999</v>
      </c>
      <c r="Z708" s="16">
        <f t="shared" si="1177"/>
        <v>20.699999999999999</v>
      </c>
      <c r="AA708" s="16"/>
      <c r="AB708" s="16"/>
      <c r="AC708" s="16"/>
      <c r="AD708" s="16">
        <f t="shared" si="1178"/>
        <v>21.593999999999998</v>
      </c>
      <c r="AE708" s="16">
        <f t="shared" si="1179"/>
        <v>20.699999999999999</v>
      </c>
      <c r="AF708" s="16">
        <f t="shared" si="1180"/>
        <v>20.699999999999999</v>
      </c>
      <c r="AG708" s="16"/>
      <c r="AH708" s="16">
        <f t="shared" si="1181"/>
        <v>21.593999999999998</v>
      </c>
      <c r="AI708" s="16">
        <f t="shared" si="1182"/>
        <v>20.699999999999999</v>
      </c>
      <c r="AJ708" s="16">
        <f t="shared" si="1183"/>
        <v>20.699999999999999</v>
      </c>
      <c r="AK708" s="16"/>
      <c r="AL708" s="16"/>
      <c r="AM708" s="16"/>
      <c r="AN708" s="16">
        <f t="shared" si="1184"/>
        <v>21.593999999999998</v>
      </c>
      <c r="AO708" s="16">
        <f t="shared" si="1185"/>
        <v>20.699999999999999</v>
      </c>
      <c r="AP708" s="16">
        <f t="shared" si="1186"/>
        <v>20.699999999999999</v>
      </c>
      <c r="AQ708" s="16"/>
      <c r="AR708" s="16"/>
      <c r="AS708" s="16"/>
      <c r="AT708" s="16">
        <f t="shared" si="1187"/>
        <v>21.593999999999998</v>
      </c>
      <c r="AU708" s="16">
        <f t="shared" si="1188"/>
        <v>20.699999999999999</v>
      </c>
      <c r="AV708" s="16">
        <f t="shared" si="1189"/>
        <v>20.699999999999999</v>
      </c>
      <c r="AW708" s="16"/>
      <c r="AX708" s="16"/>
      <c r="AY708" s="16"/>
      <c r="AZ708" s="16">
        <f t="shared" si="1190"/>
        <v>21.593999999999998</v>
      </c>
      <c r="BA708" s="16">
        <f t="shared" si="1191"/>
        <v>20.699999999999999</v>
      </c>
      <c r="BB708" s="16">
        <f t="shared" si="1192"/>
        <v>20.699999999999999</v>
      </c>
      <c r="BC708" s="16"/>
      <c r="BD708" s="30"/>
      <c r="BE708" s="30"/>
      <c r="BF708" s="1"/>
      <c r="BG708" s="1"/>
      <c r="BH708" s="1"/>
      <c r="BI708" s="1"/>
      <c r="BJ708" s="1"/>
    </row>
    <row r="709" s="1" customFormat="1">
      <c r="A709" s="13" t="s">
        <v>470</v>
      </c>
      <c r="B709" s="14"/>
      <c r="C709" s="13"/>
      <c r="D709" s="13"/>
      <c r="E709" s="29" t="s">
        <v>471</v>
      </c>
      <c r="F709" s="16">
        <f t="shared" si="1193"/>
        <v>20387.299999999999</v>
      </c>
      <c r="G709" s="16">
        <f t="shared" si="1194"/>
        <v>20595.700000000001</v>
      </c>
      <c r="H709" s="16">
        <f t="shared" si="1195"/>
        <v>20595.700000000001</v>
      </c>
      <c r="I709" s="16">
        <f t="shared" si="1196"/>
        <v>0</v>
      </c>
      <c r="J709" s="16">
        <f t="shared" si="1197"/>
        <v>0</v>
      </c>
      <c r="K709" s="16">
        <f t="shared" si="1198"/>
        <v>0</v>
      </c>
      <c r="L709" s="16">
        <f t="shared" si="1169"/>
        <v>20387.299999999999</v>
      </c>
      <c r="M709" s="16">
        <f t="shared" si="1170"/>
        <v>20595.700000000001</v>
      </c>
      <c r="N709" s="16">
        <f t="shared" si="1171"/>
        <v>20595.700000000001</v>
      </c>
      <c r="O709" s="16">
        <f t="shared" si="1199"/>
        <v>0</v>
      </c>
      <c r="P709" s="16">
        <f t="shared" si="1200"/>
        <v>0</v>
      </c>
      <c r="Q709" s="16">
        <f t="shared" si="1201"/>
        <v>0</v>
      </c>
      <c r="R709" s="16">
        <f t="shared" si="1172"/>
        <v>20387.299999999999</v>
      </c>
      <c r="S709" s="16">
        <f t="shared" si="1173"/>
        <v>20595.700000000001</v>
      </c>
      <c r="T709" s="16">
        <f t="shared" si="1174"/>
        <v>20595.700000000001</v>
      </c>
      <c r="U709" s="16">
        <f t="shared" si="1202"/>
        <v>0</v>
      </c>
      <c r="V709" s="16">
        <f t="shared" si="1203"/>
        <v>0</v>
      </c>
      <c r="W709" s="16">
        <f t="shared" si="1204"/>
        <v>0</v>
      </c>
      <c r="X709" s="16">
        <f t="shared" si="1175"/>
        <v>20387.299999999999</v>
      </c>
      <c r="Y709" s="16">
        <f t="shared" si="1176"/>
        <v>20595.700000000001</v>
      </c>
      <c r="Z709" s="16">
        <f t="shared" si="1177"/>
        <v>20595.700000000001</v>
      </c>
      <c r="AA709" s="16">
        <f t="shared" si="1205"/>
        <v>0</v>
      </c>
      <c r="AB709" s="16">
        <f t="shared" si="1206"/>
        <v>0</v>
      </c>
      <c r="AC709" s="16">
        <f t="shared" si="1207"/>
        <v>0</v>
      </c>
      <c r="AD709" s="16">
        <f t="shared" si="1178"/>
        <v>20387.299999999999</v>
      </c>
      <c r="AE709" s="16">
        <f t="shared" si="1179"/>
        <v>20595.700000000001</v>
      </c>
      <c r="AF709" s="16">
        <f t="shared" si="1180"/>
        <v>20595.700000000001</v>
      </c>
      <c r="AG709" s="16">
        <f t="shared" si="1208"/>
        <v>0</v>
      </c>
      <c r="AH709" s="16">
        <f t="shared" si="1181"/>
        <v>20387.299999999999</v>
      </c>
      <c r="AI709" s="16">
        <f t="shared" si="1182"/>
        <v>20595.700000000001</v>
      </c>
      <c r="AJ709" s="16">
        <f t="shared" si="1183"/>
        <v>20595.700000000001</v>
      </c>
      <c r="AK709" s="16">
        <f t="shared" si="1209"/>
        <v>0</v>
      </c>
      <c r="AL709" s="16">
        <f t="shared" si="1210"/>
        <v>0</v>
      </c>
      <c r="AM709" s="16">
        <f t="shared" si="1211"/>
        <v>0</v>
      </c>
      <c r="AN709" s="16">
        <f t="shared" si="1184"/>
        <v>20387.299999999999</v>
      </c>
      <c r="AO709" s="16">
        <f t="shared" si="1185"/>
        <v>20595.700000000001</v>
      </c>
      <c r="AP709" s="16">
        <f t="shared" si="1186"/>
        <v>20595.700000000001</v>
      </c>
      <c r="AQ709" s="16">
        <f t="shared" si="1212"/>
        <v>0</v>
      </c>
      <c r="AR709" s="16">
        <f t="shared" si="1213"/>
        <v>0</v>
      </c>
      <c r="AS709" s="16">
        <f t="shared" si="1214"/>
        <v>0</v>
      </c>
      <c r="AT709" s="16">
        <f t="shared" si="1187"/>
        <v>20387.299999999999</v>
      </c>
      <c r="AU709" s="16">
        <f t="shared" si="1188"/>
        <v>20595.700000000001</v>
      </c>
      <c r="AV709" s="16">
        <f t="shared" si="1189"/>
        <v>20595.700000000001</v>
      </c>
      <c r="AW709" s="16">
        <f t="shared" si="1215"/>
        <v>0</v>
      </c>
      <c r="AX709" s="16">
        <f t="shared" si="1216"/>
        <v>0</v>
      </c>
      <c r="AY709" s="16">
        <f t="shared" si="1217"/>
        <v>0</v>
      </c>
      <c r="AZ709" s="16">
        <f t="shared" si="1190"/>
        <v>20387.299999999999</v>
      </c>
      <c r="BA709" s="16">
        <f t="shared" si="1191"/>
        <v>20595.700000000001</v>
      </c>
      <c r="BB709" s="16">
        <f t="shared" si="1192"/>
        <v>20595.700000000001</v>
      </c>
      <c r="BC709" s="16">
        <f t="shared" si="1218"/>
        <v>0</v>
      </c>
      <c r="BD709" s="30"/>
      <c r="BE709" s="30"/>
      <c r="BF709" s="1"/>
      <c r="BG709" s="1"/>
      <c r="BH709" s="1"/>
      <c r="BI709" s="1"/>
      <c r="BJ709" s="1"/>
    </row>
    <row r="710" s="1" customFormat="1">
      <c r="A710" s="13" t="s">
        <v>470</v>
      </c>
      <c r="B710" s="14" t="s">
        <v>58</v>
      </c>
      <c r="C710" s="13"/>
      <c r="D710" s="13"/>
      <c r="E710" s="29" t="s">
        <v>59</v>
      </c>
      <c r="F710" s="16">
        <f t="shared" si="1193"/>
        <v>20387.299999999999</v>
      </c>
      <c r="G710" s="16">
        <f t="shared" si="1194"/>
        <v>20595.700000000001</v>
      </c>
      <c r="H710" s="16">
        <f t="shared" si="1195"/>
        <v>20595.700000000001</v>
      </c>
      <c r="I710" s="16">
        <f t="shared" si="1196"/>
        <v>0</v>
      </c>
      <c r="J710" s="16">
        <f t="shared" si="1197"/>
        <v>0</v>
      </c>
      <c r="K710" s="16">
        <f t="shared" si="1198"/>
        <v>0</v>
      </c>
      <c r="L710" s="16">
        <f t="shared" si="1169"/>
        <v>20387.299999999999</v>
      </c>
      <c r="M710" s="16">
        <f t="shared" si="1170"/>
        <v>20595.700000000001</v>
      </c>
      <c r="N710" s="16">
        <f t="shared" si="1171"/>
        <v>20595.700000000001</v>
      </c>
      <c r="O710" s="16">
        <f t="shared" si="1199"/>
        <v>0</v>
      </c>
      <c r="P710" s="16">
        <f t="shared" si="1200"/>
        <v>0</v>
      </c>
      <c r="Q710" s="16">
        <f t="shared" si="1201"/>
        <v>0</v>
      </c>
      <c r="R710" s="16">
        <f t="shared" si="1172"/>
        <v>20387.299999999999</v>
      </c>
      <c r="S710" s="16">
        <f t="shared" si="1173"/>
        <v>20595.700000000001</v>
      </c>
      <c r="T710" s="16">
        <f t="shared" si="1174"/>
        <v>20595.700000000001</v>
      </c>
      <c r="U710" s="16">
        <f t="shared" si="1202"/>
        <v>0</v>
      </c>
      <c r="V710" s="16">
        <f t="shared" si="1203"/>
        <v>0</v>
      </c>
      <c r="W710" s="16">
        <f t="shared" si="1204"/>
        <v>0</v>
      </c>
      <c r="X710" s="16">
        <f t="shared" si="1175"/>
        <v>20387.299999999999</v>
      </c>
      <c r="Y710" s="16">
        <f t="shared" si="1176"/>
        <v>20595.700000000001</v>
      </c>
      <c r="Z710" s="16">
        <f t="shared" si="1177"/>
        <v>20595.700000000001</v>
      </c>
      <c r="AA710" s="16">
        <f t="shared" si="1205"/>
        <v>0</v>
      </c>
      <c r="AB710" s="16">
        <f t="shared" si="1206"/>
        <v>0</v>
      </c>
      <c r="AC710" s="16">
        <f t="shared" si="1207"/>
        <v>0</v>
      </c>
      <c r="AD710" s="16">
        <f t="shared" si="1178"/>
        <v>20387.299999999999</v>
      </c>
      <c r="AE710" s="16">
        <f t="shared" si="1179"/>
        <v>20595.700000000001</v>
      </c>
      <c r="AF710" s="16">
        <f t="shared" si="1180"/>
        <v>20595.700000000001</v>
      </c>
      <c r="AG710" s="16">
        <f t="shared" si="1208"/>
        <v>0</v>
      </c>
      <c r="AH710" s="16">
        <f t="shared" si="1181"/>
        <v>20387.299999999999</v>
      </c>
      <c r="AI710" s="16">
        <f t="shared" si="1182"/>
        <v>20595.700000000001</v>
      </c>
      <c r="AJ710" s="16">
        <f t="shared" si="1183"/>
        <v>20595.700000000001</v>
      </c>
      <c r="AK710" s="16">
        <f t="shared" si="1209"/>
        <v>0</v>
      </c>
      <c r="AL710" s="16">
        <f t="shared" si="1210"/>
        <v>0</v>
      </c>
      <c r="AM710" s="16">
        <f t="shared" si="1211"/>
        <v>0</v>
      </c>
      <c r="AN710" s="16">
        <f t="shared" si="1184"/>
        <v>20387.299999999999</v>
      </c>
      <c r="AO710" s="16">
        <f t="shared" si="1185"/>
        <v>20595.700000000001</v>
      </c>
      <c r="AP710" s="16">
        <f t="shared" si="1186"/>
        <v>20595.700000000001</v>
      </c>
      <c r="AQ710" s="16">
        <f t="shared" si="1212"/>
        <v>0</v>
      </c>
      <c r="AR710" s="16">
        <f t="shared" si="1213"/>
        <v>0</v>
      </c>
      <c r="AS710" s="16">
        <f t="shared" si="1214"/>
        <v>0</v>
      </c>
      <c r="AT710" s="16">
        <f t="shared" si="1187"/>
        <v>20387.299999999999</v>
      </c>
      <c r="AU710" s="16">
        <f t="shared" si="1188"/>
        <v>20595.700000000001</v>
      </c>
      <c r="AV710" s="16">
        <f t="shared" si="1189"/>
        <v>20595.700000000001</v>
      </c>
      <c r="AW710" s="16">
        <f t="shared" si="1215"/>
        <v>0</v>
      </c>
      <c r="AX710" s="16">
        <f t="shared" si="1216"/>
        <v>0</v>
      </c>
      <c r="AY710" s="16">
        <f t="shared" si="1217"/>
        <v>0</v>
      </c>
      <c r="AZ710" s="16">
        <f t="shared" si="1190"/>
        <v>20387.299999999999</v>
      </c>
      <c r="BA710" s="16">
        <f t="shared" si="1191"/>
        <v>20595.700000000001</v>
      </c>
      <c r="BB710" s="16">
        <f t="shared" si="1192"/>
        <v>20595.700000000001</v>
      </c>
      <c r="BC710" s="16">
        <f t="shared" si="1218"/>
        <v>0</v>
      </c>
      <c r="BD710" s="30"/>
      <c r="BE710" s="30"/>
      <c r="BF710" s="1"/>
      <c r="BG710" s="1"/>
      <c r="BH710" s="1"/>
      <c r="BI710" s="1"/>
      <c r="BJ710" s="1"/>
    </row>
    <row r="711" s="1" customFormat="1">
      <c r="A711" s="13" t="s">
        <v>470</v>
      </c>
      <c r="B711" s="14">
        <v>600</v>
      </c>
      <c r="C711" s="13" t="s">
        <v>72</v>
      </c>
      <c r="D711" s="13" t="s">
        <v>106</v>
      </c>
      <c r="E711" s="29" t="s">
        <v>213</v>
      </c>
      <c r="F711" s="16">
        <v>20387.299999999999</v>
      </c>
      <c r="G711" s="16">
        <v>20595.700000000001</v>
      </c>
      <c r="H711" s="16">
        <v>20595.700000000001</v>
      </c>
      <c r="I711" s="16"/>
      <c r="J711" s="16"/>
      <c r="K711" s="16"/>
      <c r="L711" s="16">
        <f t="shared" si="1169"/>
        <v>20387.299999999999</v>
      </c>
      <c r="M711" s="16">
        <f t="shared" si="1170"/>
        <v>20595.700000000001</v>
      </c>
      <c r="N711" s="16">
        <f t="shared" si="1171"/>
        <v>20595.700000000001</v>
      </c>
      <c r="O711" s="16"/>
      <c r="P711" s="16"/>
      <c r="Q711" s="16"/>
      <c r="R711" s="16">
        <f t="shared" si="1172"/>
        <v>20387.299999999999</v>
      </c>
      <c r="S711" s="16">
        <f t="shared" si="1173"/>
        <v>20595.700000000001</v>
      </c>
      <c r="T711" s="16">
        <f t="shared" si="1174"/>
        <v>20595.700000000001</v>
      </c>
      <c r="U711" s="16"/>
      <c r="V711" s="16"/>
      <c r="W711" s="16"/>
      <c r="X711" s="16">
        <f t="shared" si="1175"/>
        <v>20387.299999999999</v>
      </c>
      <c r="Y711" s="16">
        <f t="shared" si="1176"/>
        <v>20595.700000000001</v>
      </c>
      <c r="Z711" s="16">
        <f t="shared" si="1177"/>
        <v>20595.700000000001</v>
      </c>
      <c r="AA711" s="16"/>
      <c r="AB711" s="16"/>
      <c r="AC711" s="16"/>
      <c r="AD711" s="16">
        <f t="shared" si="1178"/>
        <v>20387.299999999999</v>
      </c>
      <c r="AE711" s="16">
        <f t="shared" si="1179"/>
        <v>20595.700000000001</v>
      </c>
      <c r="AF711" s="16">
        <f t="shared" si="1180"/>
        <v>20595.700000000001</v>
      </c>
      <c r="AG711" s="16"/>
      <c r="AH711" s="16">
        <f t="shared" si="1181"/>
        <v>20387.299999999999</v>
      </c>
      <c r="AI711" s="16">
        <f t="shared" si="1182"/>
        <v>20595.700000000001</v>
      </c>
      <c r="AJ711" s="16">
        <f t="shared" si="1183"/>
        <v>20595.700000000001</v>
      </c>
      <c r="AK711" s="16"/>
      <c r="AL711" s="16"/>
      <c r="AM711" s="16"/>
      <c r="AN711" s="16">
        <f t="shared" si="1184"/>
        <v>20387.299999999999</v>
      </c>
      <c r="AO711" s="16">
        <f t="shared" si="1185"/>
        <v>20595.700000000001</v>
      </c>
      <c r="AP711" s="16">
        <f t="shared" si="1186"/>
        <v>20595.700000000001</v>
      </c>
      <c r="AQ711" s="16"/>
      <c r="AR711" s="16"/>
      <c r="AS711" s="16"/>
      <c r="AT711" s="16">
        <f t="shared" si="1187"/>
        <v>20387.299999999999</v>
      </c>
      <c r="AU711" s="16">
        <f t="shared" si="1188"/>
        <v>20595.700000000001</v>
      </c>
      <c r="AV711" s="16">
        <f t="shared" si="1189"/>
        <v>20595.700000000001</v>
      </c>
      <c r="AW711" s="16"/>
      <c r="AX711" s="16"/>
      <c r="AY711" s="16"/>
      <c r="AZ711" s="16">
        <f t="shared" si="1190"/>
        <v>20387.299999999999</v>
      </c>
      <c r="BA711" s="16">
        <f t="shared" si="1191"/>
        <v>20595.700000000001</v>
      </c>
      <c r="BB711" s="16">
        <f t="shared" si="1192"/>
        <v>20595.700000000001</v>
      </c>
      <c r="BC711" s="16"/>
      <c r="BD711" s="30"/>
      <c r="BE711" s="30"/>
      <c r="BF711" s="1"/>
      <c r="BG711" s="1"/>
      <c r="BH711" s="1"/>
      <c r="BI711" s="1"/>
      <c r="BJ711" s="1"/>
    </row>
    <row r="712" s="1" customFormat="1">
      <c r="A712" s="13" t="s">
        <v>472</v>
      </c>
      <c r="B712" s="14"/>
      <c r="C712" s="13"/>
      <c r="D712" s="13"/>
      <c r="E712" s="29" t="s">
        <v>473</v>
      </c>
      <c r="F712" s="16">
        <f>F713+F720+F729+F741+F744+F747+F738</f>
        <v>1633505.2</v>
      </c>
      <c r="G712" s="16">
        <f>G713+G720+G729+G741+G744+G747+G738</f>
        <v>4048454.5999999996</v>
      </c>
      <c r="H712" s="16">
        <f>H713+H720+H729+H741+H744+H747+H738</f>
        <v>1600178.2</v>
      </c>
      <c r="I712" s="16">
        <f>I713+I720+I729+I741+I744+I747+I738</f>
        <v>0</v>
      </c>
      <c r="J712" s="16">
        <f>J713+J720+J729+J741+J744+J747+J738</f>
        <v>0</v>
      </c>
      <c r="K712" s="16">
        <f>K713+K720+K729+K741+K744+K747+K738</f>
        <v>0</v>
      </c>
      <c r="L712" s="16">
        <f t="shared" si="1169"/>
        <v>1633505.2</v>
      </c>
      <c r="M712" s="16">
        <f t="shared" si="1170"/>
        <v>4048454.5999999996</v>
      </c>
      <c r="N712" s="16">
        <f t="shared" si="1171"/>
        <v>1600178.2</v>
      </c>
      <c r="O712" s="16">
        <f>O713+O720+O729+O741+O744+O747+O738</f>
        <v>463896.734</v>
      </c>
      <c r="P712" s="16">
        <f>P713+P720+P729+P741+P744+P747+P738</f>
        <v>-207864.95200000002</v>
      </c>
      <c r="Q712" s="16">
        <f>Q713+Q720+Q729+Q741+Q744+Q747+Q738</f>
        <v>-0.035999999999999997</v>
      </c>
      <c r="R712" s="16">
        <f t="shared" si="1172"/>
        <v>2097401.9339999999</v>
      </c>
      <c r="S712" s="16">
        <f t="shared" si="1173"/>
        <v>3840589.6479999996</v>
      </c>
      <c r="T712" s="16">
        <f t="shared" si="1174"/>
        <v>1600178.1639999999</v>
      </c>
      <c r="U712" s="16">
        <f>U713+U720+U729+U741+U744+U747+U738</f>
        <v>0</v>
      </c>
      <c r="V712" s="16">
        <f>V713+V720+V729+V741+V744+V747+V738</f>
        <v>0</v>
      </c>
      <c r="W712" s="16">
        <f>W713+W720+W729+W741+W744+W747+W738</f>
        <v>0</v>
      </c>
      <c r="X712" s="16">
        <f t="shared" si="1175"/>
        <v>2097401.9339999999</v>
      </c>
      <c r="Y712" s="16">
        <f t="shared" si="1176"/>
        <v>3840589.6479999996</v>
      </c>
      <c r="Z712" s="16">
        <f t="shared" si="1177"/>
        <v>1600178.1639999999</v>
      </c>
      <c r="AA712" s="16">
        <f>AA713+AA720+AA729+AA741+AA744+AA747+AA738</f>
        <v>630715.84699999995</v>
      </c>
      <c r="AB712" s="16">
        <f>AB713+AB720+AB729+AB741+AB744+AB747+AB738</f>
        <v>0</v>
      </c>
      <c r="AC712" s="16">
        <f>AC713+AC720+AC729+AC741+AC744+AC747+AC738</f>
        <v>0</v>
      </c>
      <c r="AD712" s="16">
        <f t="shared" si="1178"/>
        <v>2728117.781</v>
      </c>
      <c r="AE712" s="16">
        <f t="shared" si="1179"/>
        <v>3840589.6479999996</v>
      </c>
      <c r="AF712" s="16">
        <f t="shared" si="1180"/>
        <v>1600178.1639999999</v>
      </c>
      <c r="AG712" s="16">
        <f>AG713+AG720+AG729+AG741+AG744+AG747+AG738</f>
        <v>0</v>
      </c>
      <c r="AH712" s="16">
        <f t="shared" si="1181"/>
        <v>2728117.781</v>
      </c>
      <c r="AI712" s="16">
        <f t="shared" si="1182"/>
        <v>3840589.6479999996</v>
      </c>
      <c r="AJ712" s="16">
        <f t="shared" si="1183"/>
        <v>1600178.1639999999</v>
      </c>
      <c r="AK712" s="16">
        <f>AK713+AK720+AK729+AK741+AK744+AK747+AK738+AK716</f>
        <v>357900.23999999999</v>
      </c>
      <c r="AL712" s="16">
        <f>AL713+AL720+AL729+AL741+AL744+AL747+AL738+AL716</f>
        <v>20594.097000000002</v>
      </c>
      <c r="AM712" s="16">
        <f>AM713+AM720+AM729+AM741+AM744+AM747+AM738+AM716</f>
        <v>0</v>
      </c>
      <c r="AN712" s="16">
        <f t="shared" si="1184"/>
        <v>3086018.0209999997</v>
      </c>
      <c r="AO712" s="16">
        <f t="shared" si="1185"/>
        <v>3861183.7449999996</v>
      </c>
      <c r="AP712" s="16">
        <f t="shared" si="1186"/>
        <v>1600178.1639999999</v>
      </c>
      <c r="AQ712" s="16">
        <f>AQ713+AQ720+AQ729+AQ741+AQ744+AQ747+AQ738+AQ716</f>
        <v>-14171.133</v>
      </c>
      <c r="AR712" s="16">
        <f>AR713+AR720+AR729+AR741+AR744+AR747+AR738+AR716</f>
        <v>0</v>
      </c>
      <c r="AS712" s="16">
        <f>AS713+AS720+AS729+AS741+AS744+AS747+AS738+AS716</f>
        <v>0</v>
      </c>
      <c r="AT712" s="16">
        <f t="shared" si="1187"/>
        <v>3071846.8879999998</v>
      </c>
      <c r="AU712" s="16">
        <f t="shared" si="1188"/>
        <v>3861183.7449999996</v>
      </c>
      <c r="AV712" s="16">
        <f t="shared" si="1189"/>
        <v>1600178.1639999999</v>
      </c>
      <c r="AW712" s="16">
        <f>AW713+AW720+AW729+AW741+AW744+AW747+AW738+AW716</f>
        <v>4491.1620000000003</v>
      </c>
      <c r="AX712" s="16">
        <f>AX713+AX720+AX729+AX741+AX744+AX747+AX738+AX716</f>
        <v>0</v>
      </c>
      <c r="AY712" s="16">
        <f>AY713+AY720+AY729+AY741+AY744+AY747+AY738+AY716</f>
        <v>0</v>
      </c>
      <c r="AZ712" s="16">
        <f t="shared" si="1190"/>
        <v>3076338.0499999998</v>
      </c>
      <c r="BA712" s="16">
        <f t="shared" si="1191"/>
        <v>3861183.7449999996</v>
      </c>
      <c r="BB712" s="16">
        <f t="shared" si="1192"/>
        <v>1600178.1639999999</v>
      </c>
      <c r="BC712" s="16">
        <f>BC713+BC720+BC729+BC741+BC744+BC747+BC738+BC716</f>
        <v>0</v>
      </c>
      <c r="BD712" s="30"/>
      <c r="BE712" s="30"/>
      <c r="BF712" s="1"/>
      <c r="BG712" s="1"/>
      <c r="BH712" s="1"/>
      <c r="BI712" s="1"/>
      <c r="BJ712" s="1"/>
    </row>
    <row r="713" s="1" customFormat="1">
      <c r="A713" s="13" t="s">
        <v>474</v>
      </c>
      <c r="B713" s="14"/>
      <c r="C713" s="13"/>
      <c r="D713" s="13"/>
      <c r="E713" s="29" t="s">
        <v>475</v>
      </c>
      <c r="F713" s="16">
        <f t="shared" ref="F713:F714" si="1219">F714</f>
        <v>18873.299999999999</v>
      </c>
      <c r="G713" s="16">
        <f t="shared" ref="G713:G714" si="1220">G714</f>
        <v>186030.79999999999</v>
      </c>
      <c r="H713" s="16">
        <f t="shared" ref="H713:H714" si="1221">H714</f>
        <v>196501.20000000001</v>
      </c>
      <c r="I713" s="16">
        <f t="shared" ref="I713:I714" si="1222">I714</f>
        <v>0</v>
      </c>
      <c r="J713" s="16">
        <f t="shared" ref="J713:J714" si="1223">J714</f>
        <v>0</v>
      </c>
      <c r="K713" s="16">
        <f t="shared" ref="K713:K714" si="1224">K714</f>
        <v>0</v>
      </c>
      <c r="L713" s="16">
        <f t="shared" si="1169"/>
        <v>18873.299999999999</v>
      </c>
      <c r="M713" s="16">
        <f t="shared" si="1170"/>
        <v>186030.79999999999</v>
      </c>
      <c r="N713" s="16">
        <f t="shared" si="1171"/>
        <v>196501.20000000001</v>
      </c>
      <c r="O713" s="16">
        <f t="shared" ref="O713:O714" si="1225">O714</f>
        <v>0</v>
      </c>
      <c r="P713" s="16">
        <f t="shared" ref="P713:P714" si="1226">P714</f>
        <v>0</v>
      </c>
      <c r="Q713" s="16">
        <f t="shared" ref="Q713:Q714" si="1227">Q714</f>
        <v>0</v>
      </c>
      <c r="R713" s="16">
        <f t="shared" si="1172"/>
        <v>18873.299999999999</v>
      </c>
      <c r="S713" s="16">
        <f t="shared" si="1173"/>
        <v>186030.79999999999</v>
      </c>
      <c r="T713" s="16">
        <f t="shared" si="1174"/>
        <v>196501.20000000001</v>
      </c>
      <c r="U713" s="16">
        <f t="shared" ref="U713:U714" si="1228">U714</f>
        <v>0</v>
      </c>
      <c r="V713" s="16">
        <f t="shared" ref="V713:V714" si="1229">V714</f>
        <v>0</v>
      </c>
      <c r="W713" s="16">
        <f t="shared" ref="W713:W714" si="1230">W714</f>
        <v>0</v>
      </c>
      <c r="X713" s="16">
        <f t="shared" si="1175"/>
        <v>18873.299999999999</v>
      </c>
      <c r="Y713" s="16">
        <f t="shared" si="1176"/>
        <v>186030.79999999999</v>
      </c>
      <c r="Z713" s="16">
        <f t="shared" si="1177"/>
        <v>196501.20000000001</v>
      </c>
      <c r="AA713" s="16">
        <f t="shared" ref="AA713:AA714" si="1231">AA714</f>
        <v>0</v>
      </c>
      <c r="AB713" s="16">
        <f t="shared" ref="AB713:AB714" si="1232">AB714</f>
        <v>0</v>
      </c>
      <c r="AC713" s="16">
        <f t="shared" ref="AC713:AC714" si="1233">AC714</f>
        <v>0</v>
      </c>
      <c r="AD713" s="16">
        <f t="shared" si="1178"/>
        <v>18873.299999999999</v>
      </c>
      <c r="AE713" s="16">
        <f t="shared" si="1179"/>
        <v>186030.79999999999</v>
      </c>
      <c r="AF713" s="16">
        <f t="shared" si="1180"/>
        <v>196501.20000000001</v>
      </c>
      <c r="AG713" s="16">
        <f t="shared" ref="AG713:AG714" si="1234">AG714</f>
        <v>0</v>
      </c>
      <c r="AH713" s="16">
        <f t="shared" si="1181"/>
        <v>18873.299999999999</v>
      </c>
      <c r="AI713" s="16">
        <f t="shared" si="1182"/>
        <v>186030.79999999999</v>
      </c>
      <c r="AJ713" s="16">
        <f t="shared" si="1183"/>
        <v>196501.20000000001</v>
      </c>
      <c r="AK713" s="16">
        <f t="shared" ref="AK713:AK716" si="1235">AK714</f>
        <v>0</v>
      </c>
      <c r="AL713" s="16">
        <f t="shared" ref="AL713:AL716" si="1236">AL714</f>
        <v>0</v>
      </c>
      <c r="AM713" s="16">
        <f t="shared" ref="AM713:AM716" si="1237">AM714</f>
        <v>0</v>
      </c>
      <c r="AN713" s="16">
        <f t="shared" si="1184"/>
        <v>18873.299999999999</v>
      </c>
      <c r="AO713" s="16">
        <f t="shared" si="1185"/>
        <v>186030.79999999999</v>
      </c>
      <c r="AP713" s="16">
        <f t="shared" si="1186"/>
        <v>196501.20000000001</v>
      </c>
      <c r="AQ713" s="16">
        <f t="shared" ref="AQ713:AQ716" si="1238">AQ714</f>
        <v>0</v>
      </c>
      <c r="AR713" s="16">
        <f t="shared" ref="AR713:AR716" si="1239">AR714</f>
        <v>0</v>
      </c>
      <c r="AS713" s="16">
        <f t="shared" ref="AS713:AS716" si="1240">AS714</f>
        <v>0</v>
      </c>
      <c r="AT713" s="16">
        <f t="shared" si="1187"/>
        <v>18873.299999999999</v>
      </c>
      <c r="AU713" s="16">
        <f t="shared" si="1188"/>
        <v>186030.79999999999</v>
      </c>
      <c r="AV713" s="16">
        <f t="shared" si="1189"/>
        <v>196501.20000000001</v>
      </c>
      <c r="AW713" s="16">
        <f t="shared" ref="AW713:AW716" si="1241">AW714</f>
        <v>0</v>
      </c>
      <c r="AX713" s="16">
        <f t="shared" ref="AX713:AX716" si="1242">AX714</f>
        <v>0</v>
      </c>
      <c r="AY713" s="16">
        <f t="shared" ref="AY713:AY716" si="1243">AY714</f>
        <v>0</v>
      </c>
      <c r="AZ713" s="16">
        <f t="shared" si="1190"/>
        <v>18873.299999999999</v>
      </c>
      <c r="BA713" s="16">
        <f t="shared" si="1191"/>
        <v>186030.79999999999</v>
      </c>
      <c r="BB713" s="16">
        <f t="shared" si="1192"/>
        <v>196501.20000000001</v>
      </c>
      <c r="BC713" s="16">
        <f t="shared" ref="BC713:BC716" si="1244">BC714</f>
        <v>0</v>
      </c>
      <c r="BD713" s="30"/>
      <c r="BE713" s="30"/>
      <c r="BF713" s="1"/>
      <c r="BG713" s="1"/>
      <c r="BH713" s="1"/>
      <c r="BI713" s="1"/>
      <c r="BJ713" s="1"/>
    </row>
    <row r="714" s="1" customFormat="1">
      <c r="A714" s="13" t="s">
        <v>474</v>
      </c>
      <c r="B714" s="14" t="s">
        <v>58</v>
      </c>
      <c r="C714" s="13"/>
      <c r="D714" s="13"/>
      <c r="E714" s="29" t="s">
        <v>59</v>
      </c>
      <c r="F714" s="16">
        <f t="shared" si="1219"/>
        <v>18873.299999999999</v>
      </c>
      <c r="G714" s="16">
        <f t="shared" si="1220"/>
        <v>186030.79999999999</v>
      </c>
      <c r="H714" s="16">
        <f t="shared" si="1221"/>
        <v>196501.20000000001</v>
      </c>
      <c r="I714" s="16">
        <f t="shared" si="1222"/>
        <v>0</v>
      </c>
      <c r="J714" s="16">
        <f t="shared" si="1223"/>
        <v>0</v>
      </c>
      <c r="K714" s="16">
        <f t="shared" si="1224"/>
        <v>0</v>
      </c>
      <c r="L714" s="16">
        <f t="shared" si="1169"/>
        <v>18873.299999999999</v>
      </c>
      <c r="M714" s="16">
        <f t="shared" si="1170"/>
        <v>186030.79999999999</v>
      </c>
      <c r="N714" s="16">
        <f t="shared" si="1171"/>
        <v>196501.20000000001</v>
      </c>
      <c r="O714" s="16">
        <f t="shared" si="1225"/>
        <v>0</v>
      </c>
      <c r="P714" s="16">
        <f t="shared" si="1226"/>
        <v>0</v>
      </c>
      <c r="Q714" s="16">
        <f t="shared" si="1227"/>
        <v>0</v>
      </c>
      <c r="R714" s="16">
        <f t="shared" si="1172"/>
        <v>18873.299999999999</v>
      </c>
      <c r="S714" s="16">
        <f t="shared" si="1173"/>
        <v>186030.79999999999</v>
      </c>
      <c r="T714" s="16">
        <f t="shared" si="1174"/>
        <v>196501.20000000001</v>
      </c>
      <c r="U714" s="16">
        <f t="shared" si="1228"/>
        <v>0</v>
      </c>
      <c r="V714" s="16">
        <f t="shared" si="1229"/>
        <v>0</v>
      </c>
      <c r="W714" s="16">
        <f t="shared" si="1230"/>
        <v>0</v>
      </c>
      <c r="X714" s="16">
        <f t="shared" si="1175"/>
        <v>18873.299999999999</v>
      </c>
      <c r="Y714" s="16">
        <f t="shared" si="1176"/>
        <v>186030.79999999999</v>
      </c>
      <c r="Z714" s="16">
        <f t="shared" si="1177"/>
        <v>196501.20000000001</v>
      </c>
      <c r="AA714" s="16">
        <f t="shared" si="1231"/>
        <v>0</v>
      </c>
      <c r="AB714" s="16">
        <f t="shared" si="1232"/>
        <v>0</v>
      </c>
      <c r="AC714" s="16">
        <f t="shared" si="1233"/>
        <v>0</v>
      </c>
      <c r="AD714" s="16">
        <f t="shared" si="1178"/>
        <v>18873.299999999999</v>
      </c>
      <c r="AE714" s="16">
        <f t="shared" si="1179"/>
        <v>186030.79999999999</v>
      </c>
      <c r="AF714" s="16">
        <f t="shared" si="1180"/>
        <v>196501.20000000001</v>
      </c>
      <c r="AG714" s="16">
        <f t="shared" si="1234"/>
        <v>0</v>
      </c>
      <c r="AH714" s="16">
        <f t="shared" si="1181"/>
        <v>18873.299999999999</v>
      </c>
      <c r="AI714" s="16">
        <f t="shared" si="1182"/>
        <v>186030.79999999999</v>
      </c>
      <c r="AJ714" s="16">
        <f t="shared" si="1183"/>
        <v>196501.20000000001</v>
      </c>
      <c r="AK714" s="16">
        <f t="shared" si="1235"/>
        <v>0</v>
      </c>
      <c r="AL714" s="16">
        <f t="shared" si="1236"/>
        <v>0</v>
      </c>
      <c r="AM714" s="16">
        <f t="shared" si="1237"/>
        <v>0</v>
      </c>
      <c r="AN714" s="16">
        <f t="shared" si="1184"/>
        <v>18873.299999999999</v>
      </c>
      <c r="AO714" s="16">
        <f t="shared" si="1185"/>
        <v>186030.79999999999</v>
      </c>
      <c r="AP714" s="16">
        <f t="shared" si="1186"/>
        <v>196501.20000000001</v>
      </c>
      <c r="AQ714" s="16">
        <f t="shared" si="1238"/>
        <v>0</v>
      </c>
      <c r="AR714" s="16">
        <f t="shared" si="1239"/>
        <v>0</v>
      </c>
      <c r="AS714" s="16">
        <f t="shared" si="1240"/>
        <v>0</v>
      </c>
      <c r="AT714" s="16">
        <f t="shared" si="1187"/>
        <v>18873.299999999999</v>
      </c>
      <c r="AU714" s="16">
        <f t="shared" si="1188"/>
        <v>186030.79999999999</v>
      </c>
      <c r="AV714" s="16">
        <f t="shared" si="1189"/>
        <v>196501.20000000001</v>
      </c>
      <c r="AW714" s="16">
        <f t="shared" si="1241"/>
        <v>0</v>
      </c>
      <c r="AX714" s="16">
        <f t="shared" si="1242"/>
        <v>0</v>
      </c>
      <c r="AY714" s="16">
        <f t="shared" si="1243"/>
        <v>0</v>
      </c>
      <c r="AZ714" s="16">
        <f t="shared" si="1190"/>
        <v>18873.299999999999</v>
      </c>
      <c r="BA714" s="16">
        <f t="shared" si="1191"/>
        <v>186030.79999999999</v>
      </c>
      <c r="BB714" s="16">
        <f t="shared" si="1192"/>
        <v>196501.20000000001</v>
      </c>
      <c r="BC714" s="16">
        <f t="shared" si="1244"/>
        <v>0</v>
      </c>
      <c r="BD714" s="30"/>
      <c r="BE714" s="30"/>
      <c r="BF714" s="1"/>
      <c r="BG714" s="1"/>
      <c r="BH714" s="1"/>
      <c r="BI714" s="1"/>
      <c r="BJ714" s="1"/>
    </row>
    <row r="715" s="1" customFormat="1">
      <c r="A715" s="13" t="s">
        <v>474</v>
      </c>
      <c r="B715" s="14">
        <v>600</v>
      </c>
      <c r="C715" s="13" t="s">
        <v>72</v>
      </c>
      <c r="D715" s="13" t="s">
        <v>303</v>
      </c>
      <c r="E715" s="29" t="s">
        <v>357</v>
      </c>
      <c r="F715" s="16">
        <v>18873.299999999999</v>
      </c>
      <c r="G715" s="16">
        <v>186030.79999999999</v>
      </c>
      <c r="H715" s="16">
        <v>196501.20000000001</v>
      </c>
      <c r="I715" s="16"/>
      <c r="J715" s="16"/>
      <c r="K715" s="16"/>
      <c r="L715" s="16">
        <f t="shared" si="1169"/>
        <v>18873.299999999999</v>
      </c>
      <c r="M715" s="16">
        <f t="shared" si="1170"/>
        <v>186030.79999999999</v>
      </c>
      <c r="N715" s="16">
        <f t="shared" si="1171"/>
        <v>196501.20000000001</v>
      </c>
      <c r="O715" s="16"/>
      <c r="P715" s="16"/>
      <c r="Q715" s="16"/>
      <c r="R715" s="16">
        <f t="shared" si="1172"/>
        <v>18873.299999999999</v>
      </c>
      <c r="S715" s="16">
        <f t="shared" si="1173"/>
        <v>186030.79999999999</v>
      </c>
      <c r="T715" s="16">
        <f t="shared" si="1174"/>
        <v>196501.20000000001</v>
      </c>
      <c r="U715" s="16"/>
      <c r="V715" s="16"/>
      <c r="W715" s="16"/>
      <c r="X715" s="16">
        <f t="shared" si="1175"/>
        <v>18873.299999999999</v>
      </c>
      <c r="Y715" s="16">
        <f t="shared" si="1176"/>
        <v>186030.79999999999</v>
      </c>
      <c r="Z715" s="16">
        <f t="shared" si="1177"/>
        <v>196501.20000000001</v>
      </c>
      <c r="AA715" s="16"/>
      <c r="AB715" s="16"/>
      <c r="AC715" s="16"/>
      <c r="AD715" s="16">
        <f t="shared" si="1178"/>
        <v>18873.299999999999</v>
      </c>
      <c r="AE715" s="16">
        <f t="shared" si="1179"/>
        <v>186030.79999999999</v>
      </c>
      <c r="AF715" s="16">
        <f t="shared" si="1180"/>
        <v>196501.20000000001</v>
      </c>
      <c r="AG715" s="16"/>
      <c r="AH715" s="16">
        <f t="shared" si="1181"/>
        <v>18873.299999999999</v>
      </c>
      <c r="AI715" s="16">
        <f t="shared" si="1182"/>
        <v>186030.79999999999</v>
      </c>
      <c r="AJ715" s="16">
        <f t="shared" si="1183"/>
        <v>196501.20000000001</v>
      </c>
      <c r="AK715" s="16"/>
      <c r="AL715" s="16"/>
      <c r="AM715" s="16"/>
      <c r="AN715" s="16">
        <f t="shared" si="1184"/>
        <v>18873.299999999999</v>
      </c>
      <c r="AO715" s="16">
        <f t="shared" si="1185"/>
        <v>186030.79999999999</v>
      </c>
      <c r="AP715" s="16">
        <f t="shared" si="1186"/>
        <v>196501.20000000001</v>
      </c>
      <c r="AQ715" s="16"/>
      <c r="AR715" s="16"/>
      <c r="AS715" s="16"/>
      <c r="AT715" s="16">
        <f t="shared" si="1187"/>
        <v>18873.299999999999</v>
      </c>
      <c r="AU715" s="16">
        <f t="shared" si="1188"/>
        <v>186030.79999999999</v>
      </c>
      <c r="AV715" s="16">
        <f t="shared" si="1189"/>
        <v>196501.20000000001</v>
      </c>
      <c r="AW715" s="16"/>
      <c r="AX715" s="16"/>
      <c r="AY715" s="16"/>
      <c r="AZ715" s="16">
        <f t="shared" si="1190"/>
        <v>18873.299999999999</v>
      </c>
      <c r="BA715" s="16">
        <f t="shared" si="1191"/>
        <v>186030.79999999999</v>
      </c>
      <c r="BB715" s="16">
        <f t="shared" si="1192"/>
        <v>196501.20000000001</v>
      </c>
      <c r="BC715" s="16"/>
      <c r="BD715" s="30"/>
      <c r="BE715" s="30"/>
      <c r="BF715" s="1"/>
      <c r="BG715" s="1"/>
      <c r="BH715" s="1"/>
      <c r="BI715" s="1"/>
      <c r="BJ715" s="1"/>
    </row>
    <row r="716" s="1" customFormat="1">
      <c r="A716" s="13" t="s">
        <v>476</v>
      </c>
      <c r="B716" s="14"/>
      <c r="C716" s="13"/>
      <c r="D716" s="13"/>
      <c r="E716" s="29" t="s">
        <v>477</v>
      </c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>
        <f t="shared" si="1235"/>
        <v>12933.633</v>
      </c>
      <c r="AL716" s="16">
        <f t="shared" si="1236"/>
        <v>0</v>
      </c>
      <c r="AM716" s="16">
        <f t="shared" si="1237"/>
        <v>0</v>
      </c>
      <c r="AN716" s="16">
        <f t="shared" si="1184"/>
        <v>12933.633</v>
      </c>
      <c r="AO716" s="16">
        <f t="shared" si="1185"/>
        <v>0</v>
      </c>
      <c r="AP716" s="16">
        <f t="shared" si="1186"/>
        <v>0</v>
      </c>
      <c r="AQ716" s="16">
        <f t="shared" si="1238"/>
        <v>-12933.633</v>
      </c>
      <c r="AR716" s="16">
        <f t="shared" si="1239"/>
        <v>0</v>
      </c>
      <c r="AS716" s="16">
        <f t="shared" si="1240"/>
        <v>0</v>
      </c>
      <c r="AT716" s="16">
        <f t="shared" si="1187"/>
        <v>0</v>
      </c>
      <c r="AU716" s="16">
        <f t="shared" si="1188"/>
        <v>0</v>
      </c>
      <c r="AV716" s="16">
        <f t="shared" si="1189"/>
        <v>0</v>
      </c>
      <c r="AW716" s="16">
        <f t="shared" si="1241"/>
        <v>12933.633</v>
      </c>
      <c r="AX716" s="16">
        <f t="shared" si="1242"/>
        <v>0</v>
      </c>
      <c r="AY716" s="16">
        <f t="shared" si="1243"/>
        <v>0</v>
      </c>
      <c r="AZ716" s="16">
        <f t="shared" si="1190"/>
        <v>12933.633</v>
      </c>
      <c r="BA716" s="16">
        <f t="shared" si="1191"/>
        <v>0</v>
      </c>
      <c r="BB716" s="16">
        <f t="shared" si="1192"/>
        <v>0</v>
      </c>
      <c r="BC716" s="16">
        <f t="shared" si="1244"/>
        <v>0</v>
      </c>
      <c r="BD716" s="30"/>
      <c r="BE716" s="30"/>
      <c r="BF716" s="1"/>
      <c r="BG716" s="1"/>
      <c r="BH716" s="1"/>
      <c r="BI716" s="1"/>
      <c r="BJ716" s="1"/>
    </row>
    <row r="717" s="1" customFormat="1">
      <c r="A717" s="13" t="s">
        <v>476</v>
      </c>
      <c r="B717" s="14" t="s">
        <v>58</v>
      </c>
      <c r="C717" s="13"/>
      <c r="D717" s="13"/>
      <c r="E717" s="29" t="s">
        <v>59</v>
      </c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>
        <f>AK718+AK719</f>
        <v>12933.633</v>
      </c>
      <c r="AL717" s="16">
        <f>AL718+AL719</f>
        <v>0</v>
      </c>
      <c r="AM717" s="16">
        <f>AM718+AM719</f>
        <v>0</v>
      </c>
      <c r="AN717" s="16">
        <f t="shared" si="1184"/>
        <v>12933.633</v>
      </c>
      <c r="AO717" s="16">
        <f t="shared" si="1185"/>
        <v>0</v>
      </c>
      <c r="AP717" s="16">
        <f t="shared" si="1186"/>
        <v>0</v>
      </c>
      <c r="AQ717" s="16">
        <f>AQ718+AQ719</f>
        <v>-12933.633</v>
      </c>
      <c r="AR717" s="16">
        <f>AR718+AR719</f>
        <v>0</v>
      </c>
      <c r="AS717" s="16">
        <f>AS718+AS719</f>
        <v>0</v>
      </c>
      <c r="AT717" s="16">
        <f t="shared" si="1187"/>
        <v>0</v>
      </c>
      <c r="AU717" s="16">
        <f t="shared" si="1188"/>
        <v>0</v>
      </c>
      <c r="AV717" s="16">
        <f t="shared" si="1189"/>
        <v>0</v>
      </c>
      <c r="AW717" s="16">
        <f>AW718+AW719</f>
        <v>12933.633</v>
      </c>
      <c r="AX717" s="16">
        <f>AX718+AX719</f>
        <v>0</v>
      </c>
      <c r="AY717" s="16">
        <f>AY718+AY719</f>
        <v>0</v>
      </c>
      <c r="AZ717" s="16">
        <f t="shared" si="1190"/>
        <v>12933.633</v>
      </c>
      <c r="BA717" s="16">
        <f t="shared" si="1191"/>
        <v>0</v>
      </c>
      <c r="BB717" s="16">
        <f t="shared" si="1192"/>
        <v>0</v>
      </c>
      <c r="BC717" s="16">
        <f>BC718+BC719</f>
        <v>0</v>
      </c>
      <c r="BD717" s="30"/>
      <c r="BE717" s="30"/>
      <c r="BF717" s="1"/>
      <c r="BG717" s="1"/>
      <c r="BH717" s="1"/>
      <c r="BI717" s="1"/>
      <c r="BJ717" s="1"/>
    </row>
    <row r="718" s="1" customFormat="1">
      <c r="A718" s="13" t="s">
        <v>476</v>
      </c>
      <c r="B718" s="14">
        <v>600</v>
      </c>
      <c r="C718" s="13" t="s">
        <v>72</v>
      </c>
      <c r="D718" s="13" t="s">
        <v>37</v>
      </c>
      <c r="E718" s="29" t="s">
        <v>422</v>
      </c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>
        <v>2756.0999999999999</v>
      </c>
      <c r="AL718" s="16"/>
      <c r="AM718" s="16"/>
      <c r="AN718" s="16">
        <f t="shared" si="1184"/>
        <v>2756.0999999999999</v>
      </c>
      <c r="AO718" s="16">
        <f t="shared" si="1185"/>
        <v>0</v>
      </c>
      <c r="AP718" s="16">
        <f t="shared" si="1186"/>
        <v>0</v>
      </c>
      <c r="AQ718" s="16">
        <v>-2756.0999999999999</v>
      </c>
      <c r="AR718" s="16"/>
      <c r="AS718" s="16"/>
      <c r="AT718" s="16">
        <f t="shared" si="1187"/>
        <v>0</v>
      </c>
      <c r="AU718" s="16">
        <f t="shared" si="1188"/>
        <v>0</v>
      </c>
      <c r="AV718" s="16">
        <f t="shared" si="1189"/>
        <v>0</v>
      </c>
      <c r="AW718" s="16">
        <v>2756.0999999999999</v>
      </c>
      <c r="AX718" s="16"/>
      <c r="AY718" s="16"/>
      <c r="AZ718" s="16">
        <f t="shared" si="1190"/>
        <v>2756.0999999999999</v>
      </c>
      <c r="BA718" s="16">
        <f t="shared" si="1191"/>
        <v>0</v>
      </c>
      <c r="BB718" s="16">
        <f t="shared" si="1192"/>
        <v>0</v>
      </c>
      <c r="BC718" s="16"/>
      <c r="BD718" s="30"/>
      <c r="BE718" s="30"/>
      <c r="BF718" s="1"/>
      <c r="BG718" s="1"/>
      <c r="BH718" s="1"/>
      <c r="BI718" s="1"/>
      <c r="BJ718" s="1"/>
    </row>
    <row r="719" s="1" customFormat="1">
      <c r="A719" s="13" t="s">
        <v>476</v>
      </c>
      <c r="B719" s="14">
        <v>600</v>
      </c>
      <c r="C719" s="13" t="s">
        <v>72</v>
      </c>
      <c r="D719" s="13" t="s">
        <v>303</v>
      </c>
      <c r="E719" s="29" t="s">
        <v>357</v>
      </c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>
        <v>10177.532999999999</v>
      </c>
      <c r="AL719" s="16"/>
      <c r="AM719" s="16"/>
      <c r="AN719" s="16">
        <f t="shared" si="1184"/>
        <v>10177.532999999999</v>
      </c>
      <c r="AO719" s="16">
        <f t="shared" si="1185"/>
        <v>0</v>
      </c>
      <c r="AP719" s="16">
        <f t="shared" si="1186"/>
        <v>0</v>
      </c>
      <c r="AQ719" s="16">
        <v>-10177.532999999999</v>
      </c>
      <c r="AR719" s="16"/>
      <c r="AS719" s="16"/>
      <c r="AT719" s="16">
        <f t="shared" si="1187"/>
        <v>0</v>
      </c>
      <c r="AU719" s="16">
        <f t="shared" si="1188"/>
        <v>0</v>
      </c>
      <c r="AV719" s="16">
        <f t="shared" si="1189"/>
        <v>0</v>
      </c>
      <c r="AW719" s="16">
        <v>10177.532999999999</v>
      </c>
      <c r="AX719" s="16"/>
      <c r="AY719" s="16"/>
      <c r="AZ719" s="16">
        <f t="shared" si="1190"/>
        <v>10177.532999999999</v>
      </c>
      <c r="BA719" s="16">
        <f t="shared" si="1191"/>
        <v>0</v>
      </c>
      <c r="BB719" s="16">
        <f t="shared" si="1192"/>
        <v>0</v>
      </c>
      <c r="BC719" s="16"/>
      <c r="BD719" s="30"/>
      <c r="BE719" s="30"/>
      <c r="BF719" s="1"/>
      <c r="BG719" s="1"/>
      <c r="BH719" s="1"/>
      <c r="BI719" s="1"/>
      <c r="BJ719" s="1"/>
    </row>
    <row r="720" s="1" customFormat="1">
      <c r="A720" s="13" t="s">
        <v>478</v>
      </c>
      <c r="B720" s="14"/>
      <c r="C720" s="13"/>
      <c r="D720" s="13"/>
      <c r="E720" s="29" t="s">
        <v>212</v>
      </c>
      <c r="F720" s="16">
        <f>F721+F723</f>
        <v>2122.9000000000001</v>
      </c>
      <c r="G720" s="16">
        <f>G721+G723</f>
        <v>2122.9000000000001</v>
      </c>
      <c r="H720" s="16">
        <f>H721+H723</f>
        <v>2122.9000000000001</v>
      </c>
      <c r="I720" s="16">
        <f>I721+I723</f>
        <v>0</v>
      </c>
      <c r="J720" s="16">
        <f>J721+J723</f>
        <v>0</v>
      </c>
      <c r="K720" s="16">
        <f>K721+K723</f>
        <v>0</v>
      </c>
      <c r="L720" s="16">
        <f t="shared" ref="L717:L780" si="1245">F720+I720</f>
        <v>2122.9000000000001</v>
      </c>
      <c r="M720" s="16">
        <f t="shared" ref="M717:M780" si="1246">G720+J720</f>
        <v>2122.9000000000001</v>
      </c>
      <c r="N720" s="16">
        <f t="shared" ref="N717:N780" si="1247">H720+K720</f>
        <v>2122.9000000000001</v>
      </c>
      <c r="O720" s="16">
        <f>O721+O723</f>
        <v>0</v>
      </c>
      <c r="P720" s="16">
        <f>P721+P723</f>
        <v>0</v>
      </c>
      <c r="Q720" s="16">
        <f>Q721+Q723</f>
        <v>0</v>
      </c>
      <c r="R720" s="16">
        <f t="shared" si="1172"/>
        <v>2122.9000000000001</v>
      </c>
      <c r="S720" s="16">
        <f t="shared" si="1173"/>
        <v>2122.9000000000001</v>
      </c>
      <c r="T720" s="16">
        <f t="shared" si="1174"/>
        <v>2122.9000000000001</v>
      </c>
      <c r="U720" s="16">
        <f>U721+U723</f>
        <v>0</v>
      </c>
      <c r="V720" s="16">
        <f>V721+V723</f>
        <v>0</v>
      </c>
      <c r="W720" s="16">
        <f>W721+W723</f>
        <v>0</v>
      </c>
      <c r="X720" s="16">
        <f t="shared" si="1175"/>
        <v>2122.9000000000001</v>
      </c>
      <c r="Y720" s="16">
        <f t="shared" si="1176"/>
        <v>2122.9000000000001</v>
      </c>
      <c r="Z720" s="16">
        <f t="shared" si="1177"/>
        <v>2122.9000000000001</v>
      </c>
      <c r="AA720" s="16">
        <f>AA721+AA723</f>
        <v>0</v>
      </c>
      <c r="AB720" s="16">
        <f>AB721+AB723</f>
        <v>0</v>
      </c>
      <c r="AC720" s="16">
        <f>AC721+AC723</f>
        <v>0</v>
      </c>
      <c r="AD720" s="16">
        <f t="shared" si="1178"/>
        <v>2122.9000000000001</v>
      </c>
      <c r="AE720" s="16">
        <f t="shared" si="1179"/>
        <v>2122.9000000000001</v>
      </c>
      <c r="AF720" s="16">
        <f t="shared" si="1180"/>
        <v>2122.9000000000001</v>
      </c>
      <c r="AG720" s="16">
        <f>AG721+AG723</f>
        <v>0</v>
      </c>
      <c r="AH720" s="16">
        <f t="shared" si="1181"/>
        <v>2122.9000000000001</v>
      </c>
      <c r="AI720" s="16">
        <f t="shared" si="1182"/>
        <v>2122.9000000000001</v>
      </c>
      <c r="AJ720" s="16">
        <f t="shared" si="1183"/>
        <v>2122.9000000000001</v>
      </c>
      <c r="AK720" s="16">
        <f>AK721+AK723</f>
        <v>0</v>
      </c>
      <c r="AL720" s="16">
        <f>AL721+AL723</f>
        <v>0</v>
      </c>
      <c r="AM720" s="16">
        <f>AM721+AM723</f>
        <v>0</v>
      </c>
      <c r="AN720" s="16">
        <f t="shared" si="1184"/>
        <v>2122.9000000000001</v>
      </c>
      <c r="AO720" s="16">
        <f t="shared" si="1185"/>
        <v>2122.9000000000001</v>
      </c>
      <c r="AP720" s="16">
        <f t="shared" si="1186"/>
        <v>2122.9000000000001</v>
      </c>
      <c r="AQ720" s="16">
        <f>AQ721+AQ723</f>
        <v>0</v>
      </c>
      <c r="AR720" s="16">
        <f>AR721+AR723</f>
        <v>0</v>
      </c>
      <c r="AS720" s="16">
        <f>AS721+AS723</f>
        <v>0</v>
      </c>
      <c r="AT720" s="16">
        <f t="shared" si="1187"/>
        <v>2122.9000000000001</v>
      </c>
      <c r="AU720" s="16">
        <f t="shared" si="1188"/>
        <v>2122.9000000000001</v>
      </c>
      <c r="AV720" s="16">
        <f t="shared" si="1189"/>
        <v>2122.9000000000001</v>
      </c>
      <c r="AW720" s="16">
        <f>AW721+AW723</f>
        <v>0</v>
      </c>
      <c r="AX720" s="16">
        <f>AX721+AX723</f>
        <v>0</v>
      </c>
      <c r="AY720" s="16">
        <f>AY721+AY723</f>
        <v>0</v>
      </c>
      <c r="AZ720" s="16">
        <f t="shared" si="1190"/>
        <v>2122.9000000000001</v>
      </c>
      <c r="BA720" s="16">
        <f t="shared" si="1191"/>
        <v>2122.9000000000001</v>
      </c>
      <c r="BB720" s="16">
        <f t="shared" si="1192"/>
        <v>2122.9000000000001</v>
      </c>
      <c r="BC720" s="16">
        <f>BC721+BC723</f>
        <v>0</v>
      </c>
      <c r="BD720" s="30"/>
      <c r="BE720" s="30"/>
      <c r="BF720" s="1"/>
      <c r="BG720" s="1"/>
      <c r="BH720" s="1"/>
      <c r="BI720" s="1"/>
      <c r="BJ720" s="1"/>
    </row>
    <row r="721" s="1" customFormat="1">
      <c r="A721" s="13" t="s">
        <v>478</v>
      </c>
      <c r="B721" s="14" t="s">
        <v>66</v>
      </c>
      <c r="C721" s="13"/>
      <c r="D721" s="13"/>
      <c r="E721" s="29" t="s">
        <v>67</v>
      </c>
      <c r="F721" s="16">
        <f>F722</f>
        <v>56</v>
      </c>
      <c r="G721" s="16">
        <f>G722</f>
        <v>56</v>
      </c>
      <c r="H721" s="16">
        <f>H722</f>
        <v>56</v>
      </c>
      <c r="I721" s="16">
        <f>I722</f>
        <v>0</v>
      </c>
      <c r="J721" s="16">
        <f>J722</f>
        <v>0</v>
      </c>
      <c r="K721" s="16">
        <f>K722</f>
        <v>0</v>
      </c>
      <c r="L721" s="16">
        <f t="shared" si="1245"/>
        <v>56</v>
      </c>
      <c r="M721" s="16">
        <f t="shared" si="1246"/>
        <v>56</v>
      </c>
      <c r="N721" s="16">
        <f t="shared" si="1247"/>
        <v>56</v>
      </c>
      <c r="O721" s="16">
        <f>O722</f>
        <v>0</v>
      </c>
      <c r="P721" s="16">
        <f>P722</f>
        <v>0</v>
      </c>
      <c r="Q721" s="16">
        <f>Q722</f>
        <v>0</v>
      </c>
      <c r="R721" s="16">
        <f t="shared" si="1172"/>
        <v>56</v>
      </c>
      <c r="S721" s="16">
        <f t="shared" si="1173"/>
        <v>56</v>
      </c>
      <c r="T721" s="16">
        <f t="shared" si="1174"/>
        <v>56</v>
      </c>
      <c r="U721" s="16">
        <f>U722</f>
        <v>0</v>
      </c>
      <c r="V721" s="16">
        <f>V722</f>
        <v>0</v>
      </c>
      <c r="W721" s="16">
        <f>W722</f>
        <v>0</v>
      </c>
      <c r="X721" s="16">
        <f t="shared" si="1175"/>
        <v>56</v>
      </c>
      <c r="Y721" s="16">
        <f t="shared" si="1176"/>
        <v>56</v>
      </c>
      <c r="Z721" s="16">
        <f t="shared" si="1177"/>
        <v>56</v>
      </c>
      <c r="AA721" s="16">
        <f>AA722</f>
        <v>0</v>
      </c>
      <c r="AB721" s="16">
        <f>AB722</f>
        <v>0</v>
      </c>
      <c r="AC721" s="16">
        <f>AC722</f>
        <v>0</v>
      </c>
      <c r="AD721" s="16">
        <f t="shared" si="1178"/>
        <v>56</v>
      </c>
      <c r="AE721" s="16">
        <f t="shared" si="1179"/>
        <v>56</v>
      </c>
      <c r="AF721" s="16">
        <f t="shared" si="1180"/>
        <v>56</v>
      </c>
      <c r="AG721" s="16">
        <f>AG722</f>
        <v>0</v>
      </c>
      <c r="AH721" s="16">
        <f t="shared" si="1181"/>
        <v>56</v>
      </c>
      <c r="AI721" s="16">
        <f t="shared" si="1182"/>
        <v>56</v>
      </c>
      <c r="AJ721" s="16">
        <f t="shared" si="1183"/>
        <v>56</v>
      </c>
      <c r="AK721" s="16">
        <f>AK722</f>
        <v>0</v>
      </c>
      <c r="AL721" s="16">
        <f>AL722</f>
        <v>0</v>
      </c>
      <c r="AM721" s="16">
        <f>AM722</f>
        <v>0</v>
      </c>
      <c r="AN721" s="16">
        <f t="shared" si="1184"/>
        <v>56</v>
      </c>
      <c r="AO721" s="16">
        <f t="shared" si="1185"/>
        <v>56</v>
      </c>
      <c r="AP721" s="16">
        <f t="shared" si="1186"/>
        <v>56</v>
      </c>
      <c r="AQ721" s="16">
        <f>AQ722</f>
        <v>0</v>
      </c>
      <c r="AR721" s="16">
        <f>AR722</f>
        <v>0</v>
      </c>
      <c r="AS721" s="16">
        <f>AS722</f>
        <v>0</v>
      </c>
      <c r="AT721" s="16">
        <f t="shared" si="1187"/>
        <v>56</v>
      </c>
      <c r="AU721" s="16">
        <f t="shared" si="1188"/>
        <v>56</v>
      </c>
      <c r="AV721" s="16">
        <f t="shared" si="1189"/>
        <v>56</v>
      </c>
      <c r="AW721" s="16">
        <f>AW722</f>
        <v>0</v>
      </c>
      <c r="AX721" s="16">
        <f>AX722</f>
        <v>0</v>
      </c>
      <c r="AY721" s="16">
        <f>AY722</f>
        <v>0</v>
      </c>
      <c r="AZ721" s="16">
        <f t="shared" si="1190"/>
        <v>56</v>
      </c>
      <c r="BA721" s="16">
        <f t="shared" si="1191"/>
        <v>56</v>
      </c>
      <c r="BB721" s="16">
        <f t="shared" si="1192"/>
        <v>56</v>
      </c>
      <c r="BC721" s="16">
        <f>BC722</f>
        <v>0</v>
      </c>
      <c r="BD721" s="30"/>
      <c r="BE721" s="30"/>
      <c r="BF721" s="1"/>
      <c r="BG721" s="1"/>
      <c r="BH721" s="1"/>
      <c r="BI721" s="1"/>
      <c r="BJ721" s="1"/>
    </row>
    <row r="722" s="1" customFormat="1">
      <c r="A722" s="13" t="s">
        <v>478</v>
      </c>
      <c r="B722" s="14">
        <v>200</v>
      </c>
      <c r="C722" s="13" t="s">
        <v>72</v>
      </c>
      <c r="D722" s="13" t="s">
        <v>106</v>
      </c>
      <c r="E722" s="29" t="s">
        <v>213</v>
      </c>
      <c r="F722" s="16">
        <v>56</v>
      </c>
      <c r="G722" s="16">
        <v>56</v>
      </c>
      <c r="H722" s="16">
        <v>56</v>
      </c>
      <c r="I722" s="16"/>
      <c r="J722" s="16"/>
      <c r="K722" s="16"/>
      <c r="L722" s="16">
        <f t="shared" si="1245"/>
        <v>56</v>
      </c>
      <c r="M722" s="16">
        <f t="shared" si="1246"/>
        <v>56</v>
      </c>
      <c r="N722" s="16">
        <f t="shared" si="1247"/>
        <v>56</v>
      </c>
      <c r="O722" s="16"/>
      <c r="P722" s="16"/>
      <c r="Q722" s="16"/>
      <c r="R722" s="16">
        <f t="shared" si="1172"/>
        <v>56</v>
      </c>
      <c r="S722" s="16">
        <f t="shared" si="1173"/>
        <v>56</v>
      </c>
      <c r="T722" s="16">
        <f t="shared" si="1174"/>
        <v>56</v>
      </c>
      <c r="U722" s="16"/>
      <c r="V722" s="16"/>
      <c r="W722" s="16"/>
      <c r="X722" s="16">
        <f t="shared" si="1175"/>
        <v>56</v>
      </c>
      <c r="Y722" s="16">
        <f t="shared" si="1176"/>
        <v>56</v>
      </c>
      <c r="Z722" s="16">
        <f t="shared" si="1177"/>
        <v>56</v>
      </c>
      <c r="AA722" s="16"/>
      <c r="AB722" s="16"/>
      <c r="AC722" s="16"/>
      <c r="AD722" s="16">
        <f t="shared" si="1178"/>
        <v>56</v>
      </c>
      <c r="AE722" s="16">
        <f t="shared" si="1179"/>
        <v>56</v>
      </c>
      <c r="AF722" s="16">
        <f t="shared" si="1180"/>
        <v>56</v>
      </c>
      <c r="AG722" s="16"/>
      <c r="AH722" s="16">
        <f t="shared" si="1181"/>
        <v>56</v>
      </c>
      <c r="AI722" s="16">
        <f t="shared" si="1182"/>
        <v>56</v>
      </c>
      <c r="AJ722" s="16">
        <f t="shared" si="1183"/>
        <v>56</v>
      </c>
      <c r="AK722" s="16"/>
      <c r="AL722" s="16"/>
      <c r="AM722" s="16"/>
      <c r="AN722" s="16">
        <f t="shared" si="1184"/>
        <v>56</v>
      </c>
      <c r="AO722" s="16">
        <f t="shared" si="1185"/>
        <v>56</v>
      </c>
      <c r="AP722" s="16">
        <f t="shared" si="1186"/>
        <v>56</v>
      </c>
      <c r="AQ722" s="16"/>
      <c r="AR722" s="16"/>
      <c r="AS722" s="16"/>
      <c r="AT722" s="16">
        <f t="shared" si="1187"/>
        <v>56</v>
      </c>
      <c r="AU722" s="16">
        <f t="shared" si="1188"/>
        <v>56</v>
      </c>
      <c r="AV722" s="16">
        <f t="shared" si="1189"/>
        <v>56</v>
      </c>
      <c r="AW722" s="16"/>
      <c r="AX722" s="16"/>
      <c r="AY722" s="16"/>
      <c r="AZ722" s="16">
        <f t="shared" si="1190"/>
        <v>56</v>
      </c>
      <c r="BA722" s="16">
        <f t="shared" si="1191"/>
        <v>56</v>
      </c>
      <c r="BB722" s="16">
        <f t="shared" si="1192"/>
        <v>56</v>
      </c>
      <c r="BC722" s="16"/>
      <c r="BD722" s="30"/>
      <c r="BE722" s="30"/>
      <c r="BF722" s="1"/>
      <c r="BG722" s="1"/>
      <c r="BH722" s="1"/>
      <c r="BI722" s="1"/>
      <c r="BJ722" s="1"/>
    </row>
    <row r="723" s="1" customFormat="1">
      <c r="A723" s="13" t="s">
        <v>478</v>
      </c>
      <c r="B723" s="14" t="s">
        <v>58</v>
      </c>
      <c r="C723" s="13"/>
      <c r="D723" s="13"/>
      <c r="E723" s="29" t="s">
        <v>59</v>
      </c>
      <c r="F723" s="16">
        <f>F724+F725+F726+F727+F728</f>
        <v>2066.9000000000001</v>
      </c>
      <c r="G723" s="16">
        <f>G724+G725+G726+G727+G728</f>
        <v>2066.9000000000001</v>
      </c>
      <c r="H723" s="16">
        <f>H724+H725+H726+H727+H728</f>
        <v>2066.9000000000001</v>
      </c>
      <c r="I723" s="16">
        <f>I724+I725+I726+I727+I728</f>
        <v>0</v>
      </c>
      <c r="J723" s="16">
        <f>J724+J725+J726+J727+J728</f>
        <v>0</v>
      </c>
      <c r="K723" s="16">
        <f>K724+K725+K726+K727+K728</f>
        <v>0</v>
      </c>
      <c r="L723" s="16">
        <f t="shared" si="1245"/>
        <v>2066.9000000000001</v>
      </c>
      <c r="M723" s="16">
        <f t="shared" si="1246"/>
        <v>2066.9000000000001</v>
      </c>
      <c r="N723" s="16">
        <f t="shared" si="1247"/>
        <v>2066.9000000000001</v>
      </c>
      <c r="O723" s="16">
        <f>O724+O725+O726+O727+O728</f>
        <v>0</v>
      </c>
      <c r="P723" s="16">
        <f>P724+P725+P726+P727+P728</f>
        <v>0</v>
      </c>
      <c r="Q723" s="16">
        <f>Q724+Q725+Q726+Q727+Q728</f>
        <v>0</v>
      </c>
      <c r="R723" s="16">
        <f t="shared" si="1172"/>
        <v>2066.9000000000001</v>
      </c>
      <c r="S723" s="16">
        <f t="shared" si="1173"/>
        <v>2066.9000000000001</v>
      </c>
      <c r="T723" s="16">
        <f t="shared" si="1174"/>
        <v>2066.9000000000001</v>
      </c>
      <c r="U723" s="16">
        <f>U724+U725+U726+U727+U728</f>
        <v>0</v>
      </c>
      <c r="V723" s="16">
        <f>V724+V725+V726+V727+V728</f>
        <v>0</v>
      </c>
      <c r="W723" s="16">
        <f>W724+W725+W726+W727+W728</f>
        <v>0</v>
      </c>
      <c r="X723" s="16">
        <f t="shared" si="1175"/>
        <v>2066.9000000000001</v>
      </c>
      <c r="Y723" s="16">
        <f t="shared" si="1176"/>
        <v>2066.9000000000001</v>
      </c>
      <c r="Z723" s="16">
        <f t="shared" si="1177"/>
        <v>2066.9000000000001</v>
      </c>
      <c r="AA723" s="16">
        <f>AA724+AA725+AA726+AA727+AA728</f>
        <v>0</v>
      </c>
      <c r="AB723" s="16">
        <f>AB724+AB725+AB726+AB727+AB728</f>
        <v>0</v>
      </c>
      <c r="AC723" s="16">
        <f>AC724+AC725+AC726+AC727+AC728</f>
        <v>0</v>
      </c>
      <c r="AD723" s="16">
        <f t="shared" si="1178"/>
        <v>2066.9000000000001</v>
      </c>
      <c r="AE723" s="16">
        <f t="shared" si="1179"/>
        <v>2066.9000000000001</v>
      </c>
      <c r="AF723" s="16">
        <f t="shared" si="1180"/>
        <v>2066.9000000000001</v>
      </c>
      <c r="AG723" s="16">
        <f>AG724+AG725+AG726+AG727+AG728</f>
        <v>0</v>
      </c>
      <c r="AH723" s="16">
        <f t="shared" si="1181"/>
        <v>2066.9000000000001</v>
      </c>
      <c r="AI723" s="16">
        <f t="shared" si="1182"/>
        <v>2066.9000000000001</v>
      </c>
      <c r="AJ723" s="16">
        <f t="shared" si="1183"/>
        <v>2066.9000000000001</v>
      </c>
      <c r="AK723" s="16">
        <f>AK724+AK725+AK726+AK727+AK728</f>
        <v>0</v>
      </c>
      <c r="AL723" s="16">
        <f>AL724+AL725+AL726+AL727+AL728</f>
        <v>0</v>
      </c>
      <c r="AM723" s="16">
        <f>AM724+AM725+AM726+AM727+AM728</f>
        <v>0</v>
      </c>
      <c r="AN723" s="16">
        <f t="shared" si="1184"/>
        <v>2066.9000000000001</v>
      </c>
      <c r="AO723" s="16">
        <f t="shared" si="1185"/>
        <v>2066.9000000000001</v>
      </c>
      <c r="AP723" s="16">
        <f t="shared" si="1186"/>
        <v>2066.9000000000001</v>
      </c>
      <c r="AQ723" s="16">
        <f>AQ724+AQ725+AQ726+AQ727+AQ728</f>
        <v>0</v>
      </c>
      <c r="AR723" s="16">
        <f>AR724+AR725+AR726+AR727+AR728</f>
        <v>0</v>
      </c>
      <c r="AS723" s="16">
        <f>AS724+AS725+AS726+AS727+AS728</f>
        <v>0</v>
      </c>
      <c r="AT723" s="16">
        <f t="shared" si="1187"/>
        <v>2066.9000000000001</v>
      </c>
      <c r="AU723" s="16">
        <f t="shared" si="1188"/>
        <v>2066.9000000000001</v>
      </c>
      <c r="AV723" s="16">
        <f t="shared" si="1189"/>
        <v>2066.9000000000001</v>
      </c>
      <c r="AW723" s="16">
        <f>AW724+AW725+AW726+AW727+AW728</f>
        <v>0</v>
      </c>
      <c r="AX723" s="16">
        <f>AX724+AX725+AX726+AX727+AX728</f>
        <v>0</v>
      </c>
      <c r="AY723" s="16">
        <f>AY724+AY725+AY726+AY727+AY728</f>
        <v>0</v>
      </c>
      <c r="AZ723" s="16">
        <f t="shared" si="1190"/>
        <v>2066.9000000000001</v>
      </c>
      <c r="BA723" s="16">
        <f t="shared" si="1191"/>
        <v>2066.9000000000001</v>
      </c>
      <c r="BB723" s="16">
        <f t="shared" si="1192"/>
        <v>2066.9000000000001</v>
      </c>
      <c r="BC723" s="16">
        <f>BC724+BC725+BC726+BC727+BC728</f>
        <v>0</v>
      </c>
      <c r="BD723" s="30"/>
      <c r="BE723" s="30"/>
      <c r="BF723" s="1"/>
      <c r="BG723" s="1"/>
      <c r="BH723" s="1"/>
      <c r="BI723" s="1"/>
      <c r="BJ723" s="1"/>
    </row>
    <row r="724" s="1" customFormat="1">
      <c r="A724" s="13" t="s">
        <v>478</v>
      </c>
      <c r="B724" s="14">
        <v>600</v>
      </c>
      <c r="C724" s="13" t="s">
        <v>72</v>
      </c>
      <c r="D724" s="13" t="s">
        <v>37</v>
      </c>
      <c r="E724" s="29" t="s">
        <v>422</v>
      </c>
      <c r="F724" s="16">
        <v>552.10000000000002</v>
      </c>
      <c r="G724" s="16">
        <v>552.10000000000002</v>
      </c>
      <c r="H724" s="16">
        <v>552.10000000000002</v>
      </c>
      <c r="I724" s="16"/>
      <c r="J724" s="16"/>
      <c r="K724" s="16"/>
      <c r="L724" s="16">
        <f t="shared" si="1245"/>
        <v>552.10000000000002</v>
      </c>
      <c r="M724" s="16">
        <f t="shared" si="1246"/>
        <v>552.10000000000002</v>
      </c>
      <c r="N724" s="16">
        <f t="shared" si="1247"/>
        <v>552.10000000000002</v>
      </c>
      <c r="O724" s="16"/>
      <c r="P724" s="16"/>
      <c r="Q724" s="16"/>
      <c r="R724" s="16">
        <f t="shared" si="1172"/>
        <v>552.10000000000002</v>
      </c>
      <c r="S724" s="16">
        <f t="shared" si="1173"/>
        <v>552.10000000000002</v>
      </c>
      <c r="T724" s="16">
        <f t="shared" si="1174"/>
        <v>552.10000000000002</v>
      </c>
      <c r="U724" s="16"/>
      <c r="V724" s="16"/>
      <c r="W724" s="16"/>
      <c r="X724" s="16">
        <f t="shared" si="1175"/>
        <v>552.10000000000002</v>
      </c>
      <c r="Y724" s="16">
        <f t="shared" si="1176"/>
        <v>552.10000000000002</v>
      </c>
      <c r="Z724" s="16">
        <f t="shared" si="1177"/>
        <v>552.10000000000002</v>
      </c>
      <c r="AA724" s="16"/>
      <c r="AB724" s="16"/>
      <c r="AC724" s="16"/>
      <c r="AD724" s="16">
        <f t="shared" si="1178"/>
        <v>552.10000000000002</v>
      </c>
      <c r="AE724" s="16">
        <f t="shared" si="1179"/>
        <v>552.10000000000002</v>
      </c>
      <c r="AF724" s="16">
        <f t="shared" si="1180"/>
        <v>552.10000000000002</v>
      </c>
      <c r="AG724" s="16"/>
      <c r="AH724" s="16">
        <f t="shared" si="1181"/>
        <v>552.10000000000002</v>
      </c>
      <c r="AI724" s="16">
        <f t="shared" si="1182"/>
        <v>552.10000000000002</v>
      </c>
      <c r="AJ724" s="16">
        <f t="shared" si="1183"/>
        <v>552.10000000000002</v>
      </c>
      <c r="AK724" s="16"/>
      <c r="AL724" s="16"/>
      <c r="AM724" s="16"/>
      <c r="AN724" s="16">
        <f t="shared" si="1184"/>
        <v>552.10000000000002</v>
      </c>
      <c r="AO724" s="16">
        <f t="shared" si="1185"/>
        <v>552.10000000000002</v>
      </c>
      <c r="AP724" s="16">
        <f t="shared" si="1186"/>
        <v>552.10000000000002</v>
      </c>
      <c r="AQ724" s="16"/>
      <c r="AR724" s="16"/>
      <c r="AS724" s="16"/>
      <c r="AT724" s="16">
        <f t="shared" si="1187"/>
        <v>552.10000000000002</v>
      </c>
      <c r="AU724" s="16">
        <f t="shared" si="1188"/>
        <v>552.10000000000002</v>
      </c>
      <c r="AV724" s="16">
        <f t="shared" si="1189"/>
        <v>552.10000000000002</v>
      </c>
      <c r="AW724" s="16"/>
      <c r="AX724" s="16"/>
      <c r="AY724" s="16"/>
      <c r="AZ724" s="16">
        <f t="shared" si="1190"/>
        <v>552.10000000000002</v>
      </c>
      <c r="BA724" s="16">
        <f t="shared" si="1191"/>
        <v>552.10000000000002</v>
      </c>
      <c r="BB724" s="16">
        <f t="shared" si="1192"/>
        <v>552.10000000000002</v>
      </c>
      <c r="BC724" s="16"/>
      <c r="BD724" s="30"/>
      <c r="BE724" s="30"/>
      <c r="BF724" s="1"/>
      <c r="BG724" s="1"/>
      <c r="BH724" s="1"/>
      <c r="BI724" s="1"/>
      <c r="BJ724" s="1"/>
    </row>
    <row r="725" s="1" customFormat="1">
      <c r="A725" s="13" t="s">
        <v>478</v>
      </c>
      <c r="B725" s="14">
        <v>600</v>
      </c>
      <c r="C725" s="13" t="s">
        <v>72</v>
      </c>
      <c r="D725" s="13" t="s">
        <v>303</v>
      </c>
      <c r="E725" s="29" t="s">
        <v>357</v>
      </c>
      <c r="F725" s="16">
        <v>57.600000000000001</v>
      </c>
      <c r="G725" s="16">
        <v>57.600000000000001</v>
      </c>
      <c r="H725" s="16">
        <v>57.600000000000001</v>
      </c>
      <c r="I725" s="16"/>
      <c r="J725" s="16"/>
      <c r="K725" s="16"/>
      <c r="L725" s="16">
        <f t="shared" si="1245"/>
        <v>57.600000000000001</v>
      </c>
      <c r="M725" s="16">
        <f t="shared" si="1246"/>
        <v>57.600000000000001</v>
      </c>
      <c r="N725" s="16">
        <f t="shared" si="1247"/>
        <v>57.600000000000001</v>
      </c>
      <c r="O725" s="16"/>
      <c r="P725" s="16"/>
      <c r="Q725" s="16"/>
      <c r="R725" s="16">
        <f t="shared" si="1172"/>
        <v>57.600000000000001</v>
      </c>
      <c r="S725" s="16">
        <f t="shared" si="1173"/>
        <v>57.600000000000001</v>
      </c>
      <c r="T725" s="16">
        <f t="shared" si="1174"/>
        <v>57.600000000000001</v>
      </c>
      <c r="U725" s="16"/>
      <c r="V725" s="16"/>
      <c r="W725" s="16"/>
      <c r="X725" s="16">
        <f t="shared" si="1175"/>
        <v>57.600000000000001</v>
      </c>
      <c r="Y725" s="16">
        <f t="shared" si="1176"/>
        <v>57.600000000000001</v>
      </c>
      <c r="Z725" s="16">
        <f t="shared" si="1177"/>
        <v>57.600000000000001</v>
      </c>
      <c r="AA725" s="16"/>
      <c r="AB725" s="16"/>
      <c r="AC725" s="16"/>
      <c r="AD725" s="16">
        <f t="shared" si="1178"/>
        <v>57.600000000000001</v>
      </c>
      <c r="AE725" s="16">
        <f t="shared" si="1179"/>
        <v>57.600000000000001</v>
      </c>
      <c r="AF725" s="16">
        <f t="shared" si="1180"/>
        <v>57.600000000000001</v>
      </c>
      <c r="AG725" s="16"/>
      <c r="AH725" s="16">
        <f t="shared" si="1181"/>
        <v>57.600000000000001</v>
      </c>
      <c r="AI725" s="16">
        <f t="shared" si="1182"/>
        <v>57.600000000000001</v>
      </c>
      <c r="AJ725" s="16">
        <f t="shared" si="1183"/>
        <v>57.600000000000001</v>
      </c>
      <c r="AK725" s="16"/>
      <c r="AL725" s="16"/>
      <c r="AM725" s="16"/>
      <c r="AN725" s="16">
        <f t="shared" si="1184"/>
        <v>57.600000000000001</v>
      </c>
      <c r="AO725" s="16">
        <f t="shared" si="1185"/>
        <v>57.600000000000001</v>
      </c>
      <c r="AP725" s="16">
        <f t="shared" si="1186"/>
        <v>57.600000000000001</v>
      </c>
      <c r="AQ725" s="16"/>
      <c r="AR725" s="16"/>
      <c r="AS725" s="16"/>
      <c r="AT725" s="16">
        <f t="shared" si="1187"/>
        <v>57.600000000000001</v>
      </c>
      <c r="AU725" s="16">
        <f t="shared" si="1188"/>
        <v>57.600000000000001</v>
      </c>
      <c r="AV725" s="16">
        <f t="shared" si="1189"/>
        <v>57.600000000000001</v>
      </c>
      <c r="AW725" s="16"/>
      <c r="AX725" s="16"/>
      <c r="AY725" s="16"/>
      <c r="AZ725" s="16">
        <f t="shared" si="1190"/>
        <v>57.600000000000001</v>
      </c>
      <c r="BA725" s="16">
        <f t="shared" si="1191"/>
        <v>57.600000000000001</v>
      </c>
      <c r="BB725" s="16">
        <f t="shared" si="1192"/>
        <v>57.600000000000001</v>
      </c>
      <c r="BC725" s="16"/>
      <c r="BD725" s="30"/>
      <c r="BE725" s="30"/>
      <c r="BF725" s="1"/>
      <c r="BG725" s="1"/>
      <c r="BH725" s="1"/>
      <c r="BI725" s="1"/>
      <c r="BJ725" s="1"/>
    </row>
    <row r="726" s="1" customFormat="1">
      <c r="A726" s="13" t="s">
        <v>478</v>
      </c>
      <c r="B726" s="14">
        <v>600</v>
      </c>
      <c r="C726" s="13" t="s">
        <v>72</v>
      </c>
      <c r="D726" s="13" t="s">
        <v>106</v>
      </c>
      <c r="E726" s="29" t="s">
        <v>213</v>
      </c>
      <c r="F726" s="16">
        <v>1215</v>
      </c>
      <c r="G726" s="16">
        <v>1215</v>
      </c>
      <c r="H726" s="16">
        <v>1215</v>
      </c>
      <c r="I726" s="16"/>
      <c r="J726" s="16"/>
      <c r="K726" s="16"/>
      <c r="L726" s="16">
        <f t="shared" si="1245"/>
        <v>1215</v>
      </c>
      <c r="M726" s="16">
        <f t="shared" si="1246"/>
        <v>1215</v>
      </c>
      <c r="N726" s="16">
        <f t="shared" si="1247"/>
        <v>1215</v>
      </c>
      <c r="O726" s="16"/>
      <c r="P726" s="16"/>
      <c r="Q726" s="16"/>
      <c r="R726" s="16">
        <f t="shared" si="1172"/>
        <v>1215</v>
      </c>
      <c r="S726" s="16">
        <f t="shared" si="1173"/>
        <v>1215</v>
      </c>
      <c r="T726" s="16">
        <f t="shared" si="1174"/>
        <v>1215</v>
      </c>
      <c r="U726" s="16"/>
      <c r="V726" s="16"/>
      <c r="W726" s="16"/>
      <c r="X726" s="16">
        <f t="shared" si="1175"/>
        <v>1215</v>
      </c>
      <c r="Y726" s="16">
        <f t="shared" si="1176"/>
        <v>1215</v>
      </c>
      <c r="Z726" s="16">
        <f t="shared" si="1177"/>
        <v>1215</v>
      </c>
      <c r="AA726" s="16"/>
      <c r="AB726" s="16"/>
      <c r="AC726" s="16"/>
      <c r="AD726" s="16">
        <f t="shared" si="1178"/>
        <v>1215</v>
      </c>
      <c r="AE726" s="16">
        <f t="shared" si="1179"/>
        <v>1215</v>
      </c>
      <c r="AF726" s="16">
        <f t="shared" si="1180"/>
        <v>1215</v>
      </c>
      <c r="AG726" s="16"/>
      <c r="AH726" s="16">
        <f t="shared" si="1181"/>
        <v>1215</v>
      </c>
      <c r="AI726" s="16">
        <f t="shared" si="1182"/>
        <v>1215</v>
      </c>
      <c r="AJ726" s="16">
        <f t="shared" si="1183"/>
        <v>1215</v>
      </c>
      <c r="AK726" s="16"/>
      <c r="AL726" s="16"/>
      <c r="AM726" s="16"/>
      <c r="AN726" s="16">
        <f t="shared" si="1184"/>
        <v>1215</v>
      </c>
      <c r="AO726" s="16">
        <f t="shared" si="1185"/>
        <v>1215</v>
      </c>
      <c r="AP726" s="16">
        <f t="shared" si="1186"/>
        <v>1215</v>
      </c>
      <c r="AQ726" s="16"/>
      <c r="AR726" s="16"/>
      <c r="AS726" s="16"/>
      <c r="AT726" s="16">
        <f t="shared" si="1187"/>
        <v>1215</v>
      </c>
      <c r="AU726" s="16">
        <f t="shared" si="1188"/>
        <v>1215</v>
      </c>
      <c r="AV726" s="16">
        <f t="shared" si="1189"/>
        <v>1215</v>
      </c>
      <c r="AW726" s="16"/>
      <c r="AX726" s="16"/>
      <c r="AY726" s="16"/>
      <c r="AZ726" s="16">
        <f t="shared" si="1190"/>
        <v>1215</v>
      </c>
      <c r="BA726" s="16">
        <f t="shared" si="1191"/>
        <v>1215</v>
      </c>
      <c r="BB726" s="16">
        <f t="shared" si="1192"/>
        <v>1215</v>
      </c>
      <c r="BC726" s="16"/>
      <c r="BD726" s="30"/>
      <c r="BE726" s="30"/>
      <c r="BF726" s="1"/>
      <c r="BG726" s="1"/>
      <c r="BH726" s="1"/>
      <c r="BI726" s="1"/>
      <c r="BJ726" s="1"/>
    </row>
    <row r="727" s="1" customFormat="1">
      <c r="A727" s="13" t="s">
        <v>478</v>
      </c>
      <c r="B727" s="14">
        <v>600</v>
      </c>
      <c r="C727" s="13" t="s">
        <v>72</v>
      </c>
      <c r="D727" s="13" t="s">
        <v>74</v>
      </c>
      <c r="E727" s="29" t="s">
        <v>75</v>
      </c>
      <c r="F727" s="16">
        <v>142</v>
      </c>
      <c r="G727" s="16">
        <v>142</v>
      </c>
      <c r="H727" s="16">
        <v>142</v>
      </c>
      <c r="I727" s="16"/>
      <c r="J727" s="16"/>
      <c r="K727" s="16"/>
      <c r="L727" s="16">
        <f t="shared" si="1245"/>
        <v>142</v>
      </c>
      <c r="M727" s="16">
        <f t="shared" si="1246"/>
        <v>142</v>
      </c>
      <c r="N727" s="16">
        <f t="shared" si="1247"/>
        <v>142</v>
      </c>
      <c r="O727" s="16"/>
      <c r="P727" s="16"/>
      <c r="Q727" s="16"/>
      <c r="R727" s="16">
        <f t="shared" si="1172"/>
        <v>142</v>
      </c>
      <c r="S727" s="16">
        <f t="shared" si="1173"/>
        <v>142</v>
      </c>
      <c r="T727" s="16">
        <f t="shared" si="1174"/>
        <v>142</v>
      </c>
      <c r="U727" s="16"/>
      <c r="V727" s="16"/>
      <c r="W727" s="16"/>
      <c r="X727" s="16">
        <f t="shared" si="1175"/>
        <v>142</v>
      </c>
      <c r="Y727" s="16">
        <f t="shared" si="1176"/>
        <v>142</v>
      </c>
      <c r="Z727" s="16">
        <f t="shared" si="1177"/>
        <v>142</v>
      </c>
      <c r="AA727" s="16"/>
      <c r="AB727" s="16"/>
      <c r="AC727" s="16"/>
      <c r="AD727" s="16">
        <f t="shared" si="1178"/>
        <v>142</v>
      </c>
      <c r="AE727" s="16">
        <f t="shared" si="1179"/>
        <v>142</v>
      </c>
      <c r="AF727" s="16">
        <f t="shared" si="1180"/>
        <v>142</v>
      </c>
      <c r="AG727" s="16"/>
      <c r="AH727" s="16">
        <f t="shared" si="1181"/>
        <v>142</v>
      </c>
      <c r="AI727" s="16">
        <f t="shared" si="1182"/>
        <v>142</v>
      </c>
      <c r="AJ727" s="16">
        <f t="shared" si="1183"/>
        <v>142</v>
      </c>
      <c r="AK727" s="16"/>
      <c r="AL727" s="16"/>
      <c r="AM727" s="16"/>
      <c r="AN727" s="16">
        <f t="shared" si="1184"/>
        <v>142</v>
      </c>
      <c r="AO727" s="16">
        <f t="shared" si="1185"/>
        <v>142</v>
      </c>
      <c r="AP727" s="16">
        <f t="shared" si="1186"/>
        <v>142</v>
      </c>
      <c r="AQ727" s="16"/>
      <c r="AR727" s="16"/>
      <c r="AS727" s="16"/>
      <c r="AT727" s="16">
        <f t="shared" si="1187"/>
        <v>142</v>
      </c>
      <c r="AU727" s="16">
        <f t="shared" si="1188"/>
        <v>142</v>
      </c>
      <c r="AV727" s="16">
        <f t="shared" si="1189"/>
        <v>142</v>
      </c>
      <c r="AW727" s="16"/>
      <c r="AX727" s="16"/>
      <c r="AY727" s="16"/>
      <c r="AZ727" s="16">
        <f t="shared" si="1190"/>
        <v>142</v>
      </c>
      <c r="BA727" s="16">
        <f t="shared" si="1191"/>
        <v>142</v>
      </c>
      <c r="BB727" s="16">
        <f t="shared" si="1192"/>
        <v>142</v>
      </c>
      <c r="BC727" s="16"/>
      <c r="BD727" s="30"/>
      <c r="BE727" s="30"/>
      <c r="BF727" s="1"/>
      <c r="BG727" s="1"/>
      <c r="BH727" s="1"/>
      <c r="BI727" s="1"/>
      <c r="BJ727" s="1"/>
    </row>
    <row r="728" s="1" customFormat="1">
      <c r="A728" s="13" t="s">
        <v>478</v>
      </c>
      <c r="B728" s="14">
        <v>600</v>
      </c>
      <c r="C728" s="13" t="s">
        <v>268</v>
      </c>
      <c r="D728" s="13" t="s">
        <v>106</v>
      </c>
      <c r="E728" s="29" t="s">
        <v>269</v>
      </c>
      <c r="F728" s="16">
        <v>100.2</v>
      </c>
      <c r="G728" s="16">
        <v>100.2</v>
      </c>
      <c r="H728" s="16">
        <v>100.2</v>
      </c>
      <c r="I728" s="16"/>
      <c r="J728" s="16"/>
      <c r="K728" s="16"/>
      <c r="L728" s="16">
        <f t="shared" si="1245"/>
        <v>100.2</v>
      </c>
      <c r="M728" s="16">
        <f t="shared" si="1246"/>
        <v>100.2</v>
      </c>
      <c r="N728" s="16">
        <f t="shared" si="1247"/>
        <v>100.2</v>
      </c>
      <c r="O728" s="16"/>
      <c r="P728" s="16"/>
      <c r="Q728" s="16"/>
      <c r="R728" s="16">
        <f t="shared" si="1172"/>
        <v>100.2</v>
      </c>
      <c r="S728" s="16">
        <f t="shared" si="1173"/>
        <v>100.2</v>
      </c>
      <c r="T728" s="16">
        <f t="shared" si="1174"/>
        <v>100.2</v>
      </c>
      <c r="U728" s="16"/>
      <c r="V728" s="16"/>
      <c r="W728" s="16"/>
      <c r="X728" s="16">
        <f t="shared" si="1175"/>
        <v>100.2</v>
      </c>
      <c r="Y728" s="16">
        <f t="shared" si="1176"/>
        <v>100.2</v>
      </c>
      <c r="Z728" s="16">
        <f t="shared" si="1177"/>
        <v>100.2</v>
      </c>
      <c r="AA728" s="16"/>
      <c r="AB728" s="16"/>
      <c r="AC728" s="16"/>
      <c r="AD728" s="16">
        <f t="shared" si="1178"/>
        <v>100.2</v>
      </c>
      <c r="AE728" s="16">
        <f t="shared" si="1179"/>
        <v>100.2</v>
      </c>
      <c r="AF728" s="16">
        <f t="shared" si="1180"/>
        <v>100.2</v>
      </c>
      <c r="AG728" s="16"/>
      <c r="AH728" s="16">
        <f t="shared" si="1181"/>
        <v>100.2</v>
      </c>
      <c r="AI728" s="16">
        <f t="shared" si="1182"/>
        <v>100.2</v>
      </c>
      <c r="AJ728" s="16">
        <f t="shared" si="1183"/>
        <v>100.2</v>
      </c>
      <c r="AK728" s="16"/>
      <c r="AL728" s="16"/>
      <c r="AM728" s="16"/>
      <c r="AN728" s="16">
        <f t="shared" si="1184"/>
        <v>100.2</v>
      </c>
      <c r="AO728" s="16">
        <f t="shared" si="1185"/>
        <v>100.2</v>
      </c>
      <c r="AP728" s="16">
        <f t="shared" si="1186"/>
        <v>100.2</v>
      </c>
      <c r="AQ728" s="16"/>
      <c r="AR728" s="16"/>
      <c r="AS728" s="16"/>
      <c r="AT728" s="16">
        <f t="shared" si="1187"/>
        <v>100.2</v>
      </c>
      <c r="AU728" s="16">
        <f t="shared" si="1188"/>
        <v>100.2</v>
      </c>
      <c r="AV728" s="16">
        <f t="shared" si="1189"/>
        <v>100.2</v>
      </c>
      <c r="AW728" s="16"/>
      <c r="AX728" s="16"/>
      <c r="AY728" s="16"/>
      <c r="AZ728" s="16">
        <f t="shared" si="1190"/>
        <v>100.2</v>
      </c>
      <c r="BA728" s="16">
        <f t="shared" si="1191"/>
        <v>100.2</v>
      </c>
      <c r="BB728" s="16">
        <f t="shared" si="1192"/>
        <v>100.2</v>
      </c>
      <c r="BC728" s="16"/>
      <c r="BD728" s="30"/>
      <c r="BE728" s="30"/>
      <c r="BF728" s="1"/>
      <c r="BG728" s="1"/>
      <c r="BH728" s="1"/>
      <c r="BI728" s="1"/>
      <c r="BJ728" s="1"/>
    </row>
    <row r="729" s="1" customFormat="1">
      <c r="A729" s="13" t="s">
        <v>479</v>
      </c>
      <c r="B729" s="14"/>
      <c r="C729" s="13"/>
      <c r="D729" s="13"/>
      <c r="E729" s="31" t="s">
        <v>480</v>
      </c>
      <c r="F729" s="16">
        <f>F730+F732</f>
        <v>940381.90000000002</v>
      </c>
      <c r="G729" s="16">
        <f>G730+G732</f>
        <v>1315586.9999999998</v>
      </c>
      <c r="H729" s="16">
        <f>H730+H732</f>
        <v>1401554.0999999999</v>
      </c>
      <c r="I729" s="16">
        <f>I730+I732</f>
        <v>0</v>
      </c>
      <c r="J729" s="16">
        <f>J730+J732</f>
        <v>0</v>
      </c>
      <c r="K729" s="16">
        <f>K730+K732</f>
        <v>0</v>
      </c>
      <c r="L729" s="16">
        <f t="shared" si="1245"/>
        <v>940381.90000000002</v>
      </c>
      <c r="M729" s="16">
        <f t="shared" si="1246"/>
        <v>1315586.9999999998</v>
      </c>
      <c r="N729" s="16">
        <f t="shared" si="1247"/>
        <v>1401554.0999999999</v>
      </c>
      <c r="O729" s="16">
        <f>O730+O732</f>
        <v>463896.734</v>
      </c>
      <c r="P729" s="16">
        <f>P730+P732</f>
        <v>-207864.95200000002</v>
      </c>
      <c r="Q729" s="16">
        <f>Q730+Q732</f>
        <v>-0.035999999999999997</v>
      </c>
      <c r="R729" s="16">
        <f t="shared" si="1172"/>
        <v>1404278.6340000001</v>
      </c>
      <c r="S729" s="16">
        <f t="shared" si="1173"/>
        <v>1107722.0479999997</v>
      </c>
      <c r="T729" s="16">
        <f t="shared" si="1174"/>
        <v>1401554.0639999998</v>
      </c>
      <c r="U729" s="16">
        <f>U730+U732</f>
        <v>0</v>
      </c>
      <c r="V729" s="16">
        <f>V730+V732</f>
        <v>0</v>
      </c>
      <c r="W729" s="16">
        <f>W730+W732</f>
        <v>0</v>
      </c>
      <c r="X729" s="16">
        <f t="shared" si="1175"/>
        <v>1404278.6340000001</v>
      </c>
      <c r="Y729" s="16">
        <f t="shared" si="1176"/>
        <v>1107722.0479999997</v>
      </c>
      <c r="Z729" s="16">
        <f t="shared" si="1177"/>
        <v>1401554.0639999998</v>
      </c>
      <c r="AA729" s="16">
        <f>AA730+AA732</f>
        <v>576603.54799999995</v>
      </c>
      <c r="AB729" s="16">
        <f>AB730+AB732</f>
        <v>0</v>
      </c>
      <c r="AC729" s="16">
        <f>AC730+AC732</f>
        <v>0</v>
      </c>
      <c r="AD729" s="16">
        <f t="shared" si="1178"/>
        <v>1980882.182</v>
      </c>
      <c r="AE729" s="16">
        <f t="shared" si="1179"/>
        <v>1107722.0479999997</v>
      </c>
      <c r="AF729" s="16">
        <f t="shared" si="1180"/>
        <v>1401554.0639999998</v>
      </c>
      <c r="AG729" s="16">
        <f>AG730+AG732</f>
        <v>0</v>
      </c>
      <c r="AH729" s="16">
        <f t="shared" si="1181"/>
        <v>1980882.182</v>
      </c>
      <c r="AI729" s="16">
        <f t="shared" si="1182"/>
        <v>1107722.0479999997</v>
      </c>
      <c r="AJ729" s="16">
        <f t="shared" si="1183"/>
        <v>1401554.0639999998</v>
      </c>
      <c r="AK729" s="16">
        <f>AK730+AK732</f>
        <v>344966.60700000002</v>
      </c>
      <c r="AL729" s="16">
        <f>AL730+AL732</f>
        <v>20594.097000000002</v>
      </c>
      <c r="AM729" s="16">
        <f>AM730+AM732</f>
        <v>0</v>
      </c>
      <c r="AN729" s="16">
        <f t="shared" si="1184"/>
        <v>2325848.7889999999</v>
      </c>
      <c r="AO729" s="16">
        <f t="shared" si="1185"/>
        <v>1128316.1449999998</v>
      </c>
      <c r="AP729" s="16">
        <f t="shared" si="1186"/>
        <v>1401554.0639999998</v>
      </c>
      <c r="AQ729" s="16">
        <f>AQ730+AQ732</f>
        <v>-1237.5</v>
      </c>
      <c r="AR729" s="16">
        <f>AR730+AR732</f>
        <v>0</v>
      </c>
      <c r="AS729" s="16">
        <f>AS730+AS732</f>
        <v>0</v>
      </c>
      <c r="AT729" s="16">
        <f t="shared" si="1187"/>
        <v>2324611.2889999999</v>
      </c>
      <c r="AU729" s="16">
        <f t="shared" si="1188"/>
        <v>1128316.1449999998</v>
      </c>
      <c r="AV729" s="16">
        <f t="shared" si="1189"/>
        <v>1401554.0639999998</v>
      </c>
      <c r="AW729" s="16">
        <f>AW730+AW732</f>
        <v>-8442.4709999999995</v>
      </c>
      <c r="AX729" s="16">
        <f>AX730+AX732</f>
        <v>0</v>
      </c>
      <c r="AY729" s="16">
        <f>AY730+AY732</f>
        <v>0</v>
      </c>
      <c r="AZ729" s="16">
        <f t="shared" si="1190"/>
        <v>2316168.818</v>
      </c>
      <c r="BA729" s="16">
        <f t="shared" si="1191"/>
        <v>1128316.1449999998</v>
      </c>
      <c r="BB729" s="16">
        <f t="shared" si="1192"/>
        <v>1401554.0639999998</v>
      </c>
      <c r="BC729" s="16">
        <f>BC730+BC732</f>
        <v>0</v>
      </c>
      <c r="BD729" s="30"/>
      <c r="BE729" s="30"/>
      <c r="BF729" s="1"/>
      <c r="BG729" s="1"/>
      <c r="BH729" s="1"/>
      <c r="BI729" s="1"/>
      <c r="BJ729" s="1"/>
    </row>
    <row r="730" s="1" customFormat="1">
      <c r="A730" s="13" t="s">
        <v>479</v>
      </c>
      <c r="B730" s="14" t="s">
        <v>66</v>
      </c>
      <c r="C730" s="13"/>
      <c r="D730" s="13"/>
      <c r="E730" s="29" t="s">
        <v>67</v>
      </c>
      <c r="F730" s="16">
        <f>F731</f>
        <v>0</v>
      </c>
      <c r="G730" s="16">
        <f>G731</f>
        <v>0</v>
      </c>
      <c r="H730" s="16">
        <f>H731</f>
        <v>25362</v>
      </c>
      <c r="I730" s="16">
        <f>I731</f>
        <v>0</v>
      </c>
      <c r="J730" s="16">
        <f>J731</f>
        <v>0</v>
      </c>
      <c r="K730" s="16">
        <f>K731</f>
        <v>0</v>
      </c>
      <c r="L730" s="16">
        <f t="shared" si="1245"/>
        <v>0</v>
      </c>
      <c r="M730" s="16">
        <f t="shared" si="1246"/>
        <v>0</v>
      </c>
      <c r="N730" s="16">
        <f t="shared" si="1247"/>
        <v>25362</v>
      </c>
      <c r="O730" s="16">
        <f>O731</f>
        <v>0</v>
      </c>
      <c r="P730" s="16">
        <f>P731</f>
        <v>0</v>
      </c>
      <c r="Q730" s="16">
        <f>Q731</f>
        <v>0</v>
      </c>
      <c r="R730" s="16">
        <f t="shared" si="1172"/>
        <v>0</v>
      </c>
      <c r="S730" s="16">
        <f t="shared" si="1173"/>
        <v>0</v>
      </c>
      <c r="T730" s="16">
        <f t="shared" si="1174"/>
        <v>25362</v>
      </c>
      <c r="U730" s="16">
        <f>U731</f>
        <v>0</v>
      </c>
      <c r="V730" s="16">
        <f>V731</f>
        <v>0</v>
      </c>
      <c r="W730" s="16">
        <f>W731</f>
        <v>0</v>
      </c>
      <c r="X730" s="16">
        <f t="shared" si="1175"/>
        <v>0</v>
      </c>
      <c r="Y730" s="16">
        <f t="shared" si="1176"/>
        <v>0</v>
      </c>
      <c r="Z730" s="16">
        <f t="shared" si="1177"/>
        <v>25362</v>
      </c>
      <c r="AA730" s="16">
        <f>AA731</f>
        <v>0</v>
      </c>
      <c r="AB730" s="16">
        <f>AB731</f>
        <v>0</v>
      </c>
      <c r="AC730" s="16">
        <f>AC731</f>
        <v>0</v>
      </c>
      <c r="AD730" s="16">
        <f t="shared" si="1178"/>
        <v>0</v>
      </c>
      <c r="AE730" s="16">
        <f t="shared" si="1179"/>
        <v>0</v>
      </c>
      <c r="AF730" s="16">
        <f t="shared" si="1180"/>
        <v>25362</v>
      </c>
      <c r="AG730" s="16">
        <f>AG731</f>
        <v>0</v>
      </c>
      <c r="AH730" s="16">
        <f t="shared" si="1181"/>
        <v>0</v>
      </c>
      <c r="AI730" s="16">
        <f t="shared" si="1182"/>
        <v>0</v>
      </c>
      <c r="AJ730" s="16">
        <f t="shared" si="1183"/>
        <v>25362</v>
      </c>
      <c r="AK730" s="16">
        <f>AK731</f>
        <v>0</v>
      </c>
      <c r="AL730" s="16">
        <f>AL731</f>
        <v>0</v>
      </c>
      <c r="AM730" s="16">
        <f>AM731</f>
        <v>0</v>
      </c>
      <c r="AN730" s="16">
        <f t="shared" si="1184"/>
        <v>0</v>
      </c>
      <c r="AO730" s="16">
        <f t="shared" si="1185"/>
        <v>0</v>
      </c>
      <c r="AP730" s="16">
        <f t="shared" si="1186"/>
        <v>25362</v>
      </c>
      <c r="AQ730" s="16">
        <f>AQ731</f>
        <v>0</v>
      </c>
      <c r="AR730" s="16">
        <f>AR731</f>
        <v>0</v>
      </c>
      <c r="AS730" s="16">
        <f>AS731</f>
        <v>0</v>
      </c>
      <c r="AT730" s="16">
        <f t="shared" si="1187"/>
        <v>0</v>
      </c>
      <c r="AU730" s="16">
        <f t="shared" si="1188"/>
        <v>0</v>
      </c>
      <c r="AV730" s="16">
        <f t="shared" si="1189"/>
        <v>25362</v>
      </c>
      <c r="AW730" s="16">
        <f>AW731</f>
        <v>0</v>
      </c>
      <c r="AX730" s="16">
        <f>AX731</f>
        <v>0</v>
      </c>
      <c r="AY730" s="16">
        <f>AY731</f>
        <v>0</v>
      </c>
      <c r="AZ730" s="16">
        <f t="shared" si="1190"/>
        <v>0</v>
      </c>
      <c r="BA730" s="16">
        <f t="shared" si="1191"/>
        <v>0</v>
      </c>
      <c r="BB730" s="16">
        <f t="shared" si="1192"/>
        <v>25362</v>
      </c>
      <c r="BC730" s="16">
        <f>BC731</f>
        <v>0</v>
      </c>
      <c r="BD730" s="30"/>
      <c r="BE730" s="30"/>
      <c r="BF730" s="1"/>
      <c r="BG730" s="1"/>
      <c r="BH730" s="1"/>
      <c r="BI730" s="1"/>
      <c r="BJ730" s="1"/>
    </row>
    <row r="731" s="1" customFormat="1">
      <c r="A731" s="13" t="s">
        <v>479</v>
      </c>
      <c r="B731" s="14">
        <v>200</v>
      </c>
      <c r="C731" s="13" t="s">
        <v>72</v>
      </c>
      <c r="D731" s="13" t="s">
        <v>74</v>
      </c>
      <c r="E731" s="29" t="s">
        <v>75</v>
      </c>
      <c r="F731" s="16">
        <v>0</v>
      </c>
      <c r="G731" s="16">
        <v>0</v>
      </c>
      <c r="H731" s="16">
        <v>25362</v>
      </c>
      <c r="I731" s="16"/>
      <c r="J731" s="16"/>
      <c r="K731" s="16"/>
      <c r="L731" s="16">
        <f t="shared" si="1245"/>
        <v>0</v>
      </c>
      <c r="M731" s="16">
        <f t="shared" si="1246"/>
        <v>0</v>
      </c>
      <c r="N731" s="16">
        <f t="shared" si="1247"/>
        <v>25362</v>
      </c>
      <c r="O731" s="16"/>
      <c r="P731" s="16"/>
      <c r="Q731" s="16"/>
      <c r="R731" s="16">
        <f t="shared" si="1172"/>
        <v>0</v>
      </c>
      <c r="S731" s="16">
        <f t="shared" si="1173"/>
        <v>0</v>
      </c>
      <c r="T731" s="16">
        <f t="shared" si="1174"/>
        <v>25362</v>
      </c>
      <c r="U731" s="16"/>
      <c r="V731" s="16"/>
      <c r="W731" s="16"/>
      <c r="X731" s="16">
        <f t="shared" si="1175"/>
        <v>0</v>
      </c>
      <c r="Y731" s="16">
        <f t="shared" si="1176"/>
        <v>0</v>
      </c>
      <c r="Z731" s="16">
        <f t="shared" si="1177"/>
        <v>25362</v>
      </c>
      <c r="AA731" s="16"/>
      <c r="AB731" s="16"/>
      <c r="AC731" s="16"/>
      <c r="AD731" s="16">
        <f t="shared" si="1178"/>
        <v>0</v>
      </c>
      <c r="AE731" s="16">
        <f t="shared" si="1179"/>
        <v>0</v>
      </c>
      <c r="AF731" s="16">
        <f t="shared" si="1180"/>
        <v>25362</v>
      </c>
      <c r="AG731" s="16"/>
      <c r="AH731" s="16">
        <f t="shared" si="1181"/>
        <v>0</v>
      </c>
      <c r="AI731" s="16">
        <f t="shared" si="1182"/>
        <v>0</v>
      </c>
      <c r="AJ731" s="16">
        <f t="shared" si="1183"/>
        <v>25362</v>
      </c>
      <c r="AK731" s="16"/>
      <c r="AL731" s="16"/>
      <c r="AM731" s="16"/>
      <c r="AN731" s="16">
        <f t="shared" si="1184"/>
        <v>0</v>
      </c>
      <c r="AO731" s="16">
        <f t="shared" si="1185"/>
        <v>0</v>
      </c>
      <c r="AP731" s="16">
        <f t="shared" si="1186"/>
        <v>25362</v>
      </c>
      <c r="AQ731" s="16"/>
      <c r="AR731" s="16"/>
      <c r="AS731" s="16"/>
      <c r="AT731" s="16">
        <f t="shared" si="1187"/>
        <v>0</v>
      </c>
      <c r="AU731" s="16">
        <f t="shared" si="1188"/>
        <v>0</v>
      </c>
      <c r="AV731" s="16">
        <f t="shared" si="1189"/>
        <v>25362</v>
      </c>
      <c r="AW731" s="16"/>
      <c r="AX731" s="16"/>
      <c r="AY731" s="16"/>
      <c r="AZ731" s="16">
        <f t="shared" si="1190"/>
        <v>0</v>
      </c>
      <c r="BA731" s="16">
        <f t="shared" si="1191"/>
        <v>0</v>
      </c>
      <c r="BB731" s="16">
        <f t="shared" si="1192"/>
        <v>25362</v>
      </c>
      <c r="BC731" s="16"/>
      <c r="BD731" s="30"/>
      <c r="BE731" s="30"/>
      <c r="BF731" s="1"/>
      <c r="BG731" s="1"/>
      <c r="BH731" s="1"/>
      <c r="BI731" s="1"/>
      <c r="BJ731" s="1"/>
    </row>
    <row r="732" s="1" customFormat="1">
      <c r="A732" s="13" t="s">
        <v>479</v>
      </c>
      <c r="B732" s="14" t="s">
        <v>58</v>
      </c>
      <c r="C732" s="13"/>
      <c r="D732" s="13"/>
      <c r="E732" s="29" t="s">
        <v>59</v>
      </c>
      <c r="F732" s="16">
        <f>F733+F734+F735+F736+F737</f>
        <v>940381.90000000002</v>
      </c>
      <c r="G732" s="16">
        <f>G733+G734+G735+G736+G737</f>
        <v>1315586.9999999998</v>
      </c>
      <c r="H732" s="16">
        <f>H733+H734+H735+H736+H737</f>
        <v>1376192.0999999999</v>
      </c>
      <c r="I732" s="16">
        <f>I733+I734+I735+I736+I737</f>
        <v>0</v>
      </c>
      <c r="J732" s="16">
        <f>J733+J734+J735+J736+J737</f>
        <v>0</v>
      </c>
      <c r="K732" s="16">
        <f>K733+K734+K735+K736+K737</f>
        <v>0</v>
      </c>
      <c r="L732" s="16">
        <f t="shared" si="1245"/>
        <v>940381.90000000002</v>
      </c>
      <c r="M732" s="16">
        <f t="shared" si="1246"/>
        <v>1315586.9999999998</v>
      </c>
      <c r="N732" s="16">
        <f t="shared" si="1247"/>
        <v>1376192.0999999999</v>
      </c>
      <c r="O732" s="16">
        <f>O733+O734+O735+O736+O737</f>
        <v>463896.734</v>
      </c>
      <c r="P732" s="16">
        <f>P733+P734+P735+P736+P737</f>
        <v>-207864.95200000002</v>
      </c>
      <c r="Q732" s="16">
        <f>Q733+Q734+Q735+Q736+Q737</f>
        <v>-0.035999999999999997</v>
      </c>
      <c r="R732" s="16">
        <f t="shared" si="1172"/>
        <v>1404278.6340000001</v>
      </c>
      <c r="S732" s="16">
        <f t="shared" si="1173"/>
        <v>1107722.0479999997</v>
      </c>
      <c r="T732" s="16">
        <f t="shared" si="1174"/>
        <v>1376192.0639999998</v>
      </c>
      <c r="U732" s="16">
        <f>U733+U734+U735+U736+U737</f>
        <v>0</v>
      </c>
      <c r="V732" s="16">
        <f>V733+V734+V735+V736+V737</f>
        <v>0</v>
      </c>
      <c r="W732" s="16">
        <f>W733+W734+W735+W736+W737</f>
        <v>0</v>
      </c>
      <c r="X732" s="16">
        <f t="shared" si="1175"/>
        <v>1404278.6340000001</v>
      </c>
      <c r="Y732" s="16">
        <f t="shared" si="1176"/>
        <v>1107722.0479999997</v>
      </c>
      <c r="Z732" s="16">
        <f t="shared" si="1177"/>
        <v>1376192.0639999998</v>
      </c>
      <c r="AA732" s="16">
        <f>AA733+AA734+AA735+AA736+AA737</f>
        <v>576603.54799999995</v>
      </c>
      <c r="AB732" s="16">
        <f>AB733+AB734+AB735+AB736+AB737</f>
        <v>0</v>
      </c>
      <c r="AC732" s="16">
        <f>AC733+AC734+AC735+AC736+AC737</f>
        <v>0</v>
      </c>
      <c r="AD732" s="16">
        <f t="shared" si="1178"/>
        <v>1980882.182</v>
      </c>
      <c r="AE732" s="16">
        <f t="shared" si="1179"/>
        <v>1107722.0479999997</v>
      </c>
      <c r="AF732" s="16">
        <f t="shared" si="1180"/>
        <v>1376192.0639999998</v>
      </c>
      <c r="AG732" s="16">
        <f>AG733+AG734+AG735+AG736+AG737</f>
        <v>0</v>
      </c>
      <c r="AH732" s="16">
        <f t="shared" si="1181"/>
        <v>1980882.182</v>
      </c>
      <c r="AI732" s="16">
        <f t="shared" si="1182"/>
        <v>1107722.0479999997</v>
      </c>
      <c r="AJ732" s="16">
        <f t="shared" si="1183"/>
        <v>1376192.0639999998</v>
      </c>
      <c r="AK732" s="16">
        <f>AK733+AK734+AK735+AK736+AK737</f>
        <v>344966.60700000002</v>
      </c>
      <c r="AL732" s="16">
        <f>AL733+AL734+AL735+AL736+AL737</f>
        <v>20594.097000000002</v>
      </c>
      <c r="AM732" s="16">
        <f>AM733+AM734+AM735+AM736+AM737</f>
        <v>0</v>
      </c>
      <c r="AN732" s="16">
        <f t="shared" si="1184"/>
        <v>2325848.7889999999</v>
      </c>
      <c r="AO732" s="16">
        <f t="shared" si="1185"/>
        <v>1128316.1449999998</v>
      </c>
      <c r="AP732" s="16">
        <f t="shared" si="1186"/>
        <v>1376192.0639999998</v>
      </c>
      <c r="AQ732" s="16">
        <f>AQ733+AQ734+AQ735+AQ736+AQ737</f>
        <v>-1237.5</v>
      </c>
      <c r="AR732" s="16">
        <f>AR733+AR734+AR735+AR736+AR737</f>
        <v>0</v>
      </c>
      <c r="AS732" s="16">
        <f>AS733+AS734+AS735+AS736+AS737</f>
        <v>0</v>
      </c>
      <c r="AT732" s="16">
        <f t="shared" si="1187"/>
        <v>2324611.2889999999</v>
      </c>
      <c r="AU732" s="16">
        <f t="shared" si="1188"/>
        <v>1128316.1449999998</v>
      </c>
      <c r="AV732" s="16">
        <f t="shared" si="1189"/>
        <v>1376192.0639999998</v>
      </c>
      <c r="AW732" s="16">
        <f>AW733+AW734+AW735+AW736+AW737</f>
        <v>-8442.4709999999995</v>
      </c>
      <c r="AX732" s="16">
        <f>AX733+AX734+AX735+AX736+AX737</f>
        <v>0</v>
      </c>
      <c r="AY732" s="16">
        <f>AY733+AY734+AY735+AY736+AY737</f>
        <v>0</v>
      </c>
      <c r="AZ732" s="16">
        <f t="shared" si="1190"/>
        <v>2316168.818</v>
      </c>
      <c r="BA732" s="16">
        <f t="shared" si="1191"/>
        <v>1128316.1449999998</v>
      </c>
      <c r="BB732" s="16">
        <f t="shared" si="1192"/>
        <v>1376192.0639999998</v>
      </c>
      <c r="BC732" s="16">
        <f>BC733+BC734+BC735+BC736+BC737</f>
        <v>0</v>
      </c>
      <c r="BD732" s="30"/>
      <c r="BE732" s="30"/>
      <c r="BF732" s="1"/>
      <c r="BG732" s="1"/>
      <c r="BH732" s="1"/>
      <c r="BI732" s="1"/>
      <c r="BJ732" s="1"/>
    </row>
    <row r="733" s="1" customFormat="1">
      <c r="A733" s="13" t="s">
        <v>479</v>
      </c>
      <c r="B733" s="14">
        <v>600</v>
      </c>
      <c r="C733" s="13" t="s">
        <v>72</v>
      </c>
      <c r="D733" s="13" t="s">
        <v>37</v>
      </c>
      <c r="E733" s="29" t="s">
        <v>422</v>
      </c>
      <c r="F733" s="16">
        <v>576960.90000000002</v>
      </c>
      <c r="G733" s="16">
        <v>273309.29999999999</v>
      </c>
      <c r="H733" s="16">
        <v>456247.70000000001</v>
      </c>
      <c r="I733" s="16"/>
      <c r="J733" s="16"/>
      <c r="K733" s="16"/>
      <c r="L733" s="16">
        <f t="shared" si="1245"/>
        <v>576960.90000000002</v>
      </c>
      <c r="M733" s="16">
        <f t="shared" si="1246"/>
        <v>273309.29999999999</v>
      </c>
      <c r="N733" s="16">
        <f t="shared" si="1247"/>
        <v>456247.70000000001</v>
      </c>
      <c r="O733" s="16">
        <f>165172.536+69107.092</f>
        <v>234279.628</v>
      </c>
      <c r="P733" s="16">
        <v>-63190.881999999998</v>
      </c>
      <c r="Q733" s="16">
        <v>-0.035999999999999997</v>
      </c>
      <c r="R733" s="16">
        <f t="shared" si="1172"/>
        <v>811240.52800000005</v>
      </c>
      <c r="S733" s="16">
        <f t="shared" si="1173"/>
        <v>210118.41800000001</v>
      </c>
      <c r="T733" s="16">
        <f t="shared" si="1174"/>
        <v>456247.66399999999</v>
      </c>
      <c r="U733" s="16"/>
      <c r="V733" s="16"/>
      <c r="W733" s="16"/>
      <c r="X733" s="16">
        <f t="shared" si="1175"/>
        <v>811240.52800000005</v>
      </c>
      <c r="Y733" s="16">
        <f t="shared" si="1176"/>
        <v>210118.41800000001</v>
      </c>
      <c r="Z733" s="16">
        <f t="shared" si="1177"/>
        <v>456247.66399999999</v>
      </c>
      <c r="AA733" s="16"/>
      <c r="AB733" s="16"/>
      <c r="AC733" s="16"/>
      <c r="AD733" s="16">
        <f t="shared" si="1178"/>
        <v>811240.52800000005</v>
      </c>
      <c r="AE733" s="16">
        <f t="shared" si="1179"/>
        <v>210118.41800000001</v>
      </c>
      <c r="AF733" s="16">
        <f t="shared" si="1180"/>
        <v>456247.66399999999</v>
      </c>
      <c r="AG733" s="16"/>
      <c r="AH733" s="16">
        <f t="shared" si="1181"/>
        <v>811240.52800000005</v>
      </c>
      <c r="AI733" s="16">
        <f t="shared" si="1182"/>
        <v>210118.41800000001</v>
      </c>
      <c r="AJ733" s="16">
        <f t="shared" si="1183"/>
        <v>456247.66399999999</v>
      </c>
      <c r="AK733" s="16">
        <f>-44495.84+1237.5</f>
        <v>-43258.339999999997</v>
      </c>
      <c r="AL733" s="16"/>
      <c r="AM733" s="16"/>
      <c r="AN733" s="16">
        <f t="shared" si="1184"/>
        <v>767982.18800000008</v>
      </c>
      <c r="AO733" s="16">
        <f t="shared" si="1185"/>
        <v>210118.41800000001</v>
      </c>
      <c r="AP733" s="16">
        <f t="shared" si="1186"/>
        <v>456247.66399999999</v>
      </c>
      <c r="AQ733" s="16">
        <v>-1237.5</v>
      </c>
      <c r="AR733" s="16"/>
      <c r="AS733" s="16"/>
      <c r="AT733" s="16">
        <f t="shared" si="1187"/>
        <v>766744.68800000008</v>
      </c>
      <c r="AU733" s="16">
        <f t="shared" si="1188"/>
        <v>210118.41800000001</v>
      </c>
      <c r="AV733" s="16">
        <f t="shared" si="1189"/>
        <v>456247.66399999999</v>
      </c>
      <c r="AW733" s="16">
        <v>1237.5</v>
      </c>
      <c r="AX733" s="16"/>
      <c r="AY733" s="16"/>
      <c r="AZ733" s="16">
        <f t="shared" si="1190"/>
        <v>767982.18800000008</v>
      </c>
      <c r="BA733" s="16">
        <f t="shared" si="1191"/>
        <v>210118.41800000001</v>
      </c>
      <c r="BB733" s="16">
        <f t="shared" si="1192"/>
        <v>456247.66399999999</v>
      </c>
      <c r="BC733" s="16"/>
      <c r="BD733" s="30"/>
      <c r="BE733" s="30"/>
      <c r="BF733" s="1"/>
      <c r="BG733" s="1"/>
      <c r="BH733" s="1"/>
      <c r="BI733" s="1"/>
      <c r="BJ733" s="1"/>
    </row>
    <row r="734" s="1" customFormat="1">
      <c r="A734" s="13" t="s">
        <v>479</v>
      </c>
      <c r="B734" s="14">
        <v>600</v>
      </c>
      <c r="C734" s="13" t="s">
        <v>72</v>
      </c>
      <c r="D734" s="13" t="s">
        <v>303</v>
      </c>
      <c r="E734" s="29" t="s">
        <v>357</v>
      </c>
      <c r="F734" s="16">
        <v>305078.40000000002</v>
      </c>
      <c r="G734" s="16">
        <f>824701.6+4399.5</f>
        <v>829101.09999999998</v>
      </c>
      <c r="H734" s="16">
        <f>911884.7+4399.5</f>
        <v>916284.19999999995</v>
      </c>
      <c r="I734" s="16"/>
      <c r="J734" s="16"/>
      <c r="K734" s="16"/>
      <c r="L734" s="16">
        <f t="shared" si="1245"/>
        <v>305078.40000000002</v>
      </c>
      <c r="M734" s="16">
        <f t="shared" si="1246"/>
        <v>829101.09999999998</v>
      </c>
      <c r="N734" s="16">
        <f t="shared" si="1247"/>
        <v>916284.19999999995</v>
      </c>
      <c r="O734" s="16">
        <f>90859.246+53816.599</f>
        <v>144675.845</v>
      </c>
      <c r="P734" s="16">
        <v>-55854</v>
      </c>
      <c r="Q734" s="16"/>
      <c r="R734" s="16">
        <f t="shared" si="1172"/>
        <v>449754.245</v>
      </c>
      <c r="S734" s="16">
        <f t="shared" si="1173"/>
        <v>773247.09999999998</v>
      </c>
      <c r="T734" s="16">
        <f t="shared" si="1174"/>
        <v>916284.19999999995</v>
      </c>
      <c r="U734" s="16"/>
      <c r="V734" s="16"/>
      <c r="W734" s="16"/>
      <c r="X734" s="16">
        <f t="shared" si="1175"/>
        <v>449754.245</v>
      </c>
      <c r="Y734" s="16">
        <f t="shared" si="1176"/>
        <v>773247.09999999998</v>
      </c>
      <c r="Z734" s="16">
        <f t="shared" si="1177"/>
        <v>916284.19999999995</v>
      </c>
      <c r="AA734" s="16">
        <v>530217.79099999997</v>
      </c>
      <c r="AB734" s="16"/>
      <c r="AC734" s="16"/>
      <c r="AD734" s="16">
        <f t="shared" si="1178"/>
        <v>979972.03599999996</v>
      </c>
      <c r="AE734" s="16">
        <f t="shared" si="1179"/>
        <v>773247.09999999998</v>
      </c>
      <c r="AF734" s="16">
        <f t="shared" si="1180"/>
        <v>916284.19999999995</v>
      </c>
      <c r="AG734" s="16"/>
      <c r="AH734" s="16">
        <f t="shared" si="1181"/>
        <v>979972.03599999996</v>
      </c>
      <c r="AI734" s="16">
        <f t="shared" si="1182"/>
        <v>773247.09999999998</v>
      </c>
      <c r="AJ734" s="16">
        <f t="shared" si="1183"/>
        <v>916284.19999999995</v>
      </c>
      <c r="AK734" s="16">
        <f>55089.54+330930.267+11912.64+886.2</f>
        <v>398818.647</v>
      </c>
      <c r="AL734" s="16">
        <v>20594.097000000002</v>
      </c>
      <c r="AM734" s="16"/>
      <c r="AN734" s="16">
        <f t="shared" si="1184"/>
        <v>1378790.683</v>
      </c>
      <c r="AO734" s="16">
        <f t="shared" si="1185"/>
        <v>793841.19699999993</v>
      </c>
      <c r="AP734" s="16">
        <f t="shared" si="1186"/>
        <v>916284.19999999995</v>
      </c>
      <c r="AQ734" s="16"/>
      <c r="AR734" s="16"/>
      <c r="AS734" s="16"/>
      <c r="AT734" s="16">
        <f t="shared" si="1187"/>
        <v>1378790.683</v>
      </c>
      <c r="AU734" s="16">
        <f t="shared" si="1188"/>
        <v>793841.19699999993</v>
      </c>
      <c r="AV734" s="16">
        <f t="shared" si="1189"/>
        <v>916284.19999999995</v>
      </c>
      <c r="AW734" s="16"/>
      <c r="AX734" s="16"/>
      <c r="AY734" s="16"/>
      <c r="AZ734" s="16">
        <f t="shared" si="1190"/>
        <v>1378790.683</v>
      </c>
      <c r="BA734" s="16">
        <f t="shared" si="1191"/>
        <v>793841.19699999993</v>
      </c>
      <c r="BB734" s="16">
        <f t="shared" si="1192"/>
        <v>916284.19999999995</v>
      </c>
      <c r="BC734" s="16"/>
      <c r="BD734" s="30"/>
      <c r="BE734" s="30"/>
      <c r="BF734" s="1"/>
      <c r="BG734" s="1"/>
      <c r="BH734" s="1"/>
      <c r="BI734" s="1"/>
      <c r="BJ734" s="1"/>
    </row>
    <row r="735" s="1" customFormat="1">
      <c r="A735" s="13" t="s">
        <v>479</v>
      </c>
      <c r="B735" s="14">
        <v>600</v>
      </c>
      <c r="C735" s="13" t="s">
        <v>72</v>
      </c>
      <c r="D735" s="13" t="s">
        <v>106</v>
      </c>
      <c r="E735" s="29" t="s">
        <v>213</v>
      </c>
      <c r="F735" s="16">
        <v>10593.700000000001</v>
      </c>
      <c r="G735" s="16">
        <v>149694</v>
      </c>
      <c r="H735" s="16">
        <v>0</v>
      </c>
      <c r="I735" s="16"/>
      <c r="J735" s="16"/>
      <c r="K735" s="16"/>
      <c r="L735" s="16">
        <f t="shared" si="1245"/>
        <v>10593.700000000001</v>
      </c>
      <c r="M735" s="16">
        <f t="shared" si="1246"/>
        <v>149694</v>
      </c>
      <c r="N735" s="16">
        <f t="shared" si="1247"/>
        <v>0</v>
      </c>
      <c r="O735" s="16">
        <v>75006.351999999999</v>
      </c>
      <c r="P735" s="16">
        <v>-77943.970000000001</v>
      </c>
      <c r="Q735" s="16"/>
      <c r="R735" s="16">
        <f t="shared" si="1172"/>
        <v>85600.051999999996</v>
      </c>
      <c r="S735" s="16">
        <f t="shared" si="1173"/>
        <v>71750.029999999999</v>
      </c>
      <c r="T735" s="16">
        <f t="shared" si="1174"/>
        <v>0</v>
      </c>
      <c r="U735" s="16"/>
      <c r="V735" s="16"/>
      <c r="W735" s="16"/>
      <c r="X735" s="16">
        <f t="shared" si="1175"/>
        <v>85600.051999999996</v>
      </c>
      <c r="Y735" s="16">
        <f t="shared" si="1176"/>
        <v>71750.029999999999</v>
      </c>
      <c r="Z735" s="16">
        <f t="shared" si="1177"/>
        <v>0</v>
      </c>
      <c r="AA735" s="16">
        <v>46385.756999999998</v>
      </c>
      <c r="AB735" s="16"/>
      <c r="AC735" s="16"/>
      <c r="AD735" s="16">
        <f t="shared" si="1178"/>
        <v>131985.80900000001</v>
      </c>
      <c r="AE735" s="16">
        <f t="shared" si="1179"/>
        <v>71750.029999999999</v>
      </c>
      <c r="AF735" s="16">
        <f t="shared" si="1180"/>
        <v>0</v>
      </c>
      <c r="AG735" s="16"/>
      <c r="AH735" s="16">
        <f t="shared" si="1181"/>
        <v>131985.80900000001</v>
      </c>
      <c r="AI735" s="16">
        <f t="shared" si="1182"/>
        <v>71750.029999999999</v>
      </c>
      <c r="AJ735" s="16">
        <f t="shared" si="1183"/>
        <v>0</v>
      </c>
      <c r="AK735" s="16">
        <v>-10593.700000000001</v>
      </c>
      <c r="AL735" s="16"/>
      <c r="AM735" s="16"/>
      <c r="AN735" s="16">
        <f t="shared" si="1184"/>
        <v>121392.10900000001</v>
      </c>
      <c r="AO735" s="16">
        <f t="shared" si="1185"/>
        <v>71750.029999999999</v>
      </c>
      <c r="AP735" s="16">
        <f t="shared" si="1186"/>
        <v>0</v>
      </c>
      <c r="AQ735" s="16"/>
      <c r="AR735" s="16"/>
      <c r="AS735" s="16"/>
      <c r="AT735" s="16">
        <f t="shared" si="1187"/>
        <v>121392.10900000001</v>
      </c>
      <c r="AU735" s="16">
        <f t="shared" si="1188"/>
        <v>71750.029999999999</v>
      </c>
      <c r="AV735" s="16">
        <f t="shared" si="1189"/>
        <v>0</v>
      </c>
      <c r="AW735" s="16">
        <v>-9679.9709999999995</v>
      </c>
      <c r="AX735" s="16"/>
      <c r="AY735" s="16"/>
      <c r="AZ735" s="16">
        <f t="shared" si="1190"/>
        <v>111712.13800000001</v>
      </c>
      <c r="BA735" s="16">
        <f t="shared" si="1191"/>
        <v>71750.029999999999</v>
      </c>
      <c r="BB735" s="16">
        <f t="shared" si="1192"/>
        <v>0</v>
      </c>
      <c r="BC735" s="16"/>
      <c r="BD735" s="30"/>
      <c r="BE735" s="30"/>
      <c r="BF735" s="1"/>
      <c r="BG735" s="1"/>
      <c r="BH735" s="1"/>
      <c r="BI735" s="1"/>
      <c r="BJ735" s="1"/>
    </row>
    <row r="736" s="1" customFormat="1">
      <c r="A736" s="13" t="s">
        <v>479</v>
      </c>
      <c r="B736" s="14">
        <v>600</v>
      </c>
      <c r="C736" s="13" t="s">
        <v>72</v>
      </c>
      <c r="D736" s="13" t="s">
        <v>74</v>
      </c>
      <c r="E736" s="29" t="s">
        <v>75</v>
      </c>
      <c r="F736" s="16">
        <v>40000</v>
      </c>
      <c r="G736" s="16">
        <v>47824.400000000001</v>
      </c>
      <c r="H736" s="16">
        <v>0</v>
      </c>
      <c r="I736" s="16"/>
      <c r="J736" s="16"/>
      <c r="K736" s="16"/>
      <c r="L736" s="16">
        <f t="shared" si="1245"/>
        <v>40000</v>
      </c>
      <c r="M736" s="16">
        <f t="shared" si="1246"/>
        <v>47824.400000000001</v>
      </c>
      <c r="N736" s="16">
        <f t="shared" si="1247"/>
        <v>0</v>
      </c>
      <c r="O736" s="16"/>
      <c r="P736" s="16"/>
      <c r="Q736" s="16"/>
      <c r="R736" s="16">
        <f t="shared" si="1172"/>
        <v>40000</v>
      </c>
      <c r="S736" s="16">
        <f t="shared" si="1173"/>
        <v>47824.400000000001</v>
      </c>
      <c r="T736" s="16">
        <f t="shared" si="1174"/>
        <v>0</v>
      </c>
      <c r="U736" s="16"/>
      <c r="V736" s="16"/>
      <c r="W736" s="16"/>
      <c r="X736" s="16">
        <f t="shared" si="1175"/>
        <v>40000</v>
      </c>
      <c r="Y736" s="16">
        <f t="shared" si="1176"/>
        <v>47824.400000000001</v>
      </c>
      <c r="Z736" s="16">
        <f t="shared" si="1177"/>
        <v>0</v>
      </c>
      <c r="AA736" s="16"/>
      <c r="AB736" s="16"/>
      <c r="AC736" s="16"/>
      <c r="AD736" s="16">
        <f t="shared" si="1178"/>
        <v>40000</v>
      </c>
      <c r="AE736" s="16">
        <f t="shared" si="1179"/>
        <v>47824.400000000001</v>
      </c>
      <c r="AF736" s="16">
        <f t="shared" si="1180"/>
        <v>0</v>
      </c>
      <c r="AG736" s="16"/>
      <c r="AH736" s="16">
        <f t="shared" si="1181"/>
        <v>40000</v>
      </c>
      <c r="AI736" s="16">
        <f t="shared" si="1182"/>
        <v>47824.400000000001</v>
      </c>
      <c r="AJ736" s="16">
        <f t="shared" si="1183"/>
        <v>0</v>
      </c>
      <c r="AK736" s="16"/>
      <c r="AL736" s="16"/>
      <c r="AM736" s="16"/>
      <c r="AN736" s="16">
        <f t="shared" si="1184"/>
        <v>40000</v>
      </c>
      <c r="AO736" s="16">
        <f t="shared" si="1185"/>
        <v>47824.400000000001</v>
      </c>
      <c r="AP736" s="16">
        <f t="shared" si="1186"/>
        <v>0</v>
      </c>
      <c r="AQ736" s="16"/>
      <c r="AR736" s="16"/>
      <c r="AS736" s="16"/>
      <c r="AT736" s="16">
        <f t="shared" si="1187"/>
        <v>40000</v>
      </c>
      <c r="AU736" s="16">
        <f t="shared" si="1188"/>
        <v>47824.400000000001</v>
      </c>
      <c r="AV736" s="16">
        <f t="shared" si="1189"/>
        <v>0</v>
      </c>
      <c r="AW736" s="16"/>
      <c r="AX736" s="16"/>
      <c r="AY736" s="16"/>
      <c r="AZ736" s="16">
        <f t="shared" si="1190"/>
        <v>40000</v>
      </c>
      <c r="BA736" s="16">
        <f t="shared" si="1191"/>
        <v>47824.400000000001</v>
      </c>
      <c r="BB736" s="16">
        <f t="shared" si="1192"/>
        <v>0</v>
      </c>
      <c r="BC736" s="16"/>
      <c r="BD736" s="30"/>
      <c r="BE736" s="30"/>
      <c r="BF736" s="1"/>
      <c r="BG736" s="1"/>
      <c r="BH736" s="1"/>
      <c r="BI736" s="1"/>
      <c r="BJ736" s="1"/>
    </row>
    <row r="737" s="1" customFormat="1">
      <c r="A737" s="13" t="s">
        <v>479</v>
      </c>
      <c r="B737" s="14">
        <v>600</v>
      </c>
      <c r="C737" s="13" t="s">
        <v>268</v>
      </c>
      <c r="D737" s="13" t="s">
        <v>106</v>
      </c>
      <c r="E737" s="29" t="s">
        <v>269</v>
      </c>
      <c r="F737" s="16">
        <v>7748.8999999999996</v>
      </c>
      <c r="G737" s="16">
        <v>15658.200000000001</v>
      </c>
      <c r="H737" s="16">
        <v>3660.1999999999998</v>
      </c>
      <c r="I737" s="16"/>
      <c r="J737" s="16"/>
      <c r="K737" s="16"/>
      <c r="L737" s="16">
        <f t="shared" si="1245"/>
        <v>7748.8999999999996</v>
      </c>
      <c r="M737" s="16">
        <f t="shared" si="1246"/>
        <v>15658.200000000001</v>
      </c>
      <c r="N737" s="16">
        <f t="shared" si="1247"/>
        <v>3660.1999999999998</v>
      </c>
      <c r="O737" s="16">
        <v>9934.9089999999997</v>
      </c>
      <c r="P737" s="16">
        <v>-10876.1</v>
      </c>
      <c r="Q737" s="16"/>
      <c r="R737" s="16">
        <f t="shared" si="1172"/>
        <v>17683.809000000001</v>
      </c>
      <c r="S737" s="16">
        <f t="shared" si="1173"/>
        <v>4782.1000000000004</v>
      </c>
      <c r="T737" s="16">
        <f t="shared" si="1174"/>
        <v>3660.1999999999998</v>
      </c>
      <c r="U737" s="16"/>
      <c r="V737" s="16"/>
      <c r="W737" s="16"/>
      <c r="X737" s="16">
        <f t="shared" si="1175"/>
        <v>17683.809000000001</v>
      </c>
      <c r="Y737" s="16">
        <f t="shared" si="1176"/>
        <v>4782.1000000000004</v>
      </c>
      <c r="Z737" s="16">
        <f t="shared" si="1177"/>
        <v>3660.1999999999998</v>
      </c>
      <c r="AA737" s="16"/>
      <c r="AB737" s="16"/>
      <c r="AC737" s="16"/>
      <c r="AD737" s="16">
        <f t="shared" si="1178"/>
        <v>17683.809000000001</v>
      </c>
      <c r="AE737" s="16">
        <f t="shared" si="1179"/>
        <v>4782.1000000000004</v>
      </c>
      <c r="AF737" s="16">
        <f t="shared" si="1180"/>
        <v>3660.1999999999998</v>
      </c>
      <c r="AG737" s="16"/>
      <c r="AH737" s="16">
        <f t="shared" si="1181"/>
        <v>17683.809000000001</v>
      </c>
      <c r="AI737" s="16">
        <f t="shared" si="1182"/>
        <v>4782.1000000000004</v>
      </c>
      <c r="AJ737" s="16">
        <f t="shared" si="1183"/>
        <v>3660.1999999999998</v>
      </c>
      <c r="AK737" s="16"/>
      <c r="AL737" s="16"/>
      <c r="AM737" s="16"/>
      <c r="AN737" s="16">
        <f t="shared" si="1184"/>
        <v>17683.809000000001</v>
      </c>
      <c r="AO737" s="16">
        <f t="shared" si="1185"/>
        <v>4782.1000000000004</v>
      </c>
      <c r="AP737" s="16">
        <f t="shared" si="1186"/>
        <v>3660.1999999999998</v>
      </c>
      <c r="AQ737" s="16"/>
      <c r="AR737" s="16"/>
      <c r="AS737" s="16"/>
      <c r="AT737" s="16">
        <f t="shared" si="1187"/>
        <v>17683.809000000001</v>
      </c>
      <c r="AU737" s="16">
        <f t="shared" si="1188"/>
        <v>4782.1000000000004</v>
      </c>
      <c r="AV737" s="16">
        <f t="shared" si="1189"/>
        <v>3660.1999999999998</v>
      </c>
      <c r="AW737" s="16"/>
      <c r="AX737" s="16"/>
      <c r="AY737" s="16"/>
      <c r="AZ737" s="16">
        <f t="shared" si="1190"/>
        <v>17683.809000000001</v>
      </c>
      <c r="BA737" s="16">
        <f t="shared" si="1191"/>
        <v>4782.1000000000004</v>
      </c>
      <c r="BB737" s="16">
        <f t="shared" si="1192"/>
        <v>3660.1999999999998</v>
      </c>
      <c r="BC737" s="16"/>
      <c r="BD737" s="30"/>
      <c r="BE737" s="30"/>
      <c r="BF737" s="1"/>
      <c r="BG737" s="1"/>
      <c r="BH737" s="1"/>
      <c r="BI737" s="1"/>
      <c r="BJ737" s="1"/>
    </row>
    <row r="738" s="1" customFormat="1">
      <c r="A738" s="13" t="s">
        <v>481</v>
      </c>
      <c r="B738" s="14"/>
      <c r="C738" s="13"/>
      <c r="D738" s="13"/>
      <c r="E738" s="29" t="s">
        <v>482</v>
      </c>
      <c r="F738" s="16">
        <f t="shared" ref="F738:F742" si="1248">F739</f>
        <v>5850</v>
      </c>
      <c r="G738" s="16">
        <f t="shared" ref="G738:G742" si="1249">G739</f>
        <v>0</v>
      </c>
      <c r="H738" s="16">
        <f t="shared" ref="H738:H748" si="1250">H739</f>
        <v>0</v>
      </c>
      <c r="I738" s="16">
        <f t="shared" ref="I738:I748" si="1251">I739</f>
        <v>0</v>
      </c>
      <c r="J738" s="16">
        <f t="shared" ref="J738:J748" si="1252">J739</f>
        <v>0</v>
      </c>
      <c r="K738" s="16">
        <f t="shared" ref="K738:K748" si="1253">K739</f>
        <v>0</v>
      </c>
      <c r="L738" s="16">
        <f t="shared" si="1245"/>
        <v>5850</v>
      </c>
      <c r="M738" s="16">
        <f t="shared" si="1246"/>
        <v>0</v>
      </c>
      <c r="N738" s="16">
        <f t="shared" si="1247"/>
        <v>0</v>
      </c>
      <c r="O738" s="16">
        <f t="shared" ref="O738:O748" si="1254">O739</f>
        <v>0</v>
      </c>
      <c r="P738" s="16">
        <f t="shared" ref="P738:P748" si="1255">P739</f>
        <v>0</v>
      </c>
      <c r="Q738" s="16">
        <f t="shared" ref="Q738:Q748" si="1256">Q739</f>
        <v>0</v>
      </c>
      <c r="R738" s="16">
        <f t="shared" si="1172"/>
        <v>5850</v>
      </c>
      <c r="S738" s="16">
        <f t="shared" si="1173"/>
        <v>0</v>
      </c>
      <c r="T738" s="16">
        <f t="shared" si="1174"/>
        <v>0</v>
      </c>
      <c r="U738" s="16">
        <f t="shared" ref="U738:U748" si="1257">U739</f>
        <v>0</v>
      </c>
      <c r="V738" s="16">
        <f t="shared" ref="V738:V748" si="1258">V739</f>
        <v>0</v>
      </c>
      <c r="W738" s="16">
        <f t="shared" ref="W738:W748" si="1259">W739</f>
        <v>0</v>
      </c>
      <c r="X738" s="16">
        <f t="shared" si="1175"/>
        <v>5850</v>
      </c>
      <c r="Y738" s="16">
        <f t="shared" si="1176"/>
        <v>0</v>
      </c>
      <c r="Z738" s="16">
        <f t="shared" si="1177"/>
        <v>0</v>
      </c>
      <c r="AA738" s="16">
        <f t="shared" ref="AA738:AA748" si="1260">AA739</f>
        <v>0</v>
      </c>
      <c r="AB738" s="16">
        <f t="shared" ref="AB738:AB748" si="1261">AB739</f>
        <v>0</v>
      </c>
      <c r="AC738" s="16">
        <f t="shared" ref="AC738:AC748" si="1262">AC739</f>
        <v>0</v>
      </c>
      <c r="AD738" s="16">
        <f t="shared" si="1178"/>
        <v>5850</v>
      </c>
      <c r="AE738" s="16">
        <f t="shared" si="1179"/>
        <v>0</v>
      </c>
      <c r="AF738" s="16">
        <f t="shared" si="1180"/>
        <v>0</v>
      </c>
      <c r="AG738" s="16">
        <f t="shared" ref="AG738:AG748" si="1263">AG739</f>
        <v>0</v>
      </c>
      <c r="AH738" s="16">
        <f t="shared" si="1181"/>
        <v>5850</v>
      </c>
      <c r="AI738" s="16">
        <f t="shared" si="1182"/>
        <v>0</v>
      </c>
      <c r="AJ738" s="16">
        <f t="shared" si="1183"/>
        <v>0</v>
      </c>
      <c r="AK738" s="16">
        <f t="shared" ref="AK738:AK748" si="1264">AK739</f>
        <v>0</v>
      </c>
      <c r="AL738" s="16">
        <f t="shared" ref="AL738:AL748" si="1265">AL739</f>
        <v>0</v>
      </c>
      <c r="AM738" s="16">
        <f t="shared" ref="AM738:AM748" si="1266">AM739</f>
        <v>0</v>
      </c>
      <c r="AN738" s="16">
        <f t="shared" si="1184"/>
        <v>5850</v>
      </c>
      <c r="AO738" s="16">
        <f t="shared" si="1185"/>
        <v>0</v>
      </c>
      <c r="AP738" s="16">
        <f t="shared" si="1186"/>
        <v>0</v>
      </c>
      <c r="AQ738" s="16">
        <f t="shared" ref="AQ738:AQ748" si="1267">AQ739</f>
        <v>0</v>
      </c>
      <c r="AR738" s="16">
        <f t="shared" ref="AR738:AR748" si="1268">AR739</f>
        <v>0</v>
      </c>
      <c r="AS738" s="16">
        <f t="shared" ref="AS738:AS748" si="1269">AS739</f>
        <v>0</v>
      </c>
      <c r="AT738" s="16">
        <f t="shared" si="1187"/>
        <v>5850</v>
      </c>
      <c r="AU738" s="16">
        <f t="shared" si="1188"/>
        <v>0</v>
      </c>
      <c r="AV738" s="16">
        <f t="shared" si="1189"/>
        <v>0</v>
      </c>
      <c r="AW738" s="16">
        <f t="shared" ref="AW738:AW748" si="1270">AW739</f>
        <v>0</v>
      </c>
      <c r="AX738" s="16">
        <f t="shared" ref="AX738:AX748" si="1271">AX739</f>
        <v>0</v>
      </c>
      <c r="AY738" s="16">
        <f t="shared" ref="AY738:AY748" si="1272">AY739</f>
        <v>0</v>
      </c>
      <c r="AZ738" s="16">
        <f t="shared" si="1190"/>
        <v>5850</v>
      </c>
      <c r="BA738" s="16">
        <f t="shared" si="1191"/>
        <v>0</v>
      </c>
      <c r="BB738" s="16">
        <f t="shared" si="1192"/>
        <v>0</v>
      </c>
      <c r="BC738" s="16">
        <f t="shared" ref="BC738:BC748" si="1273">BC739</f>
        <v>0</v>
      </c>
      <c r="BD738" s="30"/>
      <c r="BE738" s="30"/>
      <c r="BF738" s="1"/>
      <c r="BG738" s="1"/>
      <c r="BH738" s="1"/>
      <c r="BI738" s="1"/>
      <c r="BJ738" s="1"/>
    </row>
    <row r="739" s="1" customFormat="1">
      <c r="A739" s="13" t="s">
        <v>481</v>
      </c>
      <c r="B739" s="14" t="s">
        <v>58</v>
      </c>
      <c r="C739" s="13"/>
      <c r="D739" s="13"/>
      <c r="E739" s="29" t="s">
        <v>59</v>
      </c>
      <c r="F739" s="16">
        <f t="shared" si="1248"/>
        <v>5850</v>
      </c>
      <c r="G739" s="16">
        <f t="shared" si="1249"/>
        <v>0</v>
      </c>
      <c r="H739" s="16">
        <f t="shared" si="1250"/>
        <v>0</v>
      </c>
      <c r="I739" s="16">
        <f t="shared" si="1251"/>
        <v>0</v>
      </c>
      <c r="J739" s="16">
        <f t="shared" si="1252"/>
        <v>0</v>
      </c>
      <c r="K739" s="16">
        <f t="shared" si="1253"/>
        <v>0</v>
      </c>
      <c r="L739" s="16">
        <f t="shared" si="1245"/>
        <v>5850</v>
      </c>
      <c r="M739" s="16">
        <f t="shared" si="1246"/>
        <v>0</v>
      </c>
      <c r="N739" s="16">
        <f t="shared" si="1247"/>
        <v>0</v>
      </c>
      <c r="O739" s="16">
        <f t="shared" si="1254"/>
        <v>0</v>
      </c>
      <c r="P739" s="16">
        <f t="shared" si="1255"/>
        <v>0</v>
      </c>
      <c r="Q739" s="16">
        <f t="shared" si="1256"/>
        <v>0</v>
      </c>
      <c r="R739" s="16">
        <f t="shared" si="1172"/>
        <v>5850</v>
      </c>
      <c r="S739" s="16">
        <f t="shared" si="1173"/>
        <v>0</v>
      </c>
      <c r="T739" s="16">
        <f t="shared" si="1174"/>
        <v>0</v>
      </c>
      <c r="U739" s="16">
        <f t="shared" si="1257"/>
        <v>0</v>
      </c>
      <c r="V739" s="16">
        <f t="shared" si="1258"/>
        <v>0</v>
      </c>
      <c r="W739" s="16">
        <f t="shared" si="1259"/>
        <v>0</v>
      </c>
      <c r="X739" s="16">
        <f t="shared" si="1175"/>
        <v>5850</v>
      </c>
      <c r="Y739" s="16">
        <f t="shared" si="1176"/>
        <v>0</v>
      </c>
      <c r="Z739" s="16">
        <f t="shared" si="1177"/>
        <v>0</v>
      </c>
      <c r="AA739" s="16">
        <f t="shared" si="1260"/>
        <v>0</v>
      </c>
      <c r="AB739" s="16">
        <f t="shared" si="1261"/>
        <v>0</v>
      </c>
      <c r="AC739" s="16">
        <f t="shared" si="1262"/>
        <v>0</v>
      </c>
      <c r="AD739" s="16">
        <f t="shared" si="1178"/>
        <v>5850</v>
      </c>
      <c r="AE739" s="16">
        <f t="shared" si="1179"/>
        <v>0</v>
      </c>
      <c r="AF739" s="16">
        <f t="shared" si="1180"/>
        <v>0</v>
      </c>
      <c r="AG739" s="16">
        <f t="shared" si="1263"/>
        <v>0</v>
      </c>
      <c r="AH739" s="16">
        <f t="shared" si="1181"/>
        <v>5850</v>
      </c>
      <c r="AI739" s="16">
        <f t="shared" si="1182"/>
        <v>0</v>
      </c>
      <c r="AJ739" s="16">
        <f t="shared" si="1183"/>
        <v>0</v>
      </c>
      <c r="AK739" s="16">
        <f t="shared" si="1264"/>
        <v>0</v>
      </c>
      <c r="AL739" s="16">
        <f t="shared" si="1265"/>
        <v>0</v>
      </c>
      <c r="AM739" s="16">
        <f t="shared" si="1266"/>
        <v>0</v>
      </c>
      <c r="AN739" s="16">
        <f t="shared" si="1184"/>
        <v>5850</v>
      </c>
      <c r="AO739" s="16">
        <f t="shared" si="1185"/>
        <v>0</v>
      </c>
      <c r="AP739" s="16">
        <f t="shared" si="1186"/>
        <v>0</v>
      </c>
      <c r="AQ739" s="16">
        <f t="shared" si="1267"/>
        <v>0</v>
      </c>
      <c r="AR739" s="16">
        <f t="shared" si="1268"/>
        <v>0</v>
      </c>
      <c r="AS739" s="16">
        <f t="shared" si="1269"/>
        <v>0</v>
      </c>
      <c r="AT739" s="16">
        <f t="shared" si="1187"/>
        <v>5850</v>
      </c>
      <c r="AU739" s="16">
        <f t="shared" si="1188"/>
        <v>0</v>
      </c>
      <c r="AV739" s="16">
        <f t="shared" si="1189"/>
        <v>0</v>
      </c>
      <c r="AW739" s="16">
        <f t="shared" si="1270"/>
        <v>0</v>
      </c>
      <c r="AX739" s="16">
        <f t="shared" si="1271"/>
        <v>0</v>
      </c>
      <c r="AY739" s="16">
        <f t="shared" si="1272"/>
        <v>0</v>
      </c>
      <c r="AZ739" s="16">
        <f t="shared" si="1190"/>
        <v>5850</v>
      </c>
      <c r="BA739" s="16">
        <f t="shared" si="1191"/>
        <v>0</v>
      </c>
      <c r="BB739" s="16">
        <f t="shared" si="1192"/>
        <v>0</v>
      </c>
      <c r="BC739" s="16">
        <f t="shared" si="1273"/>
        <v>0</v>
      </c>
      <c r="BD739" s="30"/>
      <c r="BE739" s="30"/>
      <c r="BF739" s="1"/>
      <c r="BG739" s="1"/>
      <c r="BH739" s="1"/>
      <c r="BI739" s="1"/>
      <c r="BJ739" s="1"/>
    </row>
    <row r="740" s="1" customFormat="1">
      <c r="A740" s="13" t="s">
        <v>481</v>
      </c>
      <c r="B740" s="14" t="s">
        <v>58</v>
      </c>
      <c r="C740" s="13" t="s">
        <v>72</v>
      </c>
      <c r="D740" s="13" t="s">
        <v>37</v>
      </c>
      <c r="E740" s="29" t="s">
        <v>422</v>
      </c>
      <c r="F740" s="16">
        <v>5850</v>
      </c>
      <c r="G740" s="16">
        <v>0</v>
      </c>
      <c r="H740" s="16">
        <v>0</v>
      </c>
      <c r="I740" s="16"/>
      <c r="J740" s="16"/>
      <c r="K740" s="16"/>
      <c r="L740" s="16">
        <f t="shared" si="1245"/>
        <v>5850</v>
      </c>
      <c r="M740" s="16">
        <f t="shared" si="1246"/>
        <v>0</v>
      </c>
      <c r="N740" s="16">
        <f t="shared" si="1247"/>
        <v>0</v>
      </c>
      <c r="O740" s="16"/>
      <c r="P740" s="16"/>
      <c r="Q740" s="16"/>
      <c r="R740" s="16">
        <f t="shared" si="1172"/>
        <v>5850</v>
      </c>
      <c r="S740" s="16">
        <f t="shared" si="1173"/>
        <v>0</v>
      </c>
      <c r="T740" s="16">
        <f t="shared" si="1174"/>
        <v>0</v>
      </c>
      <c r="U740" s="16"/>
      <c r="V740" s="16"/>
      <c r="W740" s="16"/>
      <c r="X740" s="16">
        <f t="shared" si="1175"/>
        <v>5850</v>
      </c>
      <c r="Y740" s="16">
        <f t="shared" si="1176"/>
        <v>0</v>
      </c>
      <c r="Z740" s="16">
        <f t="shared" si="1177"/>
        <v>0</v>
      </c>
      <c r="AA740" s="16"/>
      <c r="AB740" s="16"/>
      <c r="AC740" s="16"/>
      <c r="AD740" s="16">
        <f t="shared" si="1178"/>
        <v>5850</v>
      </c>
      <c r="AE740" s="16">
        <f t="shared" si="1179"/>
        <v>0</v>
      </c>
      <c r="AF740" s="16">
        <f t="shared" si="1180"/>
        <v>0</v>
      </c>
      <c r="AG740" s="16"/>
      <c r="AH740" s="16">
        <f t="shared" si="1181"/>
        <v>5850</v>
      </c>
      <c r="AI740" s="16">
        <f t="shared" si="1182"/>
        <v>0</v>
      </c>
      <c r="AJ740" s="16">
        <f t="shared" si="1183"/>
        <v>0</v>
      </c>
      <c r="AK740" s="16"/>
      <c r="AL740" s="16"/>
      <c r="AM740" s="16"/>
      <c r="AN740" s="16">
        <f t="shared" si="1184"/>
        <v>5850</v>
      </c>
      <c r="AO740" s="16">
        <f t="shared" si="1185"/>
        <v>0</v>
      </c>
      <c r="AP740" s="16">
        <f t="shared" si="1186"/>
        <v>0</v>
      </c>
      <c r="AQ740" s="16"/>
      <c r="AR740" s="16"/>
      <c r="AS740" s="16"/>
      <c r="AT740" s="16">
        <f t="shared" si="1187"/>
        <v>5850</v>
      </c>
      <c r="AU740" s="16">
        <f t="shared" si="1188"/>
        <v>0</v>
      </c>
      <c r="AV740" s="16">
        <f t="shared" si="1189"/>
        <v>0</v>
      </c>
      <c r="AW740" s="16"/>
      <c r="AX740" s="16"/>
      <c r="AY740" s="16"/>
      <c r="AZ740" s="16">
        <f t="shared" si="1190"/>
        <v>5850</v>
      </c>
      <c r="BA740" s="16">
        <f t="shared" si="1191"/>
        <v>0</v>
      </c>
      <c r="BB740" s="16">
        <f t="shared" si="1192"/>
        <v>0</v>
      </c>
      <c r="BC740" s="16"/>
      <c r="BD740" s="30"/>
      <c r="BE740" s="30"/>
      <c r="BF740" s="1"/>
      <c r="BG740" s="1"/>
      <c r="BH740" s="1"/>
      <c r="BI740" s="1"/>
      <c r="BJ740" s="1"/>
    </row>
    <row r="741" s="1" customFormat="1">
      <c r="A741" s="13" t="s">
        <v>483</v>
      </c>
      <c r="B741" s="14"/>
      <c r="C741" s="13"/>
      <c r="D741" s="13"/>
      <c r="E741" s="29" t="s">
        <v>484</v>
      </c>
      <c r="F741" s="16">
        <f t="shared" si="1248"/>
        <v>553617.09999999998</v>
      </c>
      <c r="G741" s="16">
        <f t="shared" si="1249"/>
        <v>2434453.8999999999</v>
      </c>
      <c r="H741" s="16">
        <f t="shared" si="1250"/>
        <v>0</v>
      </c>
      <c r="I741" s="16">
        <f t="shared" si="1251"/>
        <v>0</v>
      </c>
      <c r="J741" s="16">
        <f t="shared" si="1252"/>
        <v>0</v>
      </c>
      <c r="K741" s="16">
        <f t="shared" si="1253"/>
        <v>0</v>
      </c>
      <c r="L741" s="16">
        <f t="shared" si="1245"/>
        <v>553617.09999999998</v>
      </c>
      <c r="M741" s="16">
        <f t="shared" si="1246"/>
        <v>2434453.8999999999</v>
      </c>
      <c r="N741" s="16">
        <f t="shared" si="1247"/>
        <v>0</v>
      </c>
      <c r="O741" s="16">
        <f t="shared" si="1254"/>
        <v>0</v>
      </c>
      <c r="P741" s="16">
        <f t="shared" si="1255"/>
        <v>0</v>
      </c>
      <c r="Q741" s="16">
        <f t="shared" si="1256"/>
        <v>0</v>
      </c>
      <c r="R741" s="16">
        <f t="shared" si="1172"/>
        <v>553617.09999999998</v>
      </c>
      <c r="S741" s="16">
        <f t="shared" si="1173"/>
        <v>2434453.8999999999</v>
      </c>
      <c r="T741" s="16">
        <f t="shared" si="1174"/>
        <v>0</v>
      </c>
      <c r="U741" s="16">
        <f t="shared" si="1257"/>
        <v>0</v>
      </c>
      <c r="V741" s="16">
        <f t="shared" si="1258"/>
        <v>0</v>
      </c>
      <c r="W741" s="16">
        <f t="shared" si="1259"/>
        <v>0</v>
      </c>
      <c r="X741" s="16">
        <f t="shared" si="1175"/>
        <v>553617.09999999998</v>
      </c>
      <c r="Y741" s="16">
        <f t="shared" si="1176"/>
        <v>2434453.8999999999</v>
      </c>
      <c r="Z741" s="16">
        <f t="shared" si="1177"/>
        <v>0</v>
      </c>
      <c r="AA741" s="16">
        <f t="shared" si="1260"/>
        <v>54112.298999999999</v>
      </c>
      <c r="AB741" s="16">
        <f t="shared" si="1261"/>
        <v>0</v>
      </c>
      <c r="AC741" s="16">
        <f t="shared" si="1262"/>
        <v>0</v>
      </c>
      <c r="AD741" s="16">
        <f t="shared" si="1178"/>
        <v>607729.39899999998</v>
      </c>
      <c r="AE741" s="16">
        <f t="shared" si="1179"/>
        <v>2434453.8999999999</v>
      </c>
      <c r="AF741" s="16">
        <f t="shared" si="1180"/>
        <v>0</v>
      </c>
      <c r="AG741" s="16">
        <f t="shared" si="1263"/>
        <v>0</v>
      </c>
      <c r="AH741" s="16">
        <f t="shared" si="1181"/>
        <v>607729.39899999998</v>
      </c>
      <c r="AI741" s="16">
        <f t="shared" si="1182"/>
        <v>2434453.8999999999</v>
      </c>
      <c r="AJ741" s="16">
        <f t="shared" si="1183"/>
        <v>0</v>
      </c>
      <c r="AK741" s="16">
        <f t="shared" si="1264"/>
        <v>0</v>
      </c>
      <c r="AL741" s="16">
        <f t="shared" si="1265"/>
        <v>0</v>
      </c>
      <c r="AM741" s="16">
        <f t="shared" si="1266"/>
        <v>0</v>
      </c>
      <c r="AN741" s="16">
        <f t="shared" si="1184"/>
        <v>607729.39899999998</v>
      </c>
      <c r="AO741" s="16">
        <f t="shared" si="1185"/>
        <v>2434453.8999999999</v>
      </c>
      <c r="AP741" s="16">
        <f t="shared" si="1186"/>
        <v>0</v>
      </c>
      <c r="AQ741" s="16">
        <f t="shared" si="1267"/>
        <v>0</v>
      </c>
      <c r="AR741" s="16">
        <f t="shared" si="1268"/>
        <v>0</v>
      </c>
      <c r="AS741" s="16">
        <f t="shared" si="1269"/>
        <v>0</v>
      </c>
      <c r="AT741" s="16">
        <f t="shared" si="1187"/>
        <v>607729.39899999998</v>
      </c>
      <c r="AU741" s="16">
        <f t="shared" si="1188"/>
        <v>2434453.8999999999</v>
      </c>
      <c r="AV741" s="16">
        <f t="shared" si="1189"/>
        <v>0</v>
      </c>
      <c r="AW741" s="16">
        <f t="shared" si="1270"/>
        <v>0</v>
      </c>
      <c r="AX741" s="16">
        <f t="shared" si="1271"/>
        <v>0</v>
      </c>
      <c r="AY741" s="16">
        <f t="shared" si="1272"/>
        <v>0</v>
      </c>
      <c r="AZ741" s="16">
        <f t="shared" si="1190"/>
        <v>607729.39899999998</v>
      </c>
      <c r="BA741" s="16">
        <f t="shared" si="1191"/>
        <v>2434453.8999999999</v>
      </c>
      <c r="BB741" s="16">
        <f t="shared" si="1192"/>
        <v>0</v>
      </c>
      <c r="BC741" s="16">
        <f t="shared" si="1273"/>
        <v>0</v>
      </c>
      <c r="BD741" s="30"/>
      <c r="BE741" s="30"/>
      <c r="BF741" s="1"/>
      <c r="BG741" s="1"/>
      <c r="BH741" s="1"/>
      <c r="BI741" s="1"/>
      <c r="BJ741" s="1"/>
    </row>
    <row r="742" s="1" customFormat="1">
      <c r="A742" s="13" t="s">
        <v>483</v>
      </c>
      <c r="B742" s="14" t="s">
        <v>58</v>
      </c>
      <c r="C742" s="13"/>
      <c r="D742" s="13"/>
      <c r="E742" s="29" t="s">
        <v>59</v>
      </c>
      <c r="F742" s="16">
        <f t="shared" si="1248"/>
        <v>553617.09999999998</v>
      </c>
      <c r="G742" s="16">
        <f t="shared" si="1249"/>
        <v>2434453.8999999999</v>
      </c>
      <c r="H742" s="16">
        <f t="shared" si="1250"/>
        <v>0</v>
      </c>
      <c r="I742" s="16">
        <f t="shared" si="1251"/>
        <v>0</v>
      </c>
      <c r="J742" s="16">
        <f t="shared" si="1252"/>
        <v>0</v>
      </c>
      <c r="K742" s="16">
        <f t="shared" si="1253"/>
        <v>0</v>
      </c>
      <c r="L742" s="16">
        <f t="shared" si="1245"/>
        <v>553617.09999999998</v>
      </c>
      <c r="M742" s="16">
        <f t="shared" si="1246"/>
        <v>2434453.8999999999</v>
      </c>
      <c r="N742" s="16">
        <f t="shared" si="1247"/>
        <v>0</v>
      </c>
      <c r="O742" s="16">
        <f t="shared" si="1254"/>
        <v>0</v>
      </c>
      <c r="P742" s="16">
        <f t="shared" si="1255"/>
        <v>0</v>
      </c>
      <c r="Q742" s="16">
        <f t="shared" si="1256"/>
        <v>0</v>
      </c>
      <c r="R742" s="16">
        <f t="shared" si="1172"/>
        <v>553617.09999999998</v>
      </c>
      <c r="S742" s="16">
        <f t="shared" si="1173"/>
        <v>2434453.8999999999</v>
      </c>
      <c r="T742" s="16">
        <f t="shared" si="1174"/>
        <v>0</v>
      </c>
      <c r="U742" s="16">
        <f t="shared" si="1257"/>
        <v>0</v>
      </c>
      <c r="V742" s="16">
        <f t="shared" si="1258"/>
        <v>0</v>
      </c>
      <c r="W742" s="16">
        <f t="shared" si="1259"/>
        <v>0</v>
      </c>
      <c r="X742" s="16">
        <f t="shared" si="1175"/>
        <v>553617.09999999998</v>
      </c>
      <c r="Y742" s="16">
        <f t="shared" si="1176"/>
        <v>2434453.8999999999</v>
      </c>
      <c r="Z742" s="16">
        <f t="shared" si="1177"/>
        <v>0</v>
      </c>
      <c r="AA742" s="16">
        <f t="shared" si="1260"/>
        <v>54112.298999999999</v>
      </c>
      <c r="AB742" s="16">
        <f t="shared" si="1261"/>
        <v>0</v>
      </c>
      <c r="AC742" s="16">
        <f t="shared" si="1262"/>
        <v>0</v>
      </c>
      <c r="AD742" s="16">
        <f t="shared" si="1178"/>
        <v>607729.39899999998</v>
      </c>
      <c r="AE742" s="16">
        <f t="shared" si="1179"/>
        <v>2434453.8999999999</v>
      </c>
      <c r="AF742" s="16">
        <f t="shared" si="1180"/>
        <v>0</v>
      </c>
      <c r="AG742" s="16">
        <f t="shared" si="1263"/>
        <v>0</v>
      </c>
      <c r="AH742" s="16">
        <f t="shared" si="1181"/>
        <v>607729.39899999998</v>
      </c>
      <c r="AI742" s="16">
        <f t="shared" si="1182"/>
        <v>2434453.8999999999</v>
      </c>
      <c r="AJ742" s="16">
        <f t="shared" si="1183"/>
        <v>0</v>
      </c>
      <c r="AK742" s="16">
        <f t="shared" si="1264"/>
        <v>0</v>
      </c>
      <c r="AL742" s="16">
        <f t="shared" si="1265"/>
        <v>0</v>
      </c>
      <c r="AM742" s="16">
        <f t="shared" si="1266"/>
        <v>0</v>
      </c>
      <c r="AN742" s="16">
        <f t="shared" si="1184"/>
        <v>607729.39899999998</v>
      </c>
      <c r="AO742" s="16">
        <f t="shared" si="1185"/>
        <v>2434453.8999999999</v>
      </c>
      <c r="AP742" s="16">
        <f t="shared" si="1186"/>
        <v>0</v>
      </c>
      <c r="AQ742" s="16">
        <f t="shared" si="1267"/>
        <v>0</v>
      </c>
      <c r="AR742" s="16">
        <f t="shared" si="1268"/>
        <v>0</v>
      </c>
      <c r="AS742" s="16">
        <f t="shared" si="1269"/>
        <v>0</v>
      </c>
      <c r="AT742" s="16">
        <f t="shared" si="1187"/>
        <v>607729.39899999998</v>
      </c>
      <c r="AU742" s="16">
        <f t="shared" si="1188"/>
        <v>2434453.8999999999</v>
      </c>
      <c r="AV742" s="16">
        <f t="shared" si="1189"/>
        <v>0</v>
      </c>
      <c r="AW742" s="16">
        <f t="shared" si="1270"/>
        <v>0</v>
      </c>
      <c r="AX742" s="16">
        <f t="shared" si="1271"/>
        <v>0</v>
      </c>
      <c r="AY742" s="16">
        <f t="shared" si="1272"/>
        <v>0</v>
      </c>
      <c r="AZ742" s="16">
        <f t="shared" si="1190"/>
        <v>607729.39899999998</v>
      </c>
      <c r="BA742" s="16">
        <f t="shared" si="1191"/>
        <v>2434453.8999999999</v>
      </c>
      <c r="BB742" s="16">
        <f t="shared" si="1192"/>
        <v>0</v>
      </c>
      <c r="BC742" s="16">
        <f t="shared" si="1273"/>
        <v>0</v>
      </c>
      <c r="BD742" s="30"/>
      <c r="BE742" s="30"/>
      <c r="BF742" s="1"/>
      <c r="BG742" s="1"/>
      <c r="BH742" s="1"/>
      <c r="BI742" s="1"/>
      <c r="BJ742" s="1"/>
    </row>
    <row r="743" s="1" customFormat="1">
      <c r="A743" s="13" t="s">
        <v>483</v>
      </c>
      <c r="B743" s="14">
        <v>600</v>
      </c>
      <c r="C743" s="13" t="s">
        <v>72</v>
      </c>
      <c r="D743" s="13" t="s">
        <v>303</v>
      </c>
      <c r="E743" s="29" t="s">
        <v>357</v>
      </c>
      <c r="F743" s="16">
        <f>44555.3+509061.8</f>
        <v>553617.09999999998</v>
      </c>
      <c r="G743" s="16">
        <f>300000+2134453.9</f>
        <v>2434453.8999999999</v>
      </c>
      <c r="H743" s="16">
        <v>0</v>
      </c>
      <c r="I743" s="16"/>
      <c r="J743" s="16"/>
      <c r="K743" s="16"/>
      <c r="L743" s="16">
        <f t="shared" si="1245"/>
        <v>553617.09999999998</v>
      </c>
      <c r="M743" s="16">
        <f t="shared" si="1246"/>
        <v>2434453.8999999999</v>
      </c>
      <c r="N743" s="16">
        <f t="shared" si="1247"/>
        <v>0</v>
      </c>
      <c r="O743" s="16"/>
      <c r="P743" s="16"/>
      <c r="Q743" s="16"/>
      <c r="R743" s="16">
        <f t="shared" si="1172"/>
        <v>553617.09999999998</v>
      </c>
      <c r="S743" s="16">
        <f t="shared" si="1173"/>
        <v>2434453.8999999999</v>
      </c>
      <c r="T743" s="16">
        <f t="shared" si="1174"/>
        <v>0</v>
      </c>
      <c r="U743" s="16"/>
      <c r="V743" s="16"/>
      <c r="W743" s="16"/>
      <c r="X743" s="16">
        <f t="shared" si="1175"/>
        <v>553617.09999999998</v>
      </c>
      <c r="Y743" s="16">
        <f t="shared" si="1176"/>
        <v>2434453.8999999999</v>
      </c>
      <c r="Z743" s="16">
        <f t="shared" si="1177"/>
        <v>0</v>
      </c>
      <c r="AA743" s="16">
        <v>54112.298999999999</v>
      </c>
      <c r="AB743" s="16"/>
      <c r="AC743" s="16"/>
      <c r="AD743" s="16">
        <f t="shared" si="1178"/>
        <v>607729.39899999998</v>
      </c>
      <c r="AE743" s="16">
        <f t="shared" si="1179"/>
        <v>2434453.8999999999</v>
      </c>
      <c r="AF743" s="16">
        <f t="shared" si="1180"/>
        <v>0</v>
      </c>
      <c r="AG743" s="16"/>
      <c r="AH743" s="16">
        <f t="shared" si="1181"/>
        <v>607729.39899999998</v>
      </c>
      <c r="AI743" s="16">
        <f t="shared" si="1182"/>
        <v>2434453.8999999999</v>
      </c>
      <c r="AJ743" s="16">
        <f t="shared" si="1183"/>
        <v>0</v>
      </c>
      <c r="AK743" s="16"/>
      <c r="AL743" s="16"/>
      <c r="AM743" s="16"/>
      <c r="AN743" s="16">
        <f t="shared" si="1184"/>
        <v>607729.39899999998</v>
      </c>
      <c r="AO743" s="16">
        <f t="shared" si="1185"/>
        <v>2434453.8999999999</v>
      </c>
      <c r="AP743" s="16">
        <f t="shared" si="1186"/>
        <v>0</v>
      </c>
      <c r="AQ743" s="16"/>
      <c r="AR743" s="16"/>
      <c r="AS743" s="16"/>
      <c r="AT743" s="16">
        <f t="shared" si="1187"/>
        <v>607729.39899999998</v>
      </c>
      <c r="AU743" s="16">
        <f t="shared" si="1188"/>
        <v>2434453.8999999999</v>
      </c>
      <c r="AV743" s="16">
        <f t="shared" si="1189"/>
        <v>0</v>
      </c>
      <c r="AW743" s="16"/>
      <c r="AX743" s="16"/>
      <c r="AY743" s="16"/>
      <c r="AZ743" s="16">
        <f t="shared" si="1190"/>
        <v>607729.39899999998</v>
      </c>
      <c r="BA743" s="16">
        <f t="shared" si="1191"/>
        <v>2434453.8999999999</v>
      </c>
      <c r="BB743" s="16">
        <f t="shared" si="1192"/>
        <v>0</v>
      </c>
      <c r="BC743" s="16"/>
      <c r="BD743" s="30"/>
      <c r="BE743" s="30"/>
      <c r="BF743" s="1"/>
      <c r="BG743" s="1"/>
      <c r="BH743" s="1"/>
      <c r="BI743" s="1"/>
      <c r="BJ743" s="1"/>
    </row>
    <row r="744" s="1" customFormat="1">
      <c r="A744" s="13" t="s">
        <v>485</v>
      </c>
      <c r="B744" s="14"/>
      <c r="C744" s="13"/>
      <c r="D744" s="13"/>
      <c r="E744" s="29" t="s">
        <v>486</v>
      </c>
      <c r="F744" s="16">
        <f t="shared" ref="F744:F748" si="1274">F745</f>
        <v>76050</v>
      </c>
      <c r="G744" s="16">
        <f t="shared" ref="G744:G748" si="1275">G745</f>
        <v>0</v>
      </c>
      <c r="H744" s="16">
        <f t="shared" si="1250"/>
        <v>0</v>
      </c>
      <c r="I744" s="16">
        <f t="shared" si="1251"/>
        <v>0</v>
      </c>
      <c r="J744" s="16">
        <f t="shared" si="1252"/>
        <v>0</v>
      </c>
      <c r="K744" s="16">
        <f t="shared" si="1253"/>
        <v>0</v>
      </c>
      <c r="L744" s="16">
        <f t="shared" si="1245"/>
        <v>76050</v>
      </c>
      <c r="M744" s="16">
        <f t="shared" si="1246"/>
        <v>0</v>
      </c>
      <c r="N744" s="16">
        <f t="shared" si="1247"/>
        <v>0</v>
      </c>
      <c r="O744" s="16">
        <f t="shared" si="1254"/>
        <v>0</v>
      </c>
      <c r="P744" s="16">
        <f t="shared" si="1255"/>
        <v>0</v>
      </c>
      <c r="Q744" s="16">
        <f t="shared" si="1256"/>
        <v>0</v>
      </c>
      <c r="R744" s="16">
        <f t="shared" ref="R744:R807" si="1276">L744+O744</f>
        <v>76050</v>
      </c>
      <c r="S744" s="16">
        <f t="shared" ref="S744:S807" si="1277">M744+P744</f>
        <v>0</v>
      </c>
      <c r="T744" s="16">
        <f t="shared" ref="T744:T807" si="1278">N744+Q744</f>
        <v>0</v>
      </c>
      <c r="U744" s="16">
        <f t="shared" si="1257"/>
        <v>0</v>
      </c>
      <c r="V744" s="16">
        <f t="shared" si="1258"/>
        <v>0</v>
      </c>
      <c r="W744" s="16">
        <f t="shared" si="1259"/>
        <v>0</v>
      </c>
      <c r="X744" s="16">
        <f t="shared" ref="X744:X807" si="1279">R744+U744</f>
        <v>76050</v>
      </c>
      <c r="Y744" s="16">
        <f t="shared" ref="Y744:Y807" si="1280">S744+V744</f>
        <v>0</v>
      </c>
      <c r="Z744" s="16">
        <f t="shared" ref="Z744:Z807" si="1281">T744+W744</f>
        <v>0</v>
      </c>
      <c r="AA744" s="16">
        <f t="shared" si="1260"/>
        <v>0</v>
      </c>
      <c r="AB744" s="16">
        <f t="shared" si="1261"/>
        <v>0</v>
      </c>
      <c r="AC744" s="16">
        <f t="shared" si="1262"/>
        <v>0</v>
      </c>
      <c r="AD744" s="16">
        <f t="shared" ref="AD744:AD807" si="1282">X744+AA744</f>
        <v>76050</v>
      </c>
      <c r="AE744" s="16">
        <f t="shared" ref="AE744:AE807" si="1283">Y744+AB744</f>
        <v>0</v>
      </c>
      <c r="AF744" s="16">
        <f t="shared" ref="AF744:AF807" si="1284">Z744+AC744</f>
        <v>0</v>
      </c>
      <c r="AG744" s="16">
        <f t="shared" si="1263"/>
        <v>0</v>
      </c>
      <c r="AH744" s="16">
        <f t="shared" ref="AH744:AH807" si="1285">AD744+AG744</f>
        <v>76050</v>
      </c>
      <c r="AI744" s="16">
        <f t="shared" ref="AI744:AI807" si="1286">AE744</f>
        <v>0</v>
      </c>
      <c r="AJ744" s="16">
        <f t="shared" ref="AJ744:AJ807" si="1287">AF744</f>
        <v>0</v>
      </c>
      <c r="AK744" s="16">
        <f t="shared" si="1264"/>
        <v>0</v>
      </c>
      <c r="AL744" s="16">
        <f t="shared" si="1265"/>
        <v>0</v>
      </c>
      <c r="AM744" s="16">
        <f t="shared" si="1266"/>
        <v>0</v>
      </c>
      <c r="AN744" s="16">
        <f t="shared" ref="AN744:AN807" si="1288">AH744+AK744</f>
        <v>76050</v>
      </c>
      <c r="AO744" s="16">
        <f t="shared" ref="AO744:AO807" si="1289">AI744+AL744</f>
        <v>0</v>
      </c>
      <c r="AP744" s="16">
        <f t="shared" ref="AP744:AP807" si="1290">AJ744+AM744</f>
        <v>0</v>
      </c>
      <c r="AQ744" s="16">
        <f t="shared" si="1267"/>
        <v>0</v>
      </c>
      <c r="AR744" s="16">
        <f t="shared" si="1268"/>
        <v>0</v>
      </c>
      <c r="AS744" s="16">
        <f t="shared" si="1269"/>
        <v>0</v>
      </c>
      <c r="AT744" s="16">
        <f t="shared" ref="AT744:AT807" si="1291">AN744+AQ744</f>
        <v>76050</v>
      </c>
      <c r="AU744" s="16">
        <f t="shared" ref="AU744:AU807" si="1292">AO744+AR744</f>
        <v>0</v>
      </c>
      <c r="AV744" s="16">
        <f t="shared" ref="AV744:AV807" si="1293">AP744+AS744</f>
        <v>0</v>
      </c>
      <c r="AW744" s="16">
        <f t="shared" si="1270"/>
        <v>0</v>
      </c>
      <c r="AX744" s="16">
        <f t="shared" si="1271"/>
        <v>0</v>
      </c>
      <c r="AY744" s="16">
        <f t="shared" si="1272"/>
        <v>0</v>
      </c>
      <c r="AZ744" s="16">
        <f t="shared" ref="AZ744:AZ807" si="1294">AT744+AW744</f>
        <v>76050</v>
      </c>
      <c r="BA744" s="16">
        <f t="shared" ref="BA744:BA807" si="1295">AU744+AX744</f>
        <v>0</v>
      </c>
      <c r="BB744" s="16">
        <f t="shared" ref="BB744:BB807" si="1296">AV744+AY744</f>
        <v>0</v>
      </c>
      <c r="BC744" s="16">
        <f t="shared" si="1273"/>
        <v>0</v>
      </c>
      <c r="BD744" s="30"/>
      <c r="BE744" s="30"/>
      <c r="BF744" s="1"/>
      <c r="BG744" s="1"/>
      <c r="BH744" s="1"/>
      <c r="BI744" s="1"/>
      <c r="BJ744" s="1"/>
    </row>
    <row r="745" s="1" customFormat="1">
      <c r="A745" s="13" t="s">
        <v>485</v>
      </c>
      <c r="B745" s="14" t="s">
        <v>58</v>
      </c>
      <c r="C745" s="13"/>
      <c r="D745" s="13"/>
      <c r="E745" s="29" t="s">
        <v>59</v>
      </c>
      <c r="F745" s="16">
        <f t="shared" si="1274"/>
        <v>76050</v>
      </c>
      <c r="G745" s="16">
        <f t="shared" si="1275"/>
        <v>0</v>
      </c>
      <c r="H745" s="16">
        <f t="shared" si="1250"/>
        <v>0</v>
      </c>
      <c r="I745" s="16">
        <f t="shared" si="1251"/>
        <v>0</v>
      </c>
      <c r="J745" s="16">
        <f t="shared" si="1252"/>
        <v>0</v>
      </c>
      <c r="K745" s="16">
        <f t="shared" si="1253"/>
        <v>0</v>
      </c>
      <c r="L745" s="16">
        <f t="shared" si="1245"/>
        <v>76050</v>
      </c>
      <c r="M745" s="16">
        <f t="shared" si="1246"/>
        <v>0</v>
      </c>
      <c r="N745" s="16">
        <f t="shared" si="1247"/>
        <v>0</v>
      </c>
      <c r="O745" s="16">
        <f t="shared" si="1254"/>
        <v>0</v>
      </c>
      <c r="P745" s="16">
        <f t="shared" si="1255"/>
        <v>0</v>
      </c>
      <c r="Q745" s="16">
        <f t="shared" si="1256"/>
        <v>0</v>
      </c>
      <c r="R745" s="16">
        <f t="shared" si="1276"/>
        <v>76050</v>
      </c>
      <c r="S745" s="16">
        <f t="shared" si="1277"/>
        <v>0</v>
      </c>
      <c r="T745" s="16">
        <f t="shared" si="1278"/>
        <v>0</v>
      </c>
      <c r="U745" s="16">
        <f t="shared" si="1257"/>
        <v>0</v>
      </c>
      <c r="V745" s="16">
        <f t="shared" si="1258"/>
        <v>0</v>
      </c>
      <c r="W745" s="16">
        <f t="shared" si="1259"/>
        <v>0</v>
      </c>
      <c r="X745" s="16">
        <f t="shared" si="1279"/>
        <v>76050</v>
      </c>
      <c r="Y745" s="16">
        <f t="shared" si="1280"/>
        <v>0</v>
      </c>
      <c r="Z745" s="16">
        <f t="shared" si="1281"/>
        <v>0</v>
      </c>
      <c r="AA745" s="16">
        <f t="shared" si="1260"/>
        <v>0</v>
      </c>
      <c r="AB745" s="16">
        <f t="shared" si="1261"/>
        <v>0</v>
      </c>
      <c r="AC745" s="16">
        <f t="shared" si="1262"/>
        <v>0</v>
      </c>
      <c r="AD745" s="16">
        <f t="shared" si="1282"/>
        <v>76050</v>
      </c>
      <c r="AE745" s="16">
        <f t="shared" si="1283"/>
        <v>0</v>
      </c>
      <c r="AF745" s="16">
        <f t="shared" si="1284"/>
        <v>0</v>
      </c>
      <c r="AG745" s="16">
        <f t="shared" si="1263"/>
        <v>0</v>
      </c>
      <c r="AH745" s="16">
        <f t="shared" si="1285"/>
        <v>76050</v>
      </c>
      <c r="AI745" s="16">
        <f t="shared" si="1286"/>
        <v>0</v>
      </c>
      <c r="AJ745" s="16">
        <f t="shared" si="1287"/>
        <v>0</v>
      </c>
      <c r="AK745" s="16">
        <f t="shared" si="1264"/>
        <v>0</v>
      </c>
      <c r="AL745" s="16">
        <f t="shared" si="1265"/>
        <v>0</v>
      </c>
      <c r="AM745" s="16">
        <f t="shared" si="1266"/>
        <v>0</v>
      </c>
      <c r="AN745" s="16">
        <f t="shared" si="1288"/>
        <v>76050</v>
      </c>
      <c r="AO745" s="16">
        <f t="shared" si="1289"/>
        <v>0</v>
      </c>
      <c r="AP745" s="16">
        <f t="shared" si="1290"/>
        <v>0</v>
      </c>
      <c r="AQ745" s="16">
        <f t="shared" si="1267"/>
        <v>0</v>
      </c>
      <c r="AR745" s="16">
        <f t="shared" si="1268"/>
        <v>0</v>
      </c>
      <c r="AS745" s="16">
        <f t="shared" si="1269"/>
        <v>0</v>
      </c>
      <c r="AT745" s="16">
        <f t="shared" si="1291"/>
        <v>76050</v>
      </c>
      <c r="AU745" s="16">
        <f t="shared" si="1292"/>
        <v>0</v>
      </c>
      <c r="AV745" s="16">
        <f t="shared" si="1293"/>
        <v>0</v>
      </c>
      <c r="AW745" s="16">
        <f t="shared" si="1270"/>
        <v>0</v>
      </c>
      <c r="AX745" s="16">
        <f t="shared" si="1271"/>
        <v>0</v>
      </c>
      <c r="AY745" s="16">
        <f t="shared" si="1272"/>
        <v>0</v>
      </c>
      <c r="AZ745" s="16">
        <f t="shared" si="1294"/>
        <v>76050</v>
      </c>
      <c r="BA745" s="16">
        <f t="shared" si="1295"/>
        <v>0</v>
      </c>
      <c r="BB745" s="16">
        <f t="shared" si="1296"/>
        <v>0</v>
      </c>
      <c r="BC745" s="16">
        <f t="shared" si="1273"/>
        <v>0</v>
      </c>
      <c r="BD745" s="30"/>
      <c r="BE745" s="30"/>
      <c r="BF745" s="1"/>
      <c r="BG745" s="1"/>
      <c r="BH745" s="1"/>
      <c r="BI745" s="1"/>
      <c r="BJ745" s="1"/>
    </row>
    <row r="746" s="1" customFormat="1">
      <c r="A746" s="13" t="s">
        <v>485</v>
      </c>
      <c r="B746" s="14">
        <v>600</v>
      </c>
      <c r="C746" s="13" t="s">
        <v>72</v>
      </c>
      <c r="D746" s="13" t="s">
        <v>303</v>
      </c>
      <c r="E746" s="29" t="s">
        <v>357</v>
      </c>
      <c r="F746" s="16">
        <v>76050</v>
      </c>
      <c r="G746" s="16">
        <v>0</v>
      </c>
      <c r="H746" s="16">
        <v>0</v>
      </c>
      <c r="I746" s="16"/>
      <c r="J746" s="16"/>
      <c r="K746" s="16"/>
      <c r="L746" s="16">
        <f t="shared" si="1245"/>
        <v>76050</v>
      </c>
      <c r="M746" s="16">
        <f t="shared" si="1246"/>
        <v>0</v>
      </c>
      <c r="N746" s="16">
        <f t="shared" si="1247"/>
        <v>0</v>
      </c>
      <c r="O746" s="16"/>
      <c r="P746" s="16"/>
      <c r="Q746" s="16"/>
      <c r="R746" s="16">
        <f t="shared" si="1276"/>
        <v>76050</v>
      </c>
      <c r="S746" s="16">
        <f t="shared" si="1277"/>
        <v>0</v>
      </c>
      <c r="T746" s="16">
        <f t="shared" si="1278"/>
        <v>0</v>
      </c>
      <c r="U746" s="16"/>
      <c r="V746" s="16"/>
      <c r="W746" s="16"/>
      <c r="X746" s="16">
        <f t="shared" si="1279"/>
        <v>76050</v>
      </c>
      <c r="Y746" s="16">
        <f t="shared" si="1280"/>
        <v>0</v>
      </c>
      <c r="Z746" s="16">
        <f t="shared" si="1281"/>
        <v>0</v>
      </c>
      <c r="AA746" s="16"/>
      <c r="AB746" s="16"/>
      <c r="AC746" s="16"/>
      <c r="AD746" s="16">
        <f t="shared" si="1282"/>
        <v>76050</v>
      </c>
      <c r="AE746" s="16">
        <f t="shared" si="1283"/>
        <v>0</v>
      </c>
      <c r="AF746" s="16">
        <f t="shared" si="1284"/>
        <v>0</v>
      </c>
      <c r="AG746" s="16"/>
      <c r="AH746" s="16">
        <f t="shared" si="1285"/>
        <v>76050</v>
      </c>
      <c r="AI746" s="16">
        <f t="shared" si="1286"/>
        <v>0</v>
      </c>
      <c r="AJ746" s="16">
        <f t="shared" si="1287"/>
        <v>0</v>
      </c>
      <c r="AK746" s="16"/>
      <c r="AL746" s="16"/>
      <c r="AM746" s="16"/>
      <c r="AN746" s="16">
        <f t="shared" si="1288"/>
        <v>76050</v>
      </c>
      <c r="AO746" s="16">
        <f t="shared" si="1289"/>
        <v>0</v>
      </c>
      <c r="AP746" s="16">
        <f t="shared" si="1290"/>
        <v>0</v>
      </c>
      <c r="AQ746" s="16"/>
      <c r="AR746" s="16"/>
      <c r="AS746" s="16"/>
      <c r="AT746" s="16">
        <f t="shared" si="1291"/>
        <v>76050</v>
      </c>
      <c r="AU746" s="16">
        <f t="shared" si="1292"/>
        <v>0</v>
      </c>
      <c r="AV746" s="16">
        <f t="shared" si="1293"/>
        <v>0</v>
      </c>
      <c r="AW746" s="16"/>
      <c r="AX746" s="16"/>
      <c r="AY746" s="16"/>
      <c r="AZ746" s="16">
        <f t="shared" si="1294"/>
        <v>76050</v>
      </c>
      <c r="BA746" s="16">
        <f t="shared" si="1295"/>
        <v>0</v>
      </c>
      <c r="BB746" s="16">
        <f t="shared" si="1296"/>
        <v>0</v>
      </c>
      <c r="BC746" s="16"/>
      <c r="BD746" s="30"/>
      <c r="BE746" s="30"/>
      <c r="BF746" s="1"/>
      <c r="BG746" s="1"/>
      <c r="BH746" s="1"/>
      <c r="BI746" s="1"/>
      <c r="BJ746" s="1"/>
    </row>
    <row r="747" s="1" customFormat="1">
      <c r="A747" s="13" t="s">
        <v>487</v>
      </c>
      <c r="B747" s="14"/>
      <c r="C747" s="13"/>
      <c r="D747" s="13"/>
      <c r="E747" s="29" t="s">
        <v>482</v>
      </c>
      <c r="F747" s="16">
        <f t="shared" si="1274"/>
        <v>36610</v>
      </c>
      <c r="G747" s="16">
        <f t="shared" si="1275"/>
        <v>110260</v>
      </c>
      <c r="H747" s="16">
        <f t="shared" si="1250"/>
        <v>0</v>
      </c>
      <c r="I747" s="16">
        <f t="shared" si="1251"/>
        <v>0</v>
      </c>
      <c r="J747" s="16">
        <f t="shared" si="1252"/>
        <v>0</v>
      </c>
      <c r="K747" s="16">
        <f t="shared" si="1253"/>
        <v>0</v>
      </c>
      <c r="L747" s="16">
        <f t="shared" si="1245"/>
        <v>36610</v>
      </c>
      <c r="M747" s="16">
        <f t="shared" si="1246"/>
        <v>110260</v>
      </c>
      <c r="N747" s="16">
        <f t="shared" si="1247"/>
        <v>0</v>
      </c>
      <c r="O747" s="16">
        <f t="shared" si="1254"/>
        <v>0</v>
      </c>
      <c r="P747" s="16">
        <f t="shared" si="1255"/>
        <v>0</v>
      </c>
      <c r="Q747" s="16">
        <f t="shared" si="1256"/>
        <v>0</v>
      </c>
      <c r="R747" s="16">
        <f t="shared" si="1276"/>
        <v>36610</v>
      </c>
      <c r="S747" s="16">
        <f t="shared" si="1277"/>
        <v>110260</v>
      </c>
      <c r="T747" s="16">
        <f t="shared" si="1278"/>
        <v>0</v>
      </c>
      <c r="U747" s="16">
        <f t="shared" si="1257"/>
        <v>0</v>
      </c>
      <c r="V747" s="16">
        <f t="shared" si="1258"/>
        <v>0</v>
      </c>
      <c r="W747" s="16">
        <f t="shared" si="1259"/>
        <v>0</v>
      </c>
      <c r="X747" s="16">
        <f t="shared" si="1279"/>
        <v>36610</v>
      </c>
      <c r="Y747" s="16">
        <f t="shared" si="1280"/>
        <v>110260</v>
      </c>
      <c r="Z747" s="16">
        <f t="shared" si="1281"/>
        <v>0</v>
      </c>
      <c r="AA747" s="16">
        <f t="shared" si="1260"/>
        <v>0</v>
      </c>
      <c r="AB747" s="16">
        <f t="shared" si="1261"/>
        <v>0</v>
      </c>
      <c r="AC747" s="16">
        <f t="shared" si="1262"/>
        <v>0</v>
      </c>
      <c r="AD747" s="16">
        <f t="shared" si="1282"/>
        <v>36610</v>
      </c>
      <c r="AE747" s="16">
        <f t="shared" si="1283"/>
        <v>110260</v>
      </c>
      <c r="AF747" s="16">
        <f t="shared" si="1284"/>
        <v>0</v>
      </c>
      <c r="AG747" s="16">
        <f t="shared" si="1263"/>
        <v>0</v>
      </c>
      <c r="AH747" s="16">
        <f t="shared" si="1285"/>
        <v>36610</v>
      </c>
      <c r="AI747" s="16">
        <f t="shared" si="1286"/>
        <v>110260</v>
      </c>
      <c r="AJ747" s="16">
        <f t="shared" si="1287"/>
        <v>0</v>
      </c>
      <c r="AK747" s="16">
        <f t="shared" si="1264"/>
        <v>0</v>
      </c>
      <c r="AL747" s="16">
        <f t="shared" si="1265"/>
        <v>0</v>
      </c>
      <c r="AM747" s="16">
        <f t="shared" si="1266"/>
        <v>0</v>
      </c>
      <c r="AN747" s="16">
        <f t="shared" si="1288"/>
        <v>36610</v>
      </c>
      <c r="AO747" s="16">
        <f t="shared" si="1289"/>
        <v>110260</v>
      </c>
      <c r="AP747" s="16">
        <f t="shared" si="1290"/>
        <v>0</v>
      </c>
      <c r="AQ747" s="16">
        <f t="shared" si="1267"/>
        <v>0</v>
      </c>
      <c r="AR747" s="16">
        <f t="shared" si="1268"/>
        <v>0</v>
      </c>
      <c r="AS747" s="16">
        <f t="shared" si="1269"/>
        <v>0</v>
      </c>
      <c r="AT747" s="16">
        <f t="shared" si="1291"/>
        <v>36610</v>
      </c>
      <c r="AU747" s="16">
        <f t="shared" si="1292"/>
        <v>110260</v>
      </c>
      <c r="AV747" s="16">
        <f t="shared" si="1293"/>
        <v>0</v>
      </c>
      <c r="AW747" s="16">
        <f t="shared" si="1270"/>
        <v>0</v>
      </c>
      <c r="AX747" s="16">
        <f t="shared" si="1271"/>
        <v>0</v>
      </c>
      <c r="AY747" s="16">
        <f t="shared" si="1272"/>
        <v>0</v>
      </c>
      <c r="AZ747" s="16">
        <f t="shared" si="1294"/>
        <v>36610</v>
      </c>
      <c r="BA747" s="16">
        <f t="shared" si="1295"/>
        <v>110260</v>
      </c>
      <c r="BB747" s="16">
        <f t="shared" si="1296"/>
        <v>0</v>
      </c>
      <c r="BC747" s="16">
        <f t="shared" si="1273"/>
        <v>0</v>
      </c>
      <c r="BD747" s="30"/>
      <c r="BE747" s="30"/>
      <c r="BF747" s="1"/>
      <c r="BG747" s="1"/>
      <c r="BH747" s="1"/>
      <c r="BI747" s="1"/>
      <c r="BJ747" s="1"/>
    </row>
    <row r="748" s="1" customFormat="1">
      <c r="A748" s="13" t="s">
        <v>487</v>
      </c>
      <c r="B748" s="14" t="s">
        <v>58</v>
      </c>
      <c r="C748" s="13"/>
      <c r="D748" s="13"/>
      <c r="E748" s="29" t="s">
        <v>59</v>
      </c>
      <c r="F748" s="16">
        <f t="shared" si="1274"/>
        <v>36610</v>
      </c>
      <c r="G748" s="16">
        <f t="shared" si="1275"/>
        <v>110260</v>
      </c>
      <c r="H748" s="16">
        <f t="shared" si="1250"/>
        <v>0</v>
      </c>
      <c r="I748" s="16">
        <f t="shared" si="1251"/>
        <v>0</v>
      </c>
      <c r="J748" s="16">
        <f t="shared" si="1252"/>
        <v>0</v>
      </c>
      <c r="K748" s="16">
        <f t="shared" si="1253"/>
        <v>0</v>
      </c>
      <c r="L748" s="16">
        <f t="shared" si="1245"/>
        <v>36610</v>
      </c>
      <c r="M748" s="16">
        <f t="shared" si="1246"/>
        <v>110260</v>
      </c>
      <c r="N748" s="16">
        <f t="shared" si="1247"/>
        <v>0</v>
      </c>
      <c r="O748" s="16">
        <f t="shared" si="1254"/>
        <v>0</v>
      </c>
      <c r="P748" s="16">
        <f t="shared" si="1255"/>
        <v>0</v>
      </c>
      <c r="Q748" s="16">
        <f t="shared" si="1256"/>
        <v>0</v>
      </c>
      <c r="R748" s="16">
        <f t="shared" si="1276"/>
        <v>36610</v>
      </c>
      <c r="S748" s="16">
        <f t="shared" si="1277"/>
        <v>110260</v>
      </c>
      <c r="T748" s="16">
        <f t="shared" si="1278"/>
        <v>0</v>
      </c>
      <c r="U748" s="16">
        <f t="shared" si="1257"/>
        <v>0</v>
      </c>
      <c r="V748" s="16">
        <f t="shared" si="1258"/>
        <v>0</v>
      </c>
      <c r="W748" s="16">
        <f t="shared" si="1259"/>
        <v>0</v>
      </c>
      <c r="X748" s="16">
        <f t="shared" si="1279"/>
        <v>36610</v>
      </c>
      <c r="Y748" s="16">
        <f t="shared" si="1280"/>
        <v>110260</v>
      </c>
      <c r="Z748" s="16">
        <f t="shared" si="1281"/>
        <v>0</v>
      </c>
      <c r="AA748" s="16">
        <f t="shared" si="1260"/>
        <v>0</v>
      </c>
      <c r="AB748" s="16">
        <f t="shared" si="1261"/>
        <v>0</v>
      </c>
      <c r="AC748" s="16">
        <f t="shared" si="1262"/>
        <v>0</v>
      </c>
      <c r="AD748" s="16">
        <f t="shared" si="1282"/>
        <v>36610</v>
      </c>
      <c r="AE748" s="16">
        <f t="shared" si="1283"/>
        <v>110260</v>
      </c>
      <c r="AF748" s="16">
        <f t="shared" si="1284"/>
        <v>0</v>
      </c>
      <c r="AG748" s="16">
        <f t="shared" si="1263"/>
        <v>0</v>
      </c>
      <c r="AH748" s="16">
        <f t="shared" si="1285"/>
        <v>36610</v>
      </c>
      <c r="AI748" s="16">
        <f t="shared" si="1286"/>
        <v>110260</v>
      </c>
      <c r="AJ748" s="16">
        <f t="shared" si="1287"/>
        <v>0</v>
      </c>
      <c r="AK748" s="16">
        <f t="shared" si="1264"/>
        <v>0</v>
      </c>
      <c r="AL748" s="16">
        <f t="shared" si="1265"/>
        <v>0</v>
      </c>
      <c r="AM748" s="16">
        <f t="shared" si="1266"/>
        <v>0</v>
      </c>
      <c r="AN748" s="16">
        <f t="shared" si="1288"/>
        <v>36610</v>
      </c>
      <c r="AO748" s="16">
        <f t="shared" si="1289"/>
        <v>110260</v>
      </c>
      <c r="AP748" s="16">
        <f t="shared" si="1290"/>
        <v>0</v>
      </c>
      <c r="AQ748" s="16">
        <f t="shared" si="1267"/>
        <v>0</v>
      </c>
      <c r="AR748" s="16">
        <f t="shared" si="1268"/>
        <v>0</v>
      </c>
      <c r="AS748" s="16">
        <f t="shared" si="1269"/>
        <v>0</v>
      </c>
      <c r="AT748" s="16">
        <f t="shared" si="1291"/>
        <v>36610</v>
      </c>
      <c r="AU748" s="16">
        <f t="shared" si="1292"/>
        <v>110260</v>
      </c>
      <c r="AV748" s="16">
        <f t="shared" si="1293"/>
        <v>0</v>
      </c>
      <c r="AW748" s="16">
        <f t="shared" si="1270"/>
        <v>0</v>
      </c>
      <c r="AX748" s="16">
        <f t="shared" si="1271"/>
        <v>0</v>
      </c>
      <c r="AY748" s="16">
        <f t="shared" si="1272"/>
        <v>0</v>
      </c>
      <c r="AZ748" s="16">
        <f t="shared" si="1294"/>
        <v>36610</v>
      </c>
      <c r="BA748" s="16">
        <f t="shared" si="1295"/>
        <v>110260</v>
      </c>
      <c r="BB748" s="16">
        <f t="shared" si="1296"/>
        <v>0</v>
      </c>
      <c r="BC748" s="16">
        <f t="shared" si="1273"/>
        <v>0</v>
      </c>
      <c r="BD748" s="30"/>
      <c r="BE748" s="30"/>
      <c r="BF748" s="1"/>
      <c r="BG748" s="1"/>
      <c r="BH748" s="1"/>
      <c r="BI748" s="1"/>
      <c r="BJ748" s="1"/>
    </row>
    <row r="749" s="1" customFormat="1">
      <c r="A749" s="13" t="s">
        <v>487</v>
      </c>
      <c r="B749" s="14">
        <v>600</v>
      </c>
      <c r="C749" s="13" t="s">
        <v>72</v>
      </c>
      <c r="D749" s="13" t="s">
        <v>303</v>
      </c>
      <c r="E749" s="29" t="s">
        <v>357</v>
      </c>
      <c r="F749" s="16">
        <f>18305+18305</f>
        <v>36610</v>
      </c>
      <c r="G749" s="16">
        <f>55130+55130</f>
        <v>110260</v>
      </c>
      <c r="H749" s="16">
        <v>0</v>
      </c>
      <c r="I749" s="16"/>
      <c r="J749" s="16"/>
      <c r="K749" s="16"/>
      <c r="L749" s="16">
        <f t="shared" si="1245"/>
        <v>36610</v>
      </c>
      <c r="M749" s="16">
        <f t="shared" si="1246"/>
        <v>110260</v>
      </c>
      <c r="N749" s="16">
        <f t="shared" si="1247"/>
        <v>0</v>
      </c>
      <c r="O749" s="16"/>
      <c r="P749" s="16"/>
      <c r="Q749" s="16"/>
      <c r="R749" s="16">
        <f t="shared" si="1276"/>
        <v>36610</v>
      </c>
      <c r="S749" s="16">
        <f t="shared" si="1277"/>
        <v>110260</v>
      </c>
      <c r="T749" s="16">
        <f t="shared" si="1278"/>
        <v>0</v>
      </c>
      <c r="U749" s="16"/>
      <c r="V749" s="16"/>
      <c r="W749" s="16"/>
      <c r="X749" s="16">
        <f t="shared" si="1279"/>
        <v>36610</v>
      </c>
      <c r="Y749" s="16">
        <f t="shared" si="1280"/>
        <v>110260</v>
      </c>
      <c r="Z749" s="16">
        <f t="shared" si="1281"/>
        <v>0</v>
      </c>
      <c r="AA749" s="16"/>
      <c r="AB749" s="16"/>
      <c r="AC749" s="16"/>
      <c r="AD749" s="16">
        <f t="shared" si="1282"/>
        <v>36610</v>
      </c>
      <c r="AE749" s="16">
        <f t="shared" si="1283"/>
        <v>110260</v>
      </c>
      <c r="AF749" s="16">
        <f t="shared" si="1284"/>
        <v>0</v>
      </c>
      <c r="AG749" s="16"/>
      <c r="AH749" s="16">
        <f t="shared" si="1285"/>
        <v>36610</v>
      </c>
      <c r="AI749" s="16">
        <f t="shared" si="1286"/>
        <v>110260</v>
      </c>
      <c r="AJ749" s="16">
        <f t="shared" si="1287"/>
        <v>0</v>
      </c>
      <c r="AK749" s="16"/>
      <c r="AL749" s="16"/>
      <c r="AM749" s="16"/>
      <c r="AN749" s="16">
        <f t="shared" si="1288"/>
        <v>36610</v>
      </c>
      <c r="AO749" s="16">
        <f t="shared" si="1289"/>
        <v>110260</v>
      </c>
      <c r="AP749" s="16">
        <f t="shared" si="1290"/>
        <v>0</v>
      </c>
      <c r="AQ749" s="16"/>
      <c r="AR749" s="16"/>
      <c r="AS749" s="16"/>
      <c r="AT749" s="16">
        <f t="shared" si="1291"/>
        <v>36610</v>
      </c>
      <c r="AU749" s="16">
        <f t="shared" si="1292"/>
        <v>110260</v>
      </c>
      <c r="AV749" s="16">
        <f t="shared" si="1293"/>
        <v>0</v>
      </c>
      <c r="AW749" s="16"/>
      <c r="AX749" s="16"/>
      <c r="AY749" s="16"/>
      <c r="AZ749" s="16">
        <f t="shared" si="1294"/>
        <v>36610</v>
      </c>
      <c r="BA749" s="16">
        <f t="shared" si="1295"/>
        <v>110260</v>
      </c>
      <c r="BB749" s="16">
        <f t="shared" si="1296"/>
        <v>0</v>
      </c>
      <c r="BC749" s="16"/>
      <c r="BD749" s="30"/>
      <c r="BE749" s="30"/>
      <c r="BF749" s="1"/>
      <c r="BG749" s="1"/>
      <c r="BH749" s="1"/>
      <c r="BI749" s="1"/>
      <c r="BJ749" s="1"/>
    </row>
    <row r="750" s="1" customFormat="1">
      <c r="A750" s="13" t="s">
        <v>488</v>
      </c>
      <c r="B750" s="14"/>
      <c r="C750" s="13"/>
      <c r="D750" s="13"/>
      <c r="E750" s="29" t="s">
        <v>489</v>
      </c>
      <c r="F750" s="16">
        <f>F751+F756+F761</f>
        <v>627059</v>
      </c>
      <c r="G750" s="16">
        <f>G751+G756+G761</f>
        <v>630600</v>
      </c>
      <c r="H750" s="16">
        <f>H751+H756+H761</f>
        <v>628084.5</v>
      </c>
      <c r="I750" s="16">
        <f>I751+I756+I761</f>
        <v>271.80000000000001</v>
      </c>
      <c r="J750" s="16">
        <f>J751+J756+J761</f>
        <v>280.19999999999999</v>
      </c>
      <c r="K750" s="16">
        <f>K751+K756+K761</f>
        <v>280.19999999999999</v>
      </c>
      <c r="L750" s="16">
        <f t="shared" si="1245"/>
        <v>627330.80000000005</v>
      </c>
      <c r="M750" s="16">
        <f t="shared" si="1246"/>
        <v>630880.19999999995</v>
      </c>
      <c r="N750" s="16">
        <f t="shared" si="1247"/>
        <v>628364.69999999995</v>
      </c>
      <c r="O750" s="16">
        <f>O751+O756+O761</f>
        <v>16762.049999999999</v>
      </c>
      <c r="P750" s="16">
        <f>P751+P756+P761</f>
        <v>19825.799999999999</v>
      </c>
      <c r="Q750" s="16">
        <f>Q751+Q756+Q761</f>
        <v>19825.799999999999</v>
      </c>
      <c r="R750" s="16">
        <f t="shared" si="1276"/>
        <v>644092.85000000009</v>
      </c>
      <c r="S750" s="16">
        <f t="shared" si="1277"/>
        <v>650706</v>
      </c>
      <c r="T750" s="16">
        <f t="shared" si="1278"/>
        <v>648190.5</v>
      </c>
      <c r="U750" s="16">
        <f>U751+U756+U761</f>
        <v>0</v>
      </c>
      <c r="V750" s="16">
        <f>V751+V756+V761</f>
        <v>0</v>
      </c>
      <c r="W750" s="16">
        <f>W751+W756+W761</f>
        <v>0</v>
      </c>
      <c r="X750" s="16">
        <f t="shared" si="1279"/>
        <v>644092.85000000009</v>
      </c>
      <c r="Y750" s="16">
        <f t="shared" si="1280"/>
        <v>650706</v>
      </c>
      <c r="Z750" s="16">
        <f t="shared" si="1281"/>
        <v>648190.5</v>
      </c>
      <c r="AA750" s="16">
        <f>AA751+AA756+AA761</f>
        <v>0</v>
      </c>
      <c r="AB750" s="16">
        <f>AB751+AB756+AB761</f>
        <v>0</v>
      </c>
      <c r="AC750" s="16">
        <f>AC751+AC756+AC761</f>
        <v>0</v>
      </c>
      <c r="AD750" s="16">
        <f t="shared" si="1282"/>
        <v>644092.85000000009</v>
      </c>
      <c r="AE750" s="16">
        <f t="shared" si="1283"/>
        <v>650706</v>
      </c>
      <c r="AF750" s="16">
        <f t="shared" si="1284"/>
        <v>648190.5</v>
      </c>
      <c r="AG750" s="16">
        <f>AG751+AG756+AG761</f>
        <v>0</v>
      </c>
      <c r="AH750" s="16">
        <f t="shared" si="1285"/>
        <v>644092.85000000009</v>
      </c>
      <c r="AI750" s="16">
        <f t="shared" si="1286"/>
        <v>650706</v>
      </c>
      <c r="AJ750" s="16">
        <f t="shared" si="1287"/>
        <v>648190.5</v>
      </c>
      <c r="AK750" s="16">
        <f>AK751+AK756+AK761</f>
        <v>0</v>
      </c>
      <c r="AL750" s="16">
        <f>AL751+AL756+AL761</f>
        <v>0</v>
      </c>
      <c r="AM750" s="16">
        <f>AM751+AM756+AM761</f>
        <v>0</v>
      </c>
      <c r="AN750" s="16">
        <f t="shared" si="1288"/>
        <v>644092.85000000009</v>
      </c>
      <c r="AO750" s="16">
        <f t="shared" si="1289"/>
        <v>650706</v>
      </c>
      <c r="AP750" s="16">
        <f t="shared" si="1290"/>
        <v>648190.5</v>
      </c>
      <c r="AQ750" s="16">
        <f>AQ751+AQ756+AQ761</f>
        <v>0</v>
      </c>
      <c r="AR750" s="16">
        <f>AR751+AR756+AR761</f>
        <v>0</v>
      </c>
      <c r="AS750" s="16">
        <f>AS751+AS756+AS761</f>
        <v>0</v>
      </c>
      <c r="AT750" s="16">
        <f t="shared" si="1291"/>
        <v>644092.85000000009</v>
      </c>
      <c r="AU750" s="16">
        <f t="shared" si="1292"/>
        <v>650706</v>
      </c>
      <c r="AV750" s="16">
        <f t="shared" si="1293"/>
        <v>648190.5</v>
      </c>
      <c r="AW750" s="16">
        <f>AW751+AW756+AW761</f>
        <v>0</v>
      </c>
      <c r="AX750" s="16">
        <f>AX751+AX756+AX761</f>
        <v>0</v>
      </c>
      <c r="AY750" s="16">
        <f>AY751+AY756+AY761</f>
        <v>0</v>
      </c>
      <c r="AZ750" s="16">
        <f t="shared" si="1294"/>
        <v>644092.85000000009</v>
      </c>
      <c r="BA750" s="16">
        <f t="shared" si="1295"/>
        <v>650706</v>
      </c>
      <c r="BB750" s="16">
        <f t="shared" si="1296"/>
        <v>648190.5</v>
      </c>
      <c r="BC750" s="16">
        <f>BC751+BC756+BC761</f>
        <v>0</v>
      </c>
      <c r="BD750" s="30"/>
      <c r="BE750" s="30"/>
      <c r="BF750" s="1"/>
      <c r="BG750" s="1"/>
      <c r="BH750" s="1"/>
      <c r="BI750" s="1"/>
      <c r="BJ750" s="1"/>
    </row>
    <row r="751" s="1" customFormat="1">
      <c r="A751" s="13" t="s">
        <v>490</v>
      </c>
      <c r="B751" s="14"/>
      <c r="C751" s="13"/>
      <c r="D751" s="13"/>
      <c r="E751" s="29" t="s">
        <v>176</v>
      </c>
      <c r="F751" s="16">
        <f>F752+F754</f>
        <v>106375.59999999999</v>
      </c>
      <c r="G751" s="16">
        <f>G752+G754</f>
        <v>109500.79999999999</v>
      </c>
      <c r="H751" s="16">
        <f>H752+H754</f>
        <v>109500.79999999999</v>
      </c>
      <c r="I751" s="16">
        <f>I752+I754</f>
        <v>271.80000000000001</v>
      </c>
      <c r="J751" s="16">
        <f>J752+J754</f>
        <v>280.19999999999999</v>
      </c>
      <c r="K751" s="16">
        <f>K752+K754</f>
        <v>280.19999999999999</v>
      </c>
      <c r="L751" s="16">
        <f t="shared" si="1245"/>
        <v>106647.39999999999</v>
      </c>
      <c r="M751" s="16">
        <f t="shared" si="1246"/>
        <v>109780.99999999999</v>
      </c>
      <c r="N751" s="16">
        <f t="shared" si="1247"/>
        <v>109780.99999999999</v>
      </c>
      <c r="O751" s="16">
        <f>O752+O754</f>
        <v>15500.799999999999</v>
      </c>
      <c r="P751" s="16">
        <f>P752+P754</f>
        <v>18937</v>
      </c>
      <c r="Q751" s="16">
        <f>Q752+Q754</f>
        <v>18937</v>
      </c>
      <c r="R751" s="16">
        <f t="shared" si="1276"/>
        <v>122148.2</v>
      </c>
      <c r="S751" s="16">
        <f t="shared" si="1277"/>
        <v>128717.99999999999</v>
      </c>
      <c r="T751" s="16">
        <f t="shared" si="1278"/>
        <v>128717.99999999999</v>
      </c>
      <c r="U751" s="16">
        <f>U752+U754</f>
        <v>0</v>
      </c>
      <c r="V751" s="16">
        <f>V752+V754</f>
        <v>0</v>
      </c>
      <c r="W751" s="16">
        <f>W752+W754</f>
        <v>0</v>
      </c>
      <c r="X751" s="16">
        <f t="shared" si="1279"/>
        <v>122148.2</v>
      </c>
      <c r="Y751" s="16">
        <f t="shared" si="1280"/>
        <v>128717.99999999999</v>
      </c>
      <c r="Z751" s="16">
        <f t="shared" si="1281"/>
        <v>128717.99999999999</v>
      </c>
      <c r="AA751" s="16">
        <f>AA752+AA754</f>
        <v>0</v>
      </c>
      <c r="AB751" s="16">
        <f>AB752+AB754</f>
        <v>0</v>
      </c>
      <c r="AC751" s="16">
        <f>AC752+AC754</f>
        <v>0</v>
      </c>
      <c r="AD751" s="16">
        <f t="shared" si="1282"/>
        <v>122148.2</v>
      </c>
      <c r="AE751" s="16">
        <f t="shared" si="1283"/>
        <v>128717.99999999999</v>
      </c>
      <c r="AF751" s="16">
        <f t="shared" si="1284"/>
        <v>128717.99999999999</v>
      </c>
      <c r="AG751" s="16">
        <f>AG752+AG754</f>
        <v>0</v>
      </c>
      <c r="AH751" s="16">
        <f t="shared" si="1285"/>
        <v>122148.2</v>
      </c>
      <c r="AI751" s="16">
        <f t="shared" si="1286"/>
        <v>128717.99999999999</v>
      </c>
      <c r="AJ751" s="16">
        <f t="shared" si="1287"/>
        <v>128717.99999999999</v>
      </c>
      <c r="AK751" s="16">
        <f>AK752+AK754</f>
        <v>0</v>
      </c>
      <c r="AL751" s="16">
        <f>AL752+AL754</f>
        <v>0</v>
      </c>
      <c r="AM751" s="16">
        <f>AM752+AM754</f>
        <v>0</v>
      </c>
      <c r="AN751" s="16">
        <f t="shared" si="1288"/>
        <v>122148.2</v>
      </c>
      <c r="AO751" s="16">
        <f t="shared" si="1289"/>
        <v>128717.99999999999</v>
      </c>
      <c r="AP751" s="16">
        <f t="shared" si="1290"/>
        <v>128717.99999999999</v>
      </c>
      <c r="AQ751" s="16">
        <f>AQ752+AQ754</f>
        <v>0</v>
      </c>
      <c r="AR751" s="16">
        <f>AR752+AR754</f>
        <v>0</v>
      </c>
      <c r="AS751" s="16">
        <f>AS752+AS754</f>
        <v>0</v>
      </c>
      <c r="AT751" s="16">
        <f t="shared" si="1291"/>
        <v>122148.2</v>
      </c>
      <c r="AU751" s="16">
        <f t="shared" si="1292"/>
        <v>128717.99999999999</v>
      </c>
      <c r="AV751" s="16">
        <f t="shared" si="1293"/>
        <v>128717.99999999999</v>
      </c>
      <c r="AW751" s="16">
        <f>AW752+AW754</f>
        <v>0</v>
      </c>
      <c r="AX751" s="16">
        <f>AX752+AX754</f>
        <v>0</v>
      </c>
      <c r="AY751" s="16">
        <f>AY752+AY754</f>
        <v>0</v>
      </c>
      <c r="AZ751" s="16">
        <f t="shared" si="1294"/>
        <v>122148.2</v>
      </c>
      <c r="BA751" s="16">
        <f t="shared" si="1295"/>
        <v>128717.99999999999</v>
      </c>
      <c r="BB751" s="16">
        <f t="shared" si="1296"/>
        <v>128717.99999999999</v>
      </c>
      <c r="BC751" s="16">
        <f>BC752+BC754</f>
        <v>0</v>
      </c>
      <c r="BD751" s="30"/>
      <c r="BE751" s="30"/>
      <c r="BF751" s="1"/>
      <c r="BG751" s="1"/>
      <c r="BH751" s="1"/>
      <c r="BI751" s="1"/>
      <c r="BJ751" s="1"/>
    </row>
    <row r="752" s="1" customFormat="1">
      <c r="A752" s="13" t="s">
        <v>490</v>
      </c>
      <c r="B752" s="14" t="s">
        <v>148</v>
      </c>
      <c r="C752" s="13"/>
      <c r="D752" s="13"/>
      <c r="E752" s="29" t="s">
        <v>149</v>
      </c>
      <c r="F752" s="16">
        <f>F753</f>
        <v>101860.59999999999</v>
      </c>
      <c r="G752" s="16">
        <f>G753</f>
        <v>104985.79999999999</v>
      </c>
      <c r="H752" s="16">
        <f>H753</f>
        <v>104985.79999999999</v>
      </c>
      <c r="I752" s="16">
        <f>I753</f>
        <v>271.80000000000001</v>
      </c>
      <c r="J752" s="16">
        <f>J753</f>
        <v>280.19999999999999</v>
      </c>
      <c r="K752" s="16">
        <f>K753</f>
        <v>280.19999999999999</v>
      </c>
      <c r="L752" s="16">
        <f t="shared" si="1245"/>
        <v>102132.39999999999</v>
      </c>
      <c r="M752" s="16">
        <f t="shared" si="1246"/>
        <v>105265.99999999999</v>
      </c>
      <c r="N752" s="16">
        <f t="shared" si="1247"/>
        <v>105265.99999999999</v>
      </c>
      <c r="O752" s="16">
        <f>O753</f>
        <v>15500.799999999999</v>
      </c>
      <c r="P752" s="16">
        <f>P753</f>
        <v>18937</v>
      </c>
      <c r="Q752" s="16">
        <f>Q753</f>
        <v>18937</v>
      </c>
      <c r="R752" s="16">
        <f t="shared" si="1276"/>
        <v>117633.2</v>
      </c>
      <c r="S752" s="16">
        <f t="shared" si="1277"/>
        <v>124202.99999999999</v>
      </c>
      <c r="T752" s="16">
        <f t="shared" si="1278"/>
        <v>124202.99999999999</v>
      </c>
      <c r="U752" s="16">
        <f>U753</f>
        <v>0</v>
      </c>
      <c r="V752" s="16">
        <f>V753</f>
        <v>0</v>
      </c>
      <c r="W752" s="16">
        <f>W753</f>
        <v>0</v>
      </c>
      <c r="X752" s="16">
        <f t="shared" si="1279"/>
        <v>117633.2</v>
      </c>
      <c r="Y752" s="16">
        <f t="shared" si="1280"/>
        <v>124202.99999999999</v>
      </c>
      <c r="Z752" s="16">
        <f t="shared" si="1281"/>
        <v>124202.99999999999</v>
      </c>
      <c r="AA752" s="16">
        <f>AA753</f>
        <v>0</v>
      </c>
      <c r="AB752" s="16">
        <f>AB753</f>
        <v>0</v>
      </c>
      <c r="AC752" s="16">
        <f>AC753</f>
        <v>0</v>
      </c>
      <c r="AD752" s="16">
        <f t="shared" si="1282"/>
        <v>117633.2</v>
      </c>
      <c r="AE752" s="16">
        <f t="shared" si="1283"/>
        <v>124202.99999999999</v>
      </c>
      <c r="AF752" s="16">
        <f t="shared" si="1284"/>
        <v>124202.99999999999</v>
      </c>
      <c r="AG752" s="16">
        <f>AG753</f>
        <v>0</v>
      </c>
      <c r="AH752" s="16">
        <f t="shared" si="1285"/>
        <v>117633.2</v>
      </c>
      <c r="AI752" s="16">
        <f t="shared" si="1286"/>
        <v>124202.99999999999</v>
      </c>
      <c r="AJ752" s="16">
        <f t="shared" si="1287"/>
        <v>124202.99999999999</v>
      </c>
      <c r="AK752" s="16">
        <f>AK753</f>
        <v>0</v>
      </c>
      <c r="AL752" s="16">
        <f>AL753</f>
        <v>0</v>
      </c>
      <c r="AM752" s="16">
        <f>AM753</f>
        <v>0</v>
      </c>
      <c r="AN752" s="16">
        <f t="shared" si="1288"/>
        <v>117633.2</v>
      </c>
      <c r="AO752" s="16">
        <f t="shared" si="1289"/>
        <v>124202.99999999999</v>
      </c>
      <c r="AP752" s="16">
        <f t="shared" si="1290"/>
        <v>124202.99999999999</v>
      </c>
      <c r="AQ752" s="16">
        <f>AQ753</f>
        <v>0</v>
      </c>
      <c r="AR752" s="16">
        <f>AR753</f>
        <v>0</v>
      </c>
      <c r="AS752" s="16">
        <f>AS753</f>
        <v>0</v>
      </c>
      <c r="AT752" s="16">
        <f t="shared" si="1291"/>
        <v>117633.2</v>
      </c>
      <c r="AU752" s="16">
        <f t="shared" si="1292"/>
        <v>124202.99999999999</v>
      </c>
      <c r="AV752" s="16">
        <f t="shared" si="1293"/>
        <v>124202.99999999999</v>
      </c>
      <c r="AW752" s="16">
        <f>AW753</f>
        <v>0</v>
      </c>
      <c r="AX752" s="16">
        <f>AX753</f>
        <v>0</v>
      </c>
      <c r="AY752" s="16">
        <f>AY753</f>
        <v>0</v>
      </c>
      <c r="AZ752" s="16">
        <f t="shared" si="1294"/>
        <v>117633.2</v>
      </c>
      <c r="BA752" s="16">
        <f t="shared" si="1295"/>
        <v>124202.99999999999</v>
      </c>
      <c r="BB752" s="16">
        <f t="shared" si="1296"/>
        <v>124202.99999999999</v>
      </c>
      <c r="BC752" s="16">
        <f>BC753</f>
        <v>0</v>
      </c>
      <c r="BD752" s="30"/>
      <c r="BE752" s="30"/>
      <c r="BF752" s="1"/>
      <c r="BG752" s="1"/>
      <c r="BH752" s="1"/>
      <c r="BI752" s="1"/>
      <c r="BJ752" s="1"/>
    </row>
    <row r="753" s="1" customFormat="1">
      <c r="A753" s="13" t="s">
        <v>490</v>
      </c>
      <c r="B753" s="14">
        <v>100</v>
      </c>
      <c r="C753" s="13" t="s">
        <v>72</v>
      </c>
      <c r="D753" s="13" t="s">
        <v>74</v>
      </c>
      <c r="E753" s="29" t="s">
        <v>75</v>
      </c>
      <c r="F753" s="16">
        <v>101860.59999999999</v>
      </c>
      <c r="G753" s="16">
        <v>104985.79999999999</v>
      </c>
      <c r="H753" s="16">
        <v>104985.79999999999</v>
      </c>
      <c r="I753" s="16">
        <v>271.80000000000001</v>
      </c>
      <c r="J753" s="16">
        <v>280.19999999999999</v>
      </c>
      <c r="K753" s="16">
        <v>280.19999999999999</v>
      </c>
      <c r="L753" s="16">
        <f t="shared" si="1245"/>
        <v>102132.39999999999</v>
      </c>
      <c r="M753" s="16">
        <f t="shared" si="1246"/>
        <v>105265.99999999999</v>
      </c>
      <c r="N753" s="16">
        <f t="shared" si="1247"/>
        <v>105265.99999999999</v>
      </c>
      <c r="O753" s="16">
        <v>15500.799999999999</v>
      </c>
      <c r="P753" s="16">
        <v>18937</v>
      </c>
      <c r="Q753" s="16">
        <v>18937</v>
      </c>
      <c r="R753" s="16">
        <f t="shared" si="1276"/>
        <v>117633.2</v>
      </c>
      <c r="S753" s="16">
        <f t="shared" si="1277"/>
        <v>124202.99999999999</v>
      </c>
      <c r="T753" s="16">
        <f t="shared" si="1278"/>
        <v>124202.99999999999</v>
      </c>
      <c r="U753" s="16"/>
      <c r="V753" s="16"/>
      <c r="W753" s="16"/>
      <c r="X753" s="16">
        <f t="shared" si="1279"/>
        <v>117633.2</v>
      </c>
      <c r="Y753" s="16">
        <f t="shared" si="1280"/>
        <v>124202.99999999999</v>
      </c>
      <c r="Z753" s="16">
        <f t="shared" si="1281"/>
        <v>124202.99999999999</v>
      </c>
      <c r="AA753" s="16"/>
      <c r="AB753" s="16"/>
      <c r="AC753" s="16"/>
      <c r="AD753" s="16">
        <f t="shared" si="1282"/>
        <v>117633.2</v>
      </c>
      <c r="AE753" s="16">
        <f t="shared" si="1283"/>
        <v>124202.99999999999</v>
      </c>
      <c r="AF753" s="16">
        <f t="shared" si="1284"/>
        <v>124202.99999999999</v>
      </c>
      <c r="AG753" s="16"/>
      <c r="AH753" s="16">
        <f t="shared" si="1285"/>
        <v>117633.2</v>
      </c>
      <c r="AI753" s="16">
        <f t="shared" si="1286"/>
        <v>124202.99999999999</v>
      </c>
      <c r="AJ753" s="16">
        <f t="shared" si="1287"/>
        <v>124202.99999999999</v>
      </c>
      <c r="AK753" s="16"/>
      <c r="AL753" s="16"/>
      <c r="AM753" s="16"/>
      <c r="AN753" s="16">
        <f t="shared" si="1288"/>
        <v>117633.2</v>
      </c>
      <c r="AO753" s="16">
        <f t="shared" si="1289"/>
        <v>124202.99999999999</v>
      </c>
      <c r="AP753" s="16">
        <f t="shared" si="1290"/>
        <v>124202.99999999999</v>
      </c>
      <c r="AQ753" s="16"/>
      <c r="AR753" s="16"/>
      <c r="AS753" s="16"/>
      <c r="AT753" s="16">
        <f t="shared" si="1291"/>
        <v>117633.2</v>
      </c>
      <c r="AU753" s="16">
        <f t="shared" si="1292"/>
        <v>124202.99999999999</v>
      </c>
      <c r="AV753" s="16">
        <f t="shared" si="1293"/>
        <v>124202.99999999999</v>
      </c>
      <c r="AW753" s="16"/>
      <c r="AX753" s="16"/>
      <c r="AY753" s="16"/>
      <c r="AZ753" s="16">
        <f t="shared" si="1294"/>
        <v>117633.2</v>
      </c>
      <c r="BA753" s="16">
        <f t="shared" si="1295"/>
        <v>124202.99999999999</v>
      </c>
      <c r="BB753" s="16">
        <f t="shared" si="1296"/>
        <v>124202.99999999999</v>
      </c>
      <c r="BC753" s="16"/>
      <c r="BD753" s="30"/>
      <c r="BE753" s="30">
        <v>39</v>
      </c>
      <c r="BF753" s="1"/>
      <c r="BG753" s="1"/>
      <c r="BH753" s="1"/>
      <c r="BI753" s="1"/>
      <c r="BJ753" s="1"/>
    </row>
    <row r="754" s="1" customFormat="1">
      <c r="A754" s="13" t="s">
        <v>490</v>
      </c>
      <c r="B754" s="14" t="s">
        <v>66</v>
      </c>
      <c r="C754" s="13"/>
      <c r="D754" s="13"/>
      <c r="E754" s="29" t="s">
        <v>67</v>
      </c>
      <c r="F754" s="16">
        <f>F755</f>
        <v>4515</v>
      </c>
      <c r="G754" s="16">
        <f>G755</f>
        <v>4515</v>
      </c>
      <c r="H754" s="16">
        <f>H755</f>
        <v>4515</v>
      </c>
      <c r="I754" s="16">
        <f>I755</f>
        <v>0</v>
      </c>
      <c r="J754" s="16">
        <f>J755</f>
        <v>0</v>
      </c>
      <c r="K754" s="16">
        <f>K755</f>
        <v>0</v>
      </c>
      <c r="L754" s="16">
        <f t="shared" si="1245"/>
        <v>4515</v>
      </c>
      <c r="M754" s="16">
        <f t="shared" si="1246"/>
        <v>4515</v>
      </c>
      <c r="N754" s="16">
        <f t="shared" si="1247"/>
        <v>4515</v>
      </c>
      <c r="O754" s="16">
        <f>O755</f>
        <v>0</v>
      </c>
      <c r="P754" s="16">
        <f>P755</f>
        <v>0</v>
      </c>
      <c r="Q754" s="16">
        <f>Q755</f>
        <v>0</v>
      </c>
      <c r="R754" s="16">
        <f t="shared" si="1276"/>
        <v>4515</v>
      </c>
      <c r="S754" s="16">
        <f t="shared" si="1277"/>
        <v>4515</v>
      </c>
      <c r="T754" s="16">
        <f t="shared" si="1278"/>
        <v>4515</v>
      </c>
      <c r="U754" s="16">
        <f>U755</f>
        <v>0</v>
      </c>
      <c r="V754" s="16">
        <f>V755</f>
        <v>0</v>
      </c>
      <c r="W754" s="16">
        <f>W755</f>
        <v>0</v>
      </c>
      <c r="X754" s="16">
        <f t="shared" si="1279"/>
        <v>4515</v>
      </c>
      <c r="Y754" s="16">
        <f t="shared" si="1280"/>
        <v>4515</v>
      </c>
      <c r="Z754" s="16">
        <f t="shared" si="1281"/>
        <v>4515</v>
      </c>
      <c r="AA754" s="16">
        <f>AA755</f>
        <v>0</v>
      </c>
      <c r="AB754" s="16">
        <f>AB755</f>
        <v>0</v>
      </c>
      <c r="AC754" s="16">
        <f>AC755</f>
        <v>0</v>
      </c>
      <c r="AD754" s="16">
        <f t="shared" si="1282"/>
        <v>4515</v>
      </c>
      <c r="AE754" s="16">
        <f t="shared" si="1283"/>
        <v>4515</v>
      </c>
      <c r="AF754" s="16">
        <f t="shared" si="1284"/>
        <v>4515</v>
      </c>
      <c r="AG754" s="16">
        <f>AG755</f>
        <v>0</v>
      </c>
      <c r="AH754" s="16">
        <f t="shared" si="1285"/>
        <v>4515</v>
      </c>
      <c r="AI754" s="16">
        <f t="shared" si="1286"/>
        <v>4515</v>
      </c>
      <c r="AJ754" s="16">
        <f t="shared" si="1287"/>
        <v>4515</v>
      </c>
      <c r="AK754" s="16">
        <f>AK755</f>
        <v>0</v>
      </c>
      <c r="AL754" s="16">
        <f>AL755</f>
        <v>0</v>
      </c>
      <c r="AM754" s="16">
        <f>AM755</f>
        <v>0</v>
      </c>
      <c r="AN754" s="16">
        <f t="shared" si="1288"/>
        <v>4515</v>
      </c>
      <c r="AO754" s="16">
        <f t="shared" si="1289"/>
        <v>4515</v>
      </c>
      <c r="AP754" s="16">
        <f t="shared" si="1290"/>
        <v>4515</v>
      </c>
      <c r="AQ754" s="16">
        <f>AQ755</f>
        <v>0</v>
      </c>
      <c r="AR754" s="16">
        <f>AR755</f>
        <v>0</v>
      </c>
      <c r="AS754" s="16">
        <f>AS755</f>
        <v>0</v>
      </c>
      <c r="AT754" s="16">
        <f t="shared" si="1291"/>
        <v>4515</v>
      </c>
      <c r="AU754" s="16">
        <f t="shared" si="1292"/>
        <v>4515</v>
      </c>
      <c r="AV754" s="16">
        <f t="shared" si="1293"/>
        <v>4515</v>
      </c>
      <c r="AW754" s="16">
        <f>AW755</f>
        <v>0</v>
      </c>
      <c r="AX754" s="16">
        <f>AX755</f>
        <v>0</v>
      </c>
      <c r="AY754" s="16">
        <f>AY755</f>
        <v>0</v>
      </c>
      <c r="AZ754" s="16">
        <f t="shared" si="1294"/>
        <v>4515</v>
      </c>
      <c r="BA754" s="16">
        <f t="shared" si="1295"/>
        <v>4515</v>
      </c>
      <c r="BB754" s="16">
        <f t="shared" si="1296"/>
        <v>4515</v>
      </c>
      <c r="BC754" s="16">
        <f>BC755</f>
        <v>0</v>
      </c>
      <c r="BD754" s="30"/>
      <c r="BE754" s="30"/>
      <c r="BF754" s="1"/>
      <c r="BG754" s="1"/>
      <c r="BH754" s="1"/>
      <c r="BI754" s="1"/>
      <c r="BJ754" s="1"/>
    </row>
    <row r="755" s="1" customFormat="1">
      <c r="A755" s="13" t="s">
        <v>490</v>
      </c>
      <c r="B755" s="14">
        <v>200</v>
      </c>
      <c r="C755" s="13" t="s">
        <v>72</v>
      </c>
      <c r="D755" s="13" t="s">
        <v>74</v>
      </c>
      <c r="E755" s="29" t="s">
        <v>75</v>
      </c>
      <c r="F755" s="16">
        <v>4515</v>
      </c>
      <c r="G755" s="16">
        <v>4515</v>
      </c>
      <c r="H755" s="16">
        <v>4515</v>
      </c>
      <c r="I755" s="16"/>
      <c r="J755" s="16"/>
      <c r="K755" s="16"/>
      <c r="L755" s="16">
        <f t="shared" si="1245"/>
        <v>4515</v>
      </c>
      <c r="M755" s="16">
        <f t="shared" si="1246"/>
        <v>4515</v>
      </c>
      <c r="N755" s="16">
        <f t="shared" si="1247"/>
        <v>4515</v>
      </c>
      <c r="O755" s="16"/>
      <c r="P755" s="16"/>
      <c r="Q755" s="16"/>
      <c r="R755" s="16">
        <f t="shared" si="1276"/>
        <v>4515</v>
      </c>
      <c r="S755" s="16">
        <f t="shared" si="1277"/>
        <v>4515</v>
      </c>
      <c r="T755" s="16">
        <f t="shared" si="1278"/>
        <v>4515</v>
      </c>
      <c r="U755" s="16"/>
      <c r="V755" s="16"/>
      <c r="W755" s="16"/>
      <c r="X755" s="16">
        <f t="shared" si="1279"/>
        <v>4515</v>
      </c>
      <c r="Y755" s="16">
        <f t="shared" si="1280"/>
        <v>4515</v>
      </c>
      <c r="Z755" s="16">
        <f t="shared" si="1281"/>
        <v>4515</v>
      </c>
      <c r="AA755" s="16"/>
      <c r="AB755" s="16"/>
      <c r="AC755" s="16"/>
      <c r="AD755" s="16">
        <f t="shared" si="1282"/>
        <v>4515</v>
      </c>
      <c r="AE755" s="16">
        <f t="shared" si="1283"/>
        <v>4515</v>
      </c>
      <c r="AF755" s="16">
        <f t="shared" si="1284"/>
        <v>4515</v>
      </c>
      <c r="AG755" s="16"/>
      <c r="AH755" s="16">
        <f t="shared" si="1285"/>
        <v>4515</v>
      </c>
      <c r="AI755" s="16">
        <f t="shared" si="1286"/>
        <v>4515</v>
      </c>
      <c r="AJ755" s="16">
        <f t="shared" si="1287"/>
        <v>4515</v>
      </c>
      <c r="AK755" s="16"/>
      <c r="AL755" s="16"/>
      <c r="AM755" s="16"/>
      <c r="AN755" s="16">
        <f t="shared" si="1288"/>
        <v>4515</v>
      </c>
      <c r="AO755" s="16">
        <f t="shared" si="1289"/>
        <v>4515</v>
      </c>
      <c r="AP755" s="16">
        <f t="shared" si="1290"/>
        <v>4515</v>
      </c>
      <c r="AQ755" s="16"/>
      <c r="AR755" s="16"/>
      <c r="AS755" s="16"/>
      <c r="AT755" s="16">
        <f t="shared" si="1291"/>
        <v>4515</v>
      </c>
      <c r="AU755" s="16">
        <f t="shared" si="1292"/>
        <v>4515</v>
      </c>
      <c r="AV755" s="16">
        <f t="shared" si="1293"/>
        <v>4515</v>
      </c>
      <c r="AW755" s="16"/>
      <c r="AX755" s="16"/>
      <c r="AY755" s="16"/>
      <c r="AZ755" s="16">
        <f t="shared" si="1294"/>
        <v>4515</v>
      </c>
      <c r="BA755" s="16">
        <f t="shared" si="1295"/>
        <v>4515</v>
      </c>
      <c r="BB755" s="16">
        <f t="shared" si="1296"/>
        <v>4515</v>
      </c>
      <c r="BC755" s="16"/>
      <c r="BD755" s="30"/>
      <c r="BE755" s="30"/>
      <c r="BF755" s="1"/>
      <c r="BG755" s="1"/>
      <c r="BH755" s="1"/>
      <c r="BI755" s="1"/>
      <c r="BJ755" s="1"/>
    </row>
    <row r="756" s="1" customFormat="1">
      <c r="A756" s="13" t="s">
        <v>491</v>
      </c>
      <c r="B756" s="14"/>
      <c r="C756" s="13"/>
      <c r="D756" s="13"/>
      <c r="E756" s="29" t="s">
        <v>147</v>
      </c>
      <c r="F756" s="16">
        <f>F757+F759</f>
        <v>74633.199999999997</v>
      </c>
      <c r="G756" s="16">
        <f>G757+G759</f>
        <v>76068.800000000003</v>
      </c>
      <c r="H756" s="16">
        <f>H757+H759</f>
        <v>76068.800000000003</v>
      </c>
      <c r="I756" s="16">
        <f>I757+I759</f>
        <v>0</v>
      </c>
      <c r="J756" s="16">
        <f>J757+J759</f>
        <v>0</v>
      </c>
      <c r="K756" s="16">
        <f>K757+K759</f>
        <v>0</v>
      </c>
      <c r="L756" s="16">
        <f t="shared" si="1245"/>
        <v>74633.199999999997</v>
      </c>
      <c r="M756" s="16">
        <f t="shared" si="1246"/>
        <v>76068.800000000003</v>
      </c>
      <c r="N756" s="16">
        <f t="shared" si="1247"/>
        <v>76068.800000000003</v>
      </c>
      <c r="O756" s="16">
        <f>O757+O759</f>
        <v>1261.25</v>
      </c>
      <c r="P756" s="16">
        <f>P757+P759</f>
        <v>888.79999999999995</v>
      </c>
      <c r="Q756" s="16">
        <f>Q757+Q759</f>
        <v>888.79999999999995</v>
      </c>
      <c r="R756" s="16">
        <f t="shared" si="1276"/>
        <v>75894.449999999997</v>
      </c>
      <c r="S756" s="16">
        <f t="shared" si="1277"/>
        <v>76957.600000000006</v>
      </c>
      <c r="T756" s="16">
        <f t="shared" si="1278"/>
        <v>76957.600000000006</v>
      </c>
      <c r="U756" s="16">
        <f>U757+U759</f>
        <v>0</v>
      </c>
      <c r="V756" s="16">
        <f>V757+V759</f>
        <v>0</v>
      </c>
      <c r="W756" s="16">
        <f>W757+W759</f>
        <v>0</v>
      </c>
      <c r="X756" s="16">
        <f t="shared" si="1279"/>
        <v>75894.449999999997</v>
      </c>
      <c r="Y756" s="16">
        <f t="shared" si="1280"/>
        <v>76957.600000000006</v>
      </c>
      <c r="Z756" s="16">
        <f t="shared" si="1281"/>
        <v>76957.600000000006</v>
      </c>
      <c r="AA756" s="16">
        <f>AA757+AA759</f>
        <v>0</v>
      </c>
      <c r="AB756" s="16">
        <f>AB757+AB759</f>
        <v>0</v>
      </c>
      <c r="AC756" s="16">
        <f>AC757+AC759</f>
        <v>0</v>
      </c>
      <c r="AD756" s="16">
        <f t="shared" si="1282"/>
        <v>75894.449999999997</v>
      </c>
      <c r="AE756" s="16">
        <f t="shared" si="1283"/>
        <v>76957.600000000006</v>
      </c>
      <c r="AF756" s="16">
        <f t="shared" si="1284"/>
        <v>76957.600000000006</v>
      </c>
      <c r="AG756" s="16">
        <f>AG757+AG759</f>
        <v>0</v>
      </c>
      <c r="AH756" s="16">
        <f t="shared" si="1285"/>
        <v>75894.449999999997</v>
      </c>
      <c r="AI756" s="16">
        <f t="shared" si="1286"/>
        <v>76957.600000000006</v>
      </c>
      <c r="AJ756" s="16">
        <f t="shared" si="1287"/>
        <v>76957.600000000006</v>
      </c>
      <c r="AK756" s="16">
        <f>AK757+AK759</f>
        <v>0</v>
      </c>
      <c r="AL756" s="16">
        <f>AL757+AL759</f>
        <v>0</v>
      </c>
      <c r="AM756" s="16">
        <f>AM757+AM759</f>
        <v>0</v>
      </c>
      <c r="AN756" s="16">
        <f t="shared" si="1288"/>
        <v>75894.449999999997</v>
      </c>
      <c r="AO756" s="16">
        <f t="shared" si="1289"/>
        <v>76957.600000000006</v>
      </c>
      <c r="AP756" s="16">
        <f t="shared" si="1290"/>
        <v>76957.600000000006</v>
      </c>
      <c r="AQ756" s="16">
        <f>AQ757+AQ759</f>
        <v>0</v>
      </c>
      <c r="AR756" s="16">
        <f>AR757+AR759</f>
        <v>0</v>
      </c>
      <c r="AS756" s="16">
        <f>AS757+AS759</f>
        <v>0</v>
      </c>
      <c r="AT756" s="16">
        <f t="shared" si="1291"/>
        <v>75894.449999999997</v>
      </c>
      <c r="AU756" s="16">
        <f t="shared" si="1292"/>
        <v>76957.600000000006</v>
      </c>
      <c r="AV756" s="16">
        <f t="shared" si="1293"/>
        <v>76957.600000000006</v>
      </c>
      <c r="AW756" s="16">
        <f>AW757+AW759</f>
        <v>0</v>
      </c>
      <c r="AX756" s="16">
        <f>AX757+AX759</f>
        <v>0</v>
      </c>
      <c r="AY756" s="16">
        <f>AY757+AY759</f>
        <v>0</v>
      </c>
      <c r="AZ756" s="16">
        <f t="shared" si="1294"/>
        <v>75894.449999999997</v>
      </c>
      <c r="BA756" s="16">
        <f t="shared" si="1295"/>
        <v>76957.600000000006</v>
      </c>
      <c r="BB756" s="16">
        <f t="shared" si="1296"/>
        <v>76957.600000000006</v>
      </c>
      <c r="BC756" s="16">
        <f>BC757+BC759</f>
        <v>0</v>
      </c>
      <c r="BD756" s="30"/>
      <c r="BE756" s="30"/>
      <c r="BF756" s="1"/>
      <c r="BG756" s="1"/>
      <c r="BH756" s="1"/>
      <c r="BI756" s="1"/>
      <c r="BJ756" s="1"/>
    </row>
    <row r="757" s="1" customFormat="1">
      <c r="A757" s="13" t="s">
        <v>491</v>
      </c>
      <c r="B757" s="14" t="s">
        <v>148</v>
      </c>
      <c r="C757" s="13"/>
      <c r="D757" s="13"/>
      <c r="E757" s="29" t="s">
        <v>149</v>
      </c>
      <c r="F757" s="16">
        <f>F758</f>
        <v>46688.5</v>
      </c>
      <c r="G757" s="16">
        <f>G758</f>
        <v>48124.099999999999</v>
      </c>
      <c r="H757" s="16">
        <f>H758</f>
        <v>48124.099999999999</v>
      </c>
      <c r="I757" s="16">
        <f>I758</f>
        <v>0</v>
      </c>
      <c r="J757" s="16">
        <f>J758</f>
        <v>0</v>
      </c>
      <c r="K757" s="16">
        <f>K758</f>
        <v>0</v>
      </c>
      <c r="L757" s="16">
        <f t="shared" si="1245"/>
        <v>46688.5</v>
      </c>
      <c r="M757" s="16">
        <f t="shared" si="1246"/>
        <v>48124.099999999999</v>
      </c>
      <c r="N757" s="16">
        <f t="shared" si="1247"/>
        <v>48124.099999999999</v>
      </c>
      <c r="O757" s="16">
        <f>O758</f>
        <v>1261.25</v>
      </c>
      <c r="P757" s="16">
        <f>P758</f>
        <v>888.79999999999995</v>
      </c>
      <c r="Q757" s="16">
        <f>Q758</f>
        <v>888.79999999999995</v>
      </c>
      <c r="R757" s="16">
        <f t="shared" si="1276"/>
        <v>47949.75</v>
      </c>
      <c r="S757" s="16">
        <f t="shared" si="1277"/>
        <v>49012.900000000001</v>
      </c>
      <c r="T757" s="16">
        <f t="shared" si="1278"/>
        <v>49012.900000000001</v>
      </c>
      <c r="U757" s="16">
        <f>U758</f>
        <v>0</v>
      </c>
      <c r="V757" s="16">
        <f>V758</f>
        <v>0</v>
      </c>
      <c r="W757" s="16">
        <f>W758</f>
        <v>0</v>
      </c>
      <c r="X757" s="16">
        <f t="shared" si="1279"/>
        <v>47949.75</v>
      </c>
      <c r="Y757" s="16">
        <f t="shared" si="1280"/>
        <v>49012.900000000001</v>
      </c>
      <c r="Z757" s="16">
        <f t="shared" si="1281"/>
        <v>49012.900000000001</v>
      </c>
      <c r="AA757" s="16">
        <f>AA758</f>
        <v>0</v>
      </c>
      <c r="AB757" s="16">
        <f>AB758</f>
        <v>0</v>
      </c>
      <c r="AC757" s="16">
        <f>AC758</f>
        <v>0</v>
      </c>
      <c r="AD757" s="16">
        <f t="shared" si="1282"/>
        <v>47949.75</v>
      </c>
      <c r="AE757" s="16">
        <f t="shared" si="1283"/>
        <v>49012.900000000001</v>
      </c>
      <c r="AF757" s="16">
        <f t="shared" si="1284"/>
        <v>49012.900000000001</v>
      </c>
      <c r="AG757" s="16">
        <f>AG758</f>
        <v>0</v>
      </c>
      <c r="AH757" s="16">
        <f t="shared" si="1285"/>
        <v>47949.75</v>
      </c>
      <c r="AI757" s="16">
        <f t="shared" si="1286"/>
        <v>49012.900000000001</v>
      </c>
      <c r="AJ757" s="16">
        <f t="shared" si="1287"/>
        <v>49012.900000000001</v>
      </c>
      <c r="AK757" s="16">
        <f>AK758</f>
        <v>0</v>
      </c>
      <c r="AL757" s="16">
        <f>AL758</f>
        <v>0</v>
      </c>
      <c r="AM757" s="16">
        <f>AM758</f>
        <v>0</v>
      </c>
      <c r="AN757" s="16">
        <f t="shared" si="1288"/>
        <v>47949.75</v>
      </c>
      <c r="AO757" s="16">
        <f t="shared" si="1289"/>
        <v>49012.900000000001</v>
      </c>
      <c r="AP757" s="16">
        <f t="shared" si="1290"/>
        <v>49012.900000000001</v>
      </c>
      <c r="AQ757" s="16">
        <f>AQ758</f>
        <v>0</v>
      </c>
      <c r="AR757" s="16">
        <f>AR758</f>
        <v>0</v>
      </c>
      <c r="AS757" s="16">
        <f>AS758</f>
        <v>0</v>
      </c>
      <c r="AT757" s="16">
        <f t="shared" si="1291"/>
        <v>47949.75</v>
      </c>
      <c r="AU757" s="16">
        <f t="shared" si="1292"/>
        <v>49012.900000000001</v>
      </c>
      <c r="AV757" s="16">
        <f t="shared" si="1293"/>
        <v>49012.900000000001</v>
      </c>
      <c r="AW757" s="16">
        <f>AW758</f>
        <v>0</v>
      </c>
      <c r="AX757" s="16">
        <f>AX758</f>
        <v>0</v>
      </c>
      <c r="AY757" s="16">
        <f>AY758</f>
        <v>0</v>
      </c>
      <c r="AZ757" s="16">
        <f t="shared" si="1294"/>
        <v>47949.75</v>
      </c>
      <c r="BA757" s="16">
        <f t="shared" si="1295"/>
        <v>49012.900000000001</v>
      </c>
      <c r="BB757" s="16">
        <f t="shared" si="1296"/>
        <v>49012.900000000001</v>
      </c>
      <c r="BC757" s="16">
        <f>BC758</f>
        <v>0</v>
      </c>
      <c r="BD757" s="30"/>
      <c r="BE757" s="30"/>
      <c r="BF757" s="1"/>
      <c r="BG757" s="1"/>
      <c r="BH757" s="1"/>
      <c r="BI757" s="1"/>
      <c r="BJ757" s="1"/>
    </row>
    <row r="758" s="1" customFormat="1">
      <c r="A758" s="13" t="s">
        <v>491</v>
      </c>
      <c r="B758" s="14">
        <v>100</v>
      </c>
      <c r="C758" s="13" t="s">
        <v>72</v>
      </c>
      <c r="D758" s="13" t="s">
        <v>74</v>
      </c>
      <c r="E758" s="29" t="s">
        <v>75</v>
      </c>
      <c r="F758" s="16">
        <v>46688.5</v>
      </c>
      <c r="G758" s="16">
        <v>48124.099999999999</v>
      </c>
      <c r="H758" s="16">
        <v>48124.099999999999</v>
      </c>
      <c r="I758" s="16"/>
      <c r="J758" s="16"/>
      <c r="K758" s="16"/>
      <c r="L758" s="16">
        <f t="shared" si="1245"/>
        <v>46688.5</v>
      </c>
      <c r="M758" s="16">
        <f t="shared" si="1246"/>
        <v>48124.099999999999</v>
      </c>
      <c r="N758" s="16">
        <f t="shared" si="1247"/>
        <v>48124.099999999999</v>
      </c>
      <c r="O758" s="16">
        <v>1261.25</v>
      </c>
      <c r="P758" s="16">
        <v>888.79999999999995</v>
      </c>
      <c r="Q758" s="16">
        <v>888.79999999999995</v>
      </c>
      <c r="R758" s="16">
        <f t="shared" si="1276"/>
        <v>47949.75</v>
      </c>
      <c r="S758" s="16">
        <f t="shared" si="1277"/>
        <v>49012.900000000001</v>
      </c>
      <c r="T758" s="16">
        <f t="shared" si="1278"/>
        <v>49012.900000000001</v>
      </c>
      <c r="U758" s="16"/>
      <c r="V758" s="16"/>
      <c r="W758" s="16"/>
      <c r="X758" s="16">
        <f t="shared" si="1279"/>
        <v>47949.75</v>
      </c>
      <c r="Y758" s="16">
        <f t="shared" si="1280"/>
        <v>49012.900000000001</v>
      </c>
      <c r="Z758" s="16">
        <f t="shared" si="1281"/>
        <v>49012.900000000001</v>
      </c>
      <c r="AA758" s="16"/>
      <c r="AB758" s="16"/>
      <c r="AC758" s="16"/>
      <c r="AD758" s="16">
        <f t="shared" si="1282"/>
        <v>47949.75</v>
      </c>
      <c r="AE758" s="16">
        <f t="shared" si="1283"/>
        <v>49012.900000000001</v>
      </c>
      <c r="AF758" s="16">
        <f t="shared" si="1284"/>
        <v>49012.900000000001</v>
      </c>
      <c r="AG758" s="16"/>
      <c r="AH758" s="16">
        <f t="shared" si="1285"/>
        <v>47949.75</v>
      </c>
      <c r="AI758" s="16">
        <f t="shared" si="1286"/>
        <v>49012.900000000001</v>
      </c>
      <c r="AJ758" s="16">
        <f t="shared" si="1287"/>
        <v>49012.900000000001</v>
      </c>
      <c r="AK758" s="16"/>
      <c r="AL758" s="16"/>
      <c r="AM758" s="16"/>
      <c r="AN758" s="16">
        <f t="shared" si="1288"/>
        <v>47949.75</v>
      </c>
      <c r="AO758" s="16">
        <f t="shared" si="1289"/>
        <v>49012.900000000001</v>
      </c>
      <c r="AP758" s="16">
        <f t="shared" si="1290"/>
        <v>49012.900000000001</v>
      </c>
      <c r="AQ758" s="16"/>
      <c r="AR758" s="16"/>
      <c r="AS758" s="16"/>
      <c r="AT758" s="16">
        <f t="shared" si="1291"/>
        <v>47949.75</v>
      </c>
      <c r="AU758" s="16">
        <f t="shared" si="1292"/>
        <v>49012.900000000001</v>
      </c>
      <c r="AV758" s="16">
        <f t="shared" si="1293"/>
        <v>49012.900000000001</v>
      </c>
      <c r="AW758" s="16"/>
      <c r="AX758" s="16"/>
      <c r="AY758" s="16"/>
      <c r="AZ758" s="16">
        <f t="shared" si="1294"/>
        <v>47949.75</v>
      </c>
      <c r="BA758" s="16">
        <f t="shared" si="1295"/>
        <v>49012.900000000001</v>
      </c>
      <c r="BB758" s="16">
        <f t="shared" si="1296"/>
        <v>49012.900000000001</v>
      </c>
      <c r="BC758" s="16"/>
      <c r="BD758" s="30"/>
      <c r="BE758" s="30"/>
      <c r="BF758" s="1"/>
      <c r="BG758" s="1"/>
      <c r="BH758" s="1"/>
      <c r="BI758" s="1"/>
      <c r="BJ758" s="1"/>
    </row>
    <row r="759" s="1" customFormat="1">
      <c r="A759" s="13" t="s">
        <v>491</v>
      </c>
      <c r="B759" s="14" t="s">
        <v>66</v>
      </c>
      <c r="C759" s="13"/>
      <c r="D759" s="13"/>
      <c r="E759" s="29" t="s">
        <v>67</v>
      </c>
      <c r="F759" s="16">
        <f>F760</f>
        <v>27944.700000000001</v>
      </c>
      <c r="G759" s="16">
        <f>G760</f>
        <v>27944.700000000001</v>
      </c>
      <c r="H759" s="16">
        <f>H760</f>
        <v>27944.700000000001</v>
      </c>
      <c r="I759" s="16">
        <f>I760</f>
        <v>0</v>
      </c>
      <c r="J759" s="16">
        <f>J760</f>
        <v>0</v>
      </c>
      <c r="K759" s="16">
        <f>K760</f>
        <v>0</v>
      </c>
      <c r="L759" s="16">
        <f t="shared" si="1245"/>
        <v>27944.700000000001</v>
      </c>
      <c r="M759" s="16">
        <f t="shared" si="1246"/>
        <v>27944.700000000001</v>
      </c>
      <c r="N759" s="16">
        <f t="shared" si="1247"/>
        <v>27944.700000000001</v>
      </c>
      <c r="O759" s="16">
        <f>O760</f>
        <v>0</v>
      </c>
      <c r="P759" s="16">
        <f>P760</f>
        <v>0</v>
      </c>
      <c r="Q759" s="16">
        <f>Q760</f>
        <v>0</v>
      </c>
      <c r="R759" s="16">
        <f t="shared" si="1276"/>
        <v>27944.700000000001</v>
      </c>
      <c r="S759" s="16">
        <f t="shared" si="1277"/>
        <v>27944.700000000001</v>
      </c>
      <c r="T759" s="16">
        <f t="shared" si="1278"/>
        <v>27944.700000000001</v>
      </c>
      <c r="U759" s="16">
        <f>U760</f>
        <v>0</v>
      </c>
      <c r="V759" s="16">
        <f>V760</f>
        <v>0</v>
      </c>
      <c r="W759" s="16">
        <f>W760</f>
        <v>0</v>
      </c>
      <c r="X759" s="16">
        <f t="shared" si="1279"/>
        <v>27944.700000000001</v>
      </c>
      <c r="Y759" s="16">
        <f t="shared" si="1280"/>
        <v>27944.700000000001</v>
      </c>
      <c r="Z759" s="16">
        <f t="shared" si="1281"/>
        <v>27944.700000000001</v>
      </c>
      <c r="AA759" s="16">
        <f>AA760</f>
        <v>0</v>
      </c>
      <c r="AB759" s="16">
        <f>AB760</f>
        <v>0</v>
      </c>
      <c r="AC759" s="16">
        <f>AC760</f>
        <v>0</v>
      </c>
      <c r="AD759" s="16">
        <f t="shared" si="1282"/>
        <v>27944.700000000001</v>
      </c>
      <c r="AE759" s="16">
        <f t="shared" si="1283"/>
        <v>27944.700000000001</v>
      </c>
      <c r="AF759" s="16">
        <f t="shared" si="1284"/>
        <v>27944.700000000001</v>
      </c>
      <c r="AG759" s="16">
        <f>AG760</f>
        <v>0</v>
      </c>
      <c r="AH759" s="16">
        <f t="shared" si="1285"/>
        <v>27944.700000000001</v>
      </c>
      <c r="AI759" s="16">
        <f t="shared" si="1286"/>
        <v>27944.700000000001</v>
      </c>
      <c r="AJ759" s="16">
        <f t="shared" si="1287"/>
        <v>27944.700000000001</v>
      </c>
      <c r="AK759" s="16">
        <f>AK760</f>
        <v>0</v>
      </c>
      <c r="AL759" s="16">
        <f>AL760</f>
        <v>0</v>
      </c>
      <c r="AM759" s="16">
        <f>AM760</f>
        <v>0</v>
      </c>
      <c r="AN759" s="16">
        <f t="shared" si="1288"/>
        <v>27944.700000000001</v>
      </c>
      <c r="AO759" s="16">
        <f t="shared" si="1289"/>
        <v>27944.700000000001</v>
      </c>
      <c r="AP759" s="16">
        <f t="shared" si="1290"/>
        <v>27944.700000000001</v>
      </c>
      <c r="AQ759" s="16">
        <f>AQ760</f>
        <v>0</v>
      </c>
      <c r="AR759" s="16">
        <f>AR760</f>
        <v>0</v>
      </c>
      <c r="AS759" s="16">
        <f>AS760</f>
        <v>0</v>
      </c>
      <c r="AT759" s="16">
        <f t="shared" si="1291"/>
        <v>27944.700000000001</v>
      </c>
      <c r="AU759" s="16">
        <f t="shared" si="1292"/>
        <v>27944.700000000001</v>
      </c>
      <c r="AV759" s="16">
        <f t="shared" si="1293"/>
        <v>27944.700000000001</v>
      </c>
      <c r="AW759" s="16">
        <f>AW760</f>
        <v>0</v>
      </c>
      <c r="AX759" s="16">
        <f>AX760</f>
        <v>0</v>
      </c>
      <c r="AY759" s="16">
        <f>AY760</f>
        <v>0</v>
      </c>
      <c r="AZ759" s="16">
        <f t="shared" si="1294"/>
        <v>27944.700000000001</v>
      </c>
      <c r="BA759" s="16">
        <f t="shared" si="1295"/>
        <v>27944.700000000001</v>
      </c>
      <c r="BB759" s="16">
        <f t="shared" si="1296"/>
        <v>27944.700000000001</v>
      </c>
      <c r="BC759" s="16">
        <f>BC760</f>
        <v>0</v>
      </c>
      <c r="BD759" s="30"/>
      <c r="BE759" s="30"/>
      <c r="BF759" s="1"/>
      <c r="BG759" s="1"/>
      <c r="BH759" s="1"/>
      <c r="BI759" s="1"/>
      <c r="BJ759" s="1"/>
    </row>
    <row r="760" s="1" customFormat="1">
      <c r="A760" s="13" t="s">
        <v>491</v>
      </c>
      <c r="B760" s="14">
        <v>200</v>
      </c>
      <c r="C760" s="13" t="s">
        <v>72</v>
      </c>
      <c r="D760" s="13" t="s">
        <v>74</v>
      </c>
      <c r="E760" s="29" t="s">
        <v>75</v>
      </c>
      <c r="F760" s="16">
        <v>27944.700000000001</v>
      </c>
      <c r="G760" s="16">
        <v>27944.700000000001</v>
      </c>
      <c r="H760" s="16">
        <v>27944.700000000001</v>
      </c>
      <c r="I760" s="16"/>
      <c r="J760" s="16"/>
      <c r="K760" s="16"/>
      <c r="L760" s="16">
        <f t="shared" si="1245"/>
        <v>27944.700000000001</v>
      </c>
      <c r="M760" s="16">
        <f t="shared" si="1246"/>
        <v>27944.700000000001</v>
      </c>
      <c r="N760" s="16">
        <f t="shared" si="1247"/>
        <v>27944.700000000001</v>
      </c>
      <c r="O760" s="16"/>
      <c r="P760" s="16"/>
      <c r="Q760" s="16"/>
      <c r="R760" s="16">
        <f t="shared" si="1276"/>
        <v>27944.700000000001</v>
      </c>
      <c r="S760" s="16">
        <f t="shared" si="1277"/>
        <v>27944.700000000001</v>
      </c>
      <c r="T760" s="16">
        <f t="shared" si="1278"/>
        <v>27944.700000000001</v>
      </c>
      <c r="U760" s="16"/>
      <c r="V760" s="16"/>
      <c r="W760" s="16"/>
      <c r="X760" s="16">
        <f t="shared" si="1279"/>
        <v>27944.700000000001</v>
      </c>
      <c r="Y760" s="16">
        <f t="shared" si="1280"/>
        <v>27944.700000000001</v>
      </c>
      <c r="Z760" s="16">
        <f t="shared" si="1281"/>
        <v>27944.700000000001</v>
      </c>
      <c r="AA760" s="16"/>
      <c r="AB760" s="16"/>
      <c r="AC760" s="16"/>
      <c r="AD760" s="16">
        <f t="shared" si="1282"/>
        <v>27944.700000000001</v>
      </c>
      <c r="AE760" s="16">
        <f t="shared" si="1283"/>
        <v>27944.700000000001</v>
      </c>
      <c r="AF760" s="16">
        <f t="shared" si="1284"/>
        <v>27944.700000000001</v>
      </c>
      <c r="AG760" s="16"/>
      <c r="AH760" s="16">
        <f t="shared" si="1285"/>
        <v>27944.700000000001</v>
      </c>
      <c r="AI760" s="16">
        <f t="shared" si="1286"/>
        <v>27944.700000000001</v>
      </c>
      <c r="AJ760" s="16">
        <f t="shared" si="1287"/>
        <v>27944.700000000001</v>
      </c>
      <c r="AK760" s="16"/>
      <c r="AL760" s="16"/>
      <c r="AM760" s="16"/>
      <c r="AN760" s="16">
        <f t="shared" si="1288"/>
        <v>27944.700000000001</v>
      </c>
      <c r="AO760" s="16">
        <f t="shared" si="1289"/>
        <v>27944.700000000001</v>
      </c>
      <c r="AP760" s="16">
        <f t="shared" si="1290"/>
        <v>27944.700000000001</v>
      </c>
      <c r="AQ760" s="16"/>
      <c r="AR760" s="16"/>
      <c r="AS760" s="16"/>
      <c r="AT760" s="16">
        <f t="shared" si="1291"/>
        <v>27944.700000000001</v>
      </c>
      <c r="AU760" s="16">
        <f t="shared" si="1292"/>
        <v>27944.700000000001</v>
      </c>
      <c r="AV760" s="16">
        <f t="shared" si="1293"/>
        <v>27944.700000000001</v>
      </c>
      <c r="AW760" s="16"/>
      <c r="AX760" s="16"/>
      <c r="AY760" s="16"/>
      <c r="AZ760" s="16">
        <f t="shared" si="1294"/>
        <v>27944.700000000001</v>
      </c>
      <c r="BA760" s="16">
        <f t="shared" si="1295"/>
        <v>27944.700000000001</v>
      </c>
      <c r="BB760" s="16">
        <f t="shared" si="1296"/>
        <v>27944.700000000001</v>
      </c>
      <c r="BC760" s="16"/>
      <c r="BD760" s="30"/>
      <c r="BE760" s="30"/>
      <c r="BF760" s="1"/>
      <c r="BG760" s="1"/>
      <c r="BH760" s="1"/>
      <c r="BI760" s="1"/>
      <c r="BJ760" s="1"/>
    </row>
    <row r="761" s="1" customFormat="1">
      <c r="A761" s="13" t="s">
        <v>492</v>
      </c>
      <c r="B761" s="14"/>
      <c r="C761" s="13"/>
      <c r="D761" s="13"/>
      <c r="E761" s="29" t="s">
        <v>432</v>
      </c>
      <c r="F761" s="16">
        <f>F762+F764</f>
        <v>446050.20000000001</v>
      </c>
      <c r="G761" s="16">
        <f>G762+G764</f>
        <v>445030.40000000002</v>
      </c>
      <c r="H761" s="16">
        <f>H762+H764</f>
        <v>442514.90000000002</v>
      </c>
      <c r="I761" s="16">
        <f>I762+I764</f>
        <v>0</v>
      </c>
      <c r="J761" s="16">
        <f>J762+J764</f>
        <v>0</v>
      </c>
      <c r="K761" s="16">
        <f>K762+K764</f>
        <v>0</v>
      </c>
      <c r="L761" s="16">
        <f t="shared" si="1245"/>
        <v>446050.20000000001</v>
      </c>
      <c r="M761" s="16">
        <f t="shared" si="1246"/>
        <v>445030.40000000002</v>
      </c>
      <c r="N761" s="16">
        <f t="shared" si="1247"/>
        <v>442514.90000000002</v>
      </c>
      <c r="O761" s="16">
        <f>O762+O764</f>
        <v>0</v>
      </c>
      <c r="P761" s="16">
        <f>P762+P764</f>
        <v>0</v>
      </c>
      <c r="Q761" s="16">
        <f>Q762+Q764</f>
        <v>0</v>
      </c>
      <c r="R761" s="16">
        <f t="shared" si="1276"/>
        <v>446050.20000000001</v>
      </c>
      <c r="S761" s="16">
        <f t="shared" si="1277"/>
        <v>445030.40000000002</v>
      </c>
      <c r="T761" s="16">
        <f t="shared" si="1278"/>
        <v>442514.90000000002</v>
      </c>
      <c r="U761" s="16">
        <f>U762+U764</f>
        <v>0</v>
      </c>
      <c r="V761" s="16">
        <f>V762+V764</f>
        <v>0</v>
      </c>
      <c r="W761" s="16">
        <f>W762+W764</f>
        <v>0</v>
      </c>
      <c r="X761" s="16">
        <f t="shared" si="1279"/>
        <v>446050.20000000001</v>
      </c>
      <c r="Y761" s="16">
        <f t="shared" si="1280"/>
        <v>445030.40000000002</v>
      </c>
      <c r="Z761" s="16">
        <f t="shared" si="1281"/>
        <v>442514.90000000002</v>
      </c>
      <c r="AA761" s="16">
        <f>AA762+AA764</f>
        <v>0</v>
      </c>
      <c r="AB761" s="16">
        <f>AB762+AB764</f>
        <v>0</v>
      </c>
      <c r="AC761" s="16">
        <f>AC762+AC764</f>
        <v>0</v>
      </c>
      <c r="AD761" s="16">
        <f t="shared" si="1282"/>
        <v>446050.20000000001</v>
      </c>
      <c r="AE761" s="16">
        <f t="shared" si="1283"/>
        <v>445030.40000000002</v>
      </c>
      <c r="AF761" s="16">
        <f t="shared" si="1284"/>
        <v>442514.90000000002</v>
      </c>
      <c r="AG761" s="16">
        <f>AG762+AG764</f>
        <v>0</v>
      </c>
      <c r="AH761" s="16">
        <f t="shared" si="1285"/>
        <v>446050.20000000001</v>
      </c>
      <c r="AI761" s="16">
        <f t="shared" si="1286"/>
        <v>445030.40000000002</v>
      </c>
      <c r="AJ761" s="16">
        <f t="shared" si="1287"/>
        <v>442514.90000000002</v>
      </c>
      <c r="AK761" s="16">
        <f>AK762+AK764</f>
        <v>0</v>
      </c>
      <c r="AL761" s="16">
        <f>AL762+AL764</f>
        <v>0</v>
      </c>
      <c r="AM761" s="16">
        <f>AM762+AM764</f>
        <v>0</v>
      </c>
      <c r="AN761" s="16">
        <f t="shared" si="1288"/>
        <v>446050.20000000001</v>
      </c>
      <c r="AO761" s="16">
        <f t="shared" si="1289"/>
        <v>445030.40000000002</v>
      </c>
      <c r="AP761" s="16">
        <f t="shared" si="1290"/>
        <v>442514.90000000002</v>
      </c>
      <c r="AQ761" s="16">
        <f>AQ762+AQ764</f>
        <v>0</v>
      </c>
      <c r="AR761" s="16">
        <f>AR762+AR764</f>
        <v>0</v>
      </c>
      <c r="AS761" s="16">
        <f>AS762+AS764</f>
        <v>0</v>
      </c>
      <c r="AT761" s="16">
        <f t="shared" si="1291"/>
        <v>446050.20000000001</v>
      </c>
      <c r="AU761" s="16">
        <f t="shared" si="1292"/>
        <v>445030.40000000002</v>
      </c>
      <c r="AV761" s="16">
        <f t="shared" si="1293"/>
        <v>442514.90000000002</v>
      </c>
      <c r="AW761" s="16">
        <f>AW762+AW764</f>
        <v>0</v>
      </c>
      <c r="AX761" s="16">
        <f>AX762+AX764</f>
        <v>0</v>
      </c>
      <c r="AY761" s="16">
        <f>AY762+AY764</f>
        <v>0</v>
      </c>
      <c r="AZ761" s="16">
        <f t="shared" si="1294"/>
        <v>446050.20000000001</v>
      </c>
      <c r="BA761" s="16">
        <f t="shared" si="1295"/>
        <v>445030.40000000002</v>
      </c>
      <c r="BB761" s="16">
        <f t="shared" si="1296"/>
        <v>442514.90000000002</v>
      </c>
      <c r="BC761" s="16">
        <f>BC762+BC764</f>
        <v>0</v>
      </c>
      <c r="BD761" s="30"/>
      <c r="BE761" s="30"/>
      <c r="BF761" s="1"/>
      <c r="BG761" s="1"/>
      <c r="BH761" s="1"/>
      <c r="BI761" s="1"/>
      <c r="BJ761" s="1"/>
    </row>
    <row r="762" s="1" customFormat="1">
      <c r="A762" s="13" t="s">
        <v>492</v>
      </c>
      <c r="B762" s="14" t="s">
        <v>148</v>
      </c>
      <c r="C762" s="13"/>
      <c r="D762" s="13"/>
      <c r="E762" s="29" t="s">
        <v>149</v>
      </c>
      <c r="F762" s="16">
        <f>F763</f>
        <v>441160.70000000001</v>
      </c>
      <c r="G762" s="16">
        <f>G763</f>
        <v>440144</v>
      </c>
      <c r="H762" s="16">
        <f>H763</f>
        <v>437630</v>
      </c>
      <c r="I762" s="16">
        <f>I763</f>
        <v>0</v>
      </c>
      <c r="J762" s="16">
        <f>J763</f>
        <v>0</v>
      </c>
      <c r="K762" s="16">
        <f>K763</f>
        <v>0</v>
      </c>
      <c r="L762" s="16">
        <f t="shared" si="1245"/>
        <v>441160.70000000001</v>
      </c>
      <c r="M762" s="16">
        <f t="shared" si="1246"/>
        <v>440144</v>
      </c>
      <c r="N762" s="16">
        <f t="shared" si="1247"/>
        <v>437630</v>
      </c>
      <c r="O762" s="16">
        <f>O763</f>
        <v>0</v>
      </c>
      <c r="P762" s="16">
        <f>P763</f>
        <v>0</v>
      </c>
      <c r="Q762" s="16">
        <f>Q763</f>
        <v>0</v>
      </c>
      <c r="R762" s="16">
        <f t="shared" si="1276"/>
        <v>441160.70000000001</v>
      </c>
      <c r="S762" s="16">
        <f t="shared" si="1277"/>
        <v>440144</v>
      </c>
      <c r="T762" s="16">
        <f t="shared" si="1278"/>
        <v>437630</v>
      </c>
      <c r="U762" s="16">
        <f>U763</f>
        <v>0</v>
      </c>
      <c r="V762" s="16">
        <f>V763</f>
        <v>0</v>
      </c>
      <c r="W762" s="16">
        <f>W763</f>
        <v>0</v>
      </c>
      <c r="X762" s="16">
        <f t="shared" si="1279"/>
        <v>441160.70000000001</v>
      </c>
      <c r="Y762" s="16">
        <f t="shared" si="1280"/>
        <v>440144</v>
      </c>
      <c r="Z762" s="16">
        <f t="shared" si="1281"/>
        <v>437630</v>
      </c>
      <c r="AA762" s="16">
        <f>AA763</f>
        <v>0</v>
      </c>
      <c r="AB762" s="16">
        <f>AB763</f>
        <v>0</v>
      </c>
      <c r="AC762" s="16">
        <f>AC763</f>
        <v>0</v>
      </c>
      <c r="AD762" s="16">
        <f t="shared" si="1282"/>
        <v>441160.70000000001</v>
      </c>
      <c r="AE762" s="16">
        <f t="shared" si="1283"/>
        <v>440144</v>
      </c>
      <c r="AF762" s="16">
        <f t="shared" si="1284"/>
        <v>437630</v>
      </c>
      <c r="AG762" s="16">
        <f>AG763</f>
        <v>0</v>
      </c>
      <c r="AH762" s="16">
        <f t="shared" si="1285"/>
        <v>441160.70000000001</v>
      </c>
      <c r="AI762" s="16">
        <f t="shared" si="1286"/>
        <v>440144</v>
      </c>
      <c r="AJ762" s="16">
        <f t="shared" si="1287"/>
        <v>437630</v>
      </c>
      <c r="AK762" s="16">
        <f>AK763</f>
        <v>0</v>
      </c>
      <c r="AL762" s="16">
        <f>AL763</f>
        <v>0</v>
      </c>
      <c r="AM762" s="16">
        <f>AM763</f>
        <v>0</v>
      </c>
      <c r="AN762" s="16">
        <f t="shared" si="1288"/>
        <v>441160.70000000001</v>
      </c>
      <c r="AO762" s="16">
        <f t="shared" si="1289"/>
        <v>440144</v>
      </c>
      <c r="AP762" s="16">
        <f t="shared" si="1290"/>
        <v>437630</v>
      </c>
      <c r="AQ762" s="16">
        <f>AQ763</f>
        <v>0</v>
      </c>
      <c r="AR762" s="16">
        <f>AR763</f>
        <v>0</v>
      </c>
      <c r="AS762" s="16">
        <f>AS763</f>
        <v>0</v>
      </c>
      <c r="AT762" s="16">
        <f t="shared" si="1291"/>
        <v>441160.70000000001</v>
      </c>
      <c r="AU762" s="16">
        <f t="shared" si="1292"/>
        <v>440144</v>
      </c>
      <c r="AV762" s="16">
        <f t="shared" si="1293"/>
        <v>437630</v>
      </c>
      <c r="AW762" s="16">
        <f>AW763</f>
        <v>0</v>
      </c>
      <c r="AX762" s="16">
        <f>AX763</f>
        <v>0</v>
      </c>
      <c r="AY762" s="16">
        <f>AY763</f>
        <v>0</v>
      </c>
      <c r="AZ762" s="16">
        <f t="shared" si="1294"/>
        <v>441160.70000000001</v>
      </c>
      <c r="BA762" s="16">
        <f t="shared" si="1295"/>
        <v>440144</v>
      </c>
      <c r="BB762" s="16">
        <f t="shared" si="1296"/>
        <v>437630</v>
      </c>
      <c r="BC762" s="16">
        <f>BC763</f>
        <v>0</v>
      </c>
      <c r="BD762" s="30"/>
      <c r="BE762" s="30"/>
      <c r="BF762" s="1"/>
      <c r="BG762" s="1"/>
      <c r="BH762" s="1"/>
      <c r="BI762" s="1"/>
      <c r="BJ762" s="1"/>
    </row>
    <row r="763" s="1" customFormat="1">
      <c r="A763" s="13" t="s">
        <v>492</v>
      </c>
      <c r="B763" s="14">
        <v>100</v>
      </c>
      <c r="C763" s="13" t="s">
        <v>72</v>
      </c>
      <c r="D763" s="13" t="s">
        <v>74</v>
      </c>
      <c r="E763" s="29" t="s">
        <v>75</v>
      </c>
      <c r="F763" s="16">
        <v>441160.70000000001</v>
      </c>
      <c r="G763" s="16">
        <v>440144</v>
      </c>
      <c r="H763" s="16">
        <v>437630</v>
      </c>
      <c r="I763" s="16"/>
      <c r="J763" s="16"/>
      <c r="K763" s="16"/>
      <c r="L763" s="16">
        <f t="shared" si="1245"/>
        <v>441160.70000000001</v>
      </c>
      <c r="M763" s="16">
        <f t="shared" si="1246"/>
        <v>440144</v>
      </c>
      <c r="N763" s="16">
        <f t="shared" si="1247"/>
        <v>437630</v>
      </c>
      <c r="O763" s="16"/>
      <c r="P763" s="16"/>
      <c r="Q763" s="16"/>
      <c r="R763" s="16">
        <f t="shared" si="1276"/>
        <v>441160.70000000001</v>
      </c>
      <c r="S763" s="16">
        <f t="shared" si="1277"/>
        <v>440144</v>
      </c>
      <c r="T763" s="16">
        <f t="shared" si="1278"/>
        <v>437630</v>
      </c>
      <c r="U763" s="16"/>
      <c r="V763" s="16"/>
      <c r="W763" s="16"/>
      <c r="X763" s="16">
        <f t="shared" si="1279"/>
        <v>441160.70000000001</v>
      </c>
      <c r="Y763" s="16">
        <f t="shared" si="1280"/>
        <v>440144</v>
      </c>
      <c r="Z763" s="16">
        <f t="shared" si="1281"/>
        <v>437630</v>
      </c>
      <c r="AA763" s="16"/>
      <c r="AB763" s="16"/>
      <c r="AC763" s="16"/>
      <c r="AD763" s="16">
        <f t="shared" si="1282"/>
        <v>441160.70000000001</v>
      </c>
      <c r="AE763" s="16">
        <f t="shared" si="1283"/>
        <v>440144</v>
      </c>
      <c r="AF763" s="16">
        <f t="shared" si="1284"/>
        <v>437630</v>
      </c>
      <c r="AG763" s="16"/>
      <c r="AH763" s="16">
        <f t="shared" si="1285"/>
        <v>441160.70000000001</v>
      </c>
      <c r="AI763" s="16">
        <f t="shared" si="1286"/>
        <v>440144</v>
      </c>
      <c r="AJ763" s="16">
        <f t="shared" si="1287"/>
        <v>437630</v>
      </c>
      <c r="AK763" s="16"/>
      <c r="AL763" s="16"/>
      <c r="AM763" s="16"/>
      <c r="AN763" s="16">
        <f t="shared" si="1288"/>
        <v>441160.70000000001</v>
      </c>
      <c r="AO763" s="16">
        <f t="shared" si="1289"/>
        <v>440144</v>
      </c>
      <c r="AP763" s="16">
        <f t="shared" si="1290"/>
        <v>437630</v>
      </c>
      <c r="AQ763" s="16"/>
      <c r="AR763" s="16"/>
      <c r="AS763" s="16"/>
      <c r="AT763" s="16">
        <f t="shared" si="1291"/>
        <v>441160.70000000001</v>
      </c>
      <c r="AU763" s="16">
        <f t="shared" si="1292"/>
        <v>440144</v>
      </c>
      <c r="AV763" s="16">
        <f t="shared" si="1293"/>
        <v>437630</v>
      </c>
      <c r="AW763" s="16"/>
      <c r="AX763" s="16"/>
      <c r="AY763" s="16"/>
      <c r="AZ763" s="16">
        <f t="shared" si="1294"/>
        <v>441160.70000000001</v>
      </c>
      <c r="BA763" s="16">
        <f t="shared" si="1295"/>
        <v>440144</v>
      </c>
      <c r="BB763" s="16">
        <f t="shared" si="1296"/>
        <v>437630</v>
      </c>
      <c r="BC763" s="16"/>
      <c r="BD763" s="30"/>
      <c r="BE763" s="30"/>
      <c r="BF763" s="1"/>
      <c r="BG763" s="1"/>
      <c r="BH763" s="1"/>
      <c r="BI763" s="1"/>
      <c r="BJ763" s="1"/>
    </row>
    <row r="764" s="1" customFormat="1">
      <c r="A764" s="13" t="s">
        <v>492</v>
      </c>
      <c r="B764" s="14" t="s">
        <v>66</v>
      </c>
      <c r="C764" s="13"/>
      <c r="D764" s="13"/>
      <c r="E764" s="29" t="s">
        <v>67</v>
      </c>
      <c r="F764" s="16">
        <f>F765</f>
        <v>4889.5</v>
      </c>
      <c r="G764" s="16">
        <f>G765</f>
        <v>4886.3999999999996</v>
      </c>
      <c r="H764" s="16">
        <f>H765</f>
        <v>4884.8999999999996</v>
      </c>
      <c r="I764" s="16">
        <f>I765</f>
        <v>0</v>
      </c>
      <c r="J764" s="16">
        <f>J765</f>
        <v>0</v>
      </c>
      <c r="K764" s="16">
        <f>K765</f>
        <v>0</v>
      </c>
      <c r="L764" s="16">
        <f t="shared" si="1245"/>
        <v>4889.5</v>
      </c>
      <c r="M764" s="16">
        <f t="shared" si="1246"/>
        <v>4886.3999999999996</v>
      </c>
      <c r="N764" s="16">
        <f t="shared" si="1247"/>
        <v>4884.8999999999996</v>
      </c>
      <c r="O764" s="16">
        <f>O765</f>
        <v>0</v>
      </c>
      <c r="P764" s="16">
        <f>P765</f>
        <v>0</v>
      </c>
      <c r="Q764" s="16">
        <f>Q765</f>
        <v>0</v>
      </c>
      <c r="R764" s="16">
        <f t="shared" si="1276"/>
        <v>4889.5</v>
      </c>
      <c r="S764" s="16">
        <f t="shared" si="1277"/>
        <v>4886.3999999999996</v>
      </c>
      <c r="T764" s="16">
        <f t="shared" si="1278"/>
        <v>4884.8999999999996</v>
      </c>
      <c r="U764" s="16">
        <f>U765</f>
        <v>0</v>
      </c>
      <c r="V764" s="16">
        <f>V765</f>
        <v>0</v>
      </c>
      <c r="W764" s="16">
        <f>W765</f>
        <v>0</v>
      </c>
      <c r="X764" s="16">
        <f t="shared" si="1279"/>
        <v>4889.5</v>
      </c>
      <c r="Y764" s="16">
        <f t="shared" si="1280"/>
        <v>4886.3999999999996</v>
      </c>
      <c r="Z764" s="16">
        <f t="shared" si="1281"/>
        <v>4884.8999999999996</v>
      </c>
      <c r="AA764" s="16">
        <f>AA765</f>
        <v>0</v>
      </c>
      <c r="AB764" s="16">
        <f>AB765</f>
        <v>0</v>
      </c>
      <c r="AC764" s="16">
        <f>AC765</f>
        <v>0</v>
      </c>
      <c r="AD764" s="16">
        <f t="shared" si="1282"/>
        <v>4889.5</v>
      </c>
      <c r="AE764" s="16">
        <f t="shared" si="1283"/>
        <v>4886.3999999999996</v>
      </c>
      <c r="AF764" s="16">
        <f t="shared" si="1284"/>
        <v>4884.8999999999996</v>
      </c>
      <c r="AG764" s="16">
        <f>AG765</f>
        <v>0</v>
      </c>
      <c r="AH764" s="16">
        <f t="shared" si="1285"/>
        <v>4889.5</v>
      </c>
      <c r="AI764" s="16">
        <f t="shared" si="1286"/>
        <v>4886.3999999999996</v>
      </c>
      <c r="AJ764" s="16">
        <f t="shared" si="1287"/>
        <v>4884.8999999999996</v>
      </c>
      <c r="AK764" s="16">
        <f>AK765</f>
        <v>0</v>
      </c>
      <c r="AL764" s="16">
        <f>AL765</f>
        <v>0</v>
      </c>
      <c r="AM764" s="16">
        <f>AM765</f>
        <v>0</v>
      </c>
      <c r="AN764" s="16">
        <f t="shared" si="1288"/>
        <v>4889.5</v>
      </c>
      <c r="AO764" s="16">
        <f t="shared" si="1289"/>
        <v>4886.3999999999996</v>
      </c>
      <c r="AP764" s="16">
        <f t="shared" si="1290"/>
        <v>4884.8999999999996</v>
      </c>
      <c r="AQ764" s="16">
        <f>AQ765</f>
        <v>0</v>
      </c>
      <c r="AR764" s="16">
        <f>AR765</f>
        <v>0</v>
      </c>
      <c r="AS764" s="16">
        <f>AS765</f>
        <v>0</v>
      </c>
      <c r="AT764" s="16">
        <f t="shared" si="1291"/>
        <v>4889.5</v>
      </c>
      <c r="AU764" s="16">
        <f t="shared" si="1292"/>
        <v>4886.3999999999996</v>
      </c>
      <c r="AV764" s="16">
        <f t="shared" si="1293"/>
        <v>4884.8999999999996</v>
      </c>
      <c r="AW764" s="16">
        <f>AW765</f>
        <v>0</v>
      </c>
      <c r="AX764" s="16">
        <f>AX765</f>
        <v>0</v>
      </c>
      <c r="AY764" s="16">
        <f>AY765</f>
        <v>0</v>
      </c>
      <c r="AZ764" s="16">
        <f t="shared" si="1294"/>
        <v>4889.5</v>
      </c>
      <c r="BA764" s="16">
        <f t="shared" si="1295"/>
        <v>4886.3999999999996</v>
      </c>
      <c r="BB764" s="16">
        <f t="shared" si="1296"/>
        <v>4884.8999999999996</v>
      </c>
      <c r="BC764" s="16">
        <f>BC765</f>
        <v>0</v>
      </c>
      <c r="BD764" s="30"/>
      <c r="BE764" s="30"/>
      <c r="BF764" s="1"/>
      <c r="BG764" s="1"/>
      <c r="BH764" s="1"/>
      <c r="BI764" s="1"/>
      <c r="BJ764" s="1"/>
    </row>
    <row r="765" s="1" customFormat="1">
      <c r="A765" s="13" t="s">
        <v>492</v>
      </c>
      <c r="B765" s="14">
        <v>200</v>
      </c>
      <c r="C765" s="13" t="s">
        <v>72</v>
      </c>
      <c r="D765" s="13" t="s">
        <v>74</v>
      </c>
      <c r="E765" s="29" t="s">
        <v>75</v>
      </c>
      <c r="F765" s="16">
        <v>4889.5</v>
      </c>
      <c r="G765" s="16">
        <v>4886.3999999999996</v>
      </c>
      <c r="H765" s="16">
        <v>4884.8999999999996</v>
      </c>
      <c r="I765" s="16"/>
      <c r="J765" s="16"/>
      <c r="K765" s="16"/>
      <c r="L765" s="16">
        <f t="shared" si="1245"/>
        <v>4889.5</v>
      </c>
      <c r="M765" s="16">
        <f t="shared" si="1246"/>
        <v>4886.3999999999996</v>
      </c>
      <c r="N765" s="16">
        <f t="shared" si="1247"/>
        <v>4884.8999999999996</v>
      </c>
      <c r="O765" s="16"/>
      <c r="P765" s="16"/>
      <c r="Q765" s="16"/>
      <c r="R765" s="16">
        <f t="shared" si="1276"/>
        <v>4889.5</v>
      </c>
      <c r="S765" s="16">
        <f t="shared" si="1277"/>
        <v>4886.3999999999996</v>
      </c>
      <c r="T765" s="16">
        <f t="shared" si="1278"/>
        <v>4884.8999999999996</v>
      </c>
      <c r="U765" s="16"/>
      <c r="V765" s="16"/>
      <c r="W765" s="16"/>
      <c r="X765" s="16">
        <f t="shared" si="1279"/>
        <v>4889.5</v>
      </c>
      <c r="Y765" s="16">
        <f t="shared" si="1280"/>
        <v>4886.3999999999996</v>
      </c>
      <c r="Z765" s="16">
        <f t="shared" si="1281"/>
        <v>4884.8999999999996</v>
      </c>
      <c r="AA765" s="16"/>
      <c r="AB765" s="16"/>
      <c r="AC765" s="16"/>
      <c r="AD765" s="16">
        <f t="shared" si="1282"/>
        <v>4889.5</v>
      </c>
      <c r="AE765" s="16">
        <f t="shared" si="1283"/>
        <v>4886.3999999999996</v>
      </c>
      <c r="AF765" s="16">
        <f t="shared" si="1284"/>
        <v>4884.8999999999996</v>
      </c>
      <c r="AG765" s="16"/>
      <c r="AH765" s="16">
        <f t="shared" si="1285"/>
        <v>4889.5</v>
      </c>
      <c r="AI765" s="16">
        <f t="shared" si="1286"/>
        <v>4886.3999999999996</v>
      </c>
      <c r="AJ765" s="16">
        <f t="shared" si="1287"/>
        <v>4884.8999999999996</v>
      </c>
      <c r="AK765" s="16"/>
      <c r="AL765" s="16"/>
      <c r="AM765" s="16"/>
      <c r="AN765" s="16">
        <f t="shared" si="1288"/>
        <v>4889.5</v>
      </c>
      <c r="AO765" s="16">
        <f t="shared" si="1289"/>
        <v>4886.3999999999996</v>
      </c>
      <c r="AP765" s="16">
        <f t="shared" si="1290"/>
        <v>4884.8999999999996</v>
      </c>
      <c r="AQ765" s="16"/>
      <c r="AR765" s="16"/>
      <c r="AS765" s="16"/>
      <c r="AT765" s="16">
        <f t="shared" si="1291"/>
        <v>4889.5</v>
      </c>
      <c r="AU765" s="16">
        <f t="shared" si="1292"/>
        <v>4886.3999999999996</v>
      </c>
      <c r="AV765" s="16">
        <f t="shared" si="1293"/>
        <v>4884.8999999999996</v>
      </c>
      <c r="AW765" s="16"/>
      <c r="AX765" s="16"/>
      <c r="AY765" s="16"/>
      <c r="AZ765" s="16">
        <f t="shared" si="1294"/>
        <v>4889.5</v>
      </c>
      <c r="BA765" s="16">
        <f t="shared" si="1295"/>
        <v>4886.3999999999996</v>
      </c>
      <c r="BB765" s="16">
        <f t="shared" si="1296"/>
        <v>4884.8999999999996</v>
      </c>
      <c r="BC765" s="16"/>
      <c r="BD765" s="30"/>
      <c r="BE765" s="30"/>
      <c r="BF765" s="1"/>
      <c r="BG765" s="1"/>
      <c r="BH765" s="1"/>
      <c r="BI765" s="1"/>
      <c r="BJ765" s="1"/>
    </row>
    <row r="766" s="17" customFormat="1">
      <c r="A766" s="18" t="s">
        <v>493</v>
      </c>
      <c r="B766" s="19"/>
      <c r="C766" s="18"/>
      <c r="D766" s="18"/>
      <c r="E766" s="20" t="s">
        <v>494</v>
      </c>
      <c r="F766" s="21">
        <f>F767</f>
        <v>134553.60000000001</v>
      </c>
      <c r="G766" s="21">
        <f>G767</f>
        <v>133605</v>
      </c>
      <c r="H766" s="21">
        <f>H767</f>
        <v>134388.70000000001</v>
      </c>
      <c r="I766" s="21">
        <f>I767</f>
        <v>0</v>
      </c>
      <c r="J766" s="21">
        <f>J767</f>
        <v>0</v>
      </c>
      <c r="K766" s="21">
        <f>K767</f>
        <v>0</v>
      </c>
      <c r="L766" s="21">
        <f t="shared" si="1245"/>
        <v>134553.60000000001</v>
      </c>
      <c r="M766" s="21">
        <f t="shared" si="1246"/>
        <v>133605</v>
      </c>
      <c r="N766" s="21">
        <f t="shared" si="1247"/>
        <v>134388.70000000001</v>
      </c>
      <c r="O766" s="21">
        <f>O767</f>
        <v>12776.1</v>
      </c>
      <c r="P766" s="21">
        <f>P767</f>
        <v>15575.700000000001</v>
      </c>
      <c r="Q766" s="21">
        <f>Q767</f>
        <v>15575.700000000001</v>
      </c>
      <c r="R766" s="21">
        <f t="shared" si="1276"/>
        <v>147329.70000000001</v>
      </c>
      <c r="S766" s="21">
        <f t="shared" si="1277"/>
        <v>149180.70000000001</v>
      </c>
      <c r="T766" s="21">
        <f t="shared" si="1278"/>
        <v>149964.40000000002</v>
      </c>
      <c r="U766" s="21">
        <f>U767</f>
        <v>0</v>
      </c>
      <c r="V766" s="21">
        <f>V767</f>
        <v>0</v>
      </c>
      <c r="W766" s="21">
        <f>W767</f>
        <v>0</v>
      </c>
      <c r="X766" s="21">
        <f t="shared" si="1279"/>
        <v>147329.70000000001</v>
      </c>
      <c r="Y766" s="21">
        <f t="shared" si="1280"/>
        <v>149180.70000000001</v>
      </c>
      <c r="Z766" s="21">
        <f t="shared" si="1281"/>
        <v>149964.40000000002</v>
      </c>
      <c r="AA766" s="21">
        <f>AA767</f>
        <v>2010.761</v>
      </c>
      <c r="AB766" s="21">
        <f>AB767</f>
        <v>0</v>
      </c>
      <c r="AC766" s="21">
        <f>AC767</f>
        <v>0</v>
      </c>
      <c r="AD766" s="21">
        <f t="shared" si="1282"/>
        <v>149340.46100000001</v>
      </c>
      <c r="AE766" s="21">
        <f t="shared" si="1283"/>
        <v>149180.70000000001</v>
      </c>
      <c r="AF766" s="21">
        <f t="shared" si="1284"/>
        <v>149964.40000000002</v>
      </c>
      <c r="AG766" s="21">
        <f>AG767</f>
        <v>0</v>
      </c>
      <c r="AH766" s="21">
        <f t="shared" si="1285"/>
        <v>149340.46100000001</v>
      </c>
      <c r="AI766" s="21">
        <f t="shared" si="1286"/>
        <v>149180.70000000001</v>
      </c>
      <c r="AJ766" s="21">
        <f t="shared" si="1287"/>
        <v>149964.40000000002</v>
      </c>
      <c r="AK766" s="21">
        <f>AK767</f>
        <v>7553.4089999999997</v>
      </c>
      <c r="AL766" s="21">
        <f>AL767</f>
        <v>0</v>
      </c>
      <c r="AM766" s="21">
        <f>AM767</f>
        <v>0</v>
      </c>
      <c r="AN766" s="21">
        <f t="shared" si="1288"/>
        <v>156893.87</v>
      </c>
      <c r="AO766" s="21">
        <f t="shared" si="1289"/>
        <v>149180.70000000001</v>
      </c>
      <c r="AP766" s="21">
        <f t="shared" si="1290"/>
        <v>149964.40000000002</v>
      </c>
      <c r="AQ766" s="21">
        <f>AQ767</f>
        <v>0</v>
      </c>
      <c r="AR766" s="21">
        <f>AR767</f>
        <v>0</v>
      </c>
      <c r="AS766" s="21">
        <f>AS767</f>
        <v>0</v>
      </c>
      <c r="AT766" s="21">
        <f t="shared" si="1291"/>
        <v>156893.87</v>
      </c>
      <c r="AU766" s="21">
        <f t="shared" si="1292"/>
        <v>149180.70000000001</v>
      </c>
      <c r="AV766" s="21">
        <f t="shared" si="1293"/>
        <v>149964.40000000002</v>
      </c>
      <c r="AW766" s="21">
        <f>AW767</f>
        <v>1356.6669999999999</v>
      </c>
      <c r="AX766" s="21">
        <f>AX767</f>
        <v>0</v>
      </c>
      <c r="AY766" s="21">
        <f>AY767</f>
        <v>0</v>
      </c>
      <c r="AZ766" s="21">
        <f t="shared" si="1294"/>
        <v>158250.53699999998</v>
      </c>
      <c r="BA766" s="21">
        <f t="shared" si="1295"/>
        <v>149180.70000000001</v>
      </c>
      <c r="BB766" s="21">
        <f t="shared" si="1296"/>
        <v>149964.40000000002</v>
      </c>
      <c r="BC766" s="21">
        <f>BC767</f>
        <v>0</v>
      </c>
      <c r="BD766" s="22"/>
      <c r="BE766" s="22"/>
      <c r="BF766" s="17"/>
      <c r="BG766" s="17"/>
      <c r="BH766" s="17"/>
      <c r="BI766" s="17"/>
      <c r="BJ766" s="17"/>
    </row>
    <row r="767" s="23" customFormat="1">
      <c r="A767" s="24" t="s">
        <v>495</v>
      </c>
      <c r="B767" s="25"/>
      <c r="C767" s="24"/>
      <c r="D767" s="24"/>
      <c r="E767" s="26" t="s">
        <v>61</v>
      </c>
      <c r="F767" s="27">
        <f>F768+F780</f>
        <v>134553.60000000001</v>
      </c>
      <c r="G767" s="27">
        <f>G768+G780</f>
        <v>133605</v>
      </c>
      <c r="H767" s="27">
        <f>H768+H780</f>
        <v>134388.70000000001</v>
      </c>
      <c r="I767" s="27">
        <f>I768+I780</f>
        <v>0</v>
      </c>
      <c r="J767" s="27">
        <f>J768+J780</f>
        <v>0</v>
      </c>
      <c r="K767" s="27">
        <f>K768+K780</f>
        <v>0</v>
      </c>
      <c r="L767" s="27">
        <f t="shared" si="1245"/>
        <v>134553.60000000001</v>
      </c>
      <c r="M767" s="27">
        <f t="shared" si="1246"/>
        <v>133605</v>
      </c>
      <c r="N767" s="27">
        <f t="shared" si="1247"/>
        <v>134388.70000000001</v>
      </c>
      <c r="O767" s="27">
        <f>O768+O780</f>
        <v>12776.1</v>
      </c>
      <c r="P767" s="27">
        <f>P768+P780</f>
        <v>15575.700000000001</v>
      </c>
      <c r="Q767" s="27">
        <f>Q768+Q780</f>
        <v>15575.700000000001</v>
      </c>
      <c r="R767" s="27">
        <f t="shared" si="1276"/>
        <v>147329.70000000001</v>
      </c>
      <c r="S767" s="27">
        <f t="shared" si="1277"/>
        <v>149180.70000000001</v>
      </c>
      <c r="T767" s="27">
        <f t="shared" si="1278"/>
        <v>149964.40000000002</v>
      </c>
      <c r="U767" s="27">
        <f>U768+U780</f>
        <v>0</v>
      </c>
      <c r="V767" s="27">
        <f>V768+V780</f>
        <v>0</v>
      </c>
      <c r="W767" s="27">
        <f>W768+W780</f>
        <v>0</v>
      </c>
      <c r="X767" s="27">
        <f t="shared" si="1279"/>
        <v>147329.70000000001</v>
      </c>
      <c r="Y767" s="27">
        <f t="shared" si="1280"/>
        <v>149180.70000000001</v>
      </c>
      <c r="Z767" s="27">
        <f t="shared" si="1281"/>
        <v>149964.40000000002</v>
      </c>
      <c r="AA767" s="27">
        <f>AA768+AA780</f>
        <v>2010.761</v>
      </c>
      <c r="AB767" s="27">
        <f>AB768+AB780</f>
        <v>0</v>
      </c>
      <c r="AC767" s="27">
        <f>AC768+AC780</f>
        <v>0</v>
      </c>
      <c r="AD767" s="27">
        <f t="shared" si="1282"/>
        <v>149340.46100000001</v>
      </c>
      <c r="AE767" s="27">
        <f t="shared" si="1283"/>
        <v>149180.70000000001</v>
      </c>
      <c r="AF767" s="27">
        <f t="shared" si="1284"/>
        <v>149964.40000000002</v>
      </c>
      <c r="AG767" s="27">
        <f>AG768+AG780</f>
        <v>0</v>
      </c>
      <c r="AH767" s="27">
        <f t="shared" si="1285"/>
        <v>149340.46100000001</v>
      </c>
      <c r="AI767" s="27">
        <f t="shared" si="1286"/>
        <v>149180.70000000001</v>
      </c>
      <c r="AJ767" s="27">
        <f t="shared" si="1287"/>
        <v>149964.40000000002</v>
      </c>
      <c r="AK767" s="27">
        <f>AK768+AK780</f>
        <v>7553.4089999999997</v>
      </c>
      <c r="AL767" s="27">
        <f>AL768+AL780</f>
        <v>0</v>
      </c>
      <c r="AM767" s="27">
        <f>AM768+AM780</f>
        <v>0</v>
      </c>
      <c r="AN767" s="27">
        <f t="shared" si="1288"/>
        <v>156893.87</v>
      </c>
      <c r="AO767" s="27">
        <f t="shared" si="1289"/>
        <v>149180.70000000001</v>
      </c>
      <c r="AP767" s="27">
        <f t="shared" si="1290"/>
        <v>149964.40000000002</v>
      </c>
      <c r="AQ767" s="27">
        <f>AQ768+AQ780</f>
        <v>0</v>
      </c>
      <c r="AR767" s="27">
        <f>AR768+AR780</f>
        <v>0</v>
      </c>
      <c r="AS767" s="27">
        <f>AS768+AS780</f>
        <v>0</v>
      </c>
      <c r="AT767" s="27">
        <f t="shared" si="1291"/>
        <v>156893.87</v>
      </c>
      <c r="AU767" s="27">
        <f t="shared" si="1292"/>
        <v>149180.70000000001</v>
      </c>
      <c r="AV767" s="27">
        <f t="shared" si="1293"/>
        <v>149964.40000000002</v>
      </c>
      <c r="AW767" s="27">
        <f>AW768+AW780</f>
        <v>1356.6669999999999</v>
      </c>
      <c r="AX767" s="27">
        <f>AX768+AX780</f>
        <v>0</v>
      </c>
      <c r="AY767" s="27">
        <f>AY768+AY780</f>
        <v>0</v>
      </c>
      <c r="AZ767" s="27">
        <f t="shared" si="1294"/>
        <v>158250.53699999998</v>
      </c>
      <c r="BA767" s="27">
        <f t="shared" si="1295"/>
        <v>149180.70000000001</v>
      </c>
      <c r="BB767" s="27">
        <f t="shared" si="1296"/>
        <v>149964.40000000002</v>
      </c>
      <c r="BC767" s="27">
        <f>BC768+BC780</f>
        <v>0</v>
      </c>
      <c r="BD767" s="28"/>
      <c r="BE767" s="28"/>
      <c r="BF767" s="23"/>
      <c r="BG767" s="23"/>
      <c r="BH767" s="23"/>
      <c r="BI767" s="23"/>
      <c r="BJ767" s="23"/>
    </row>
    <row r="768" s="1" customFormat="1">
      <c r="A768" s="13" t="s">
        <v>496</v>
      </c>
      <c r="B768" s="14"/>
      <c r="C768" s="13"/>
      <c r="D768" s="13"/>
      <c r="E768" s="29" t="s">
        <v>497</v>
      </c>
      <c r="F768" s="16">
        <f>F769+F774+F777</f>
        <v>44710.200000000004</v>
      </c>
      <c r="G768" s="16">
        <f>G769+G774+G777</f>
        <v>41119.800000000003</v>
      </c>
      <c r="H768" s="16">
        <f>H769+H774+H777</f>
        <v>41903.5</v>
      </c>
      <c r="I768" s="16">
        <f>I769+I774+I777</f>
        <v>0</v>
      </c>
      <c r="J768" s="16">
        <f>J769+J774+J777</f>
        <v>0</v>
      </c>
      <c r="K768" s="16">
        <f>K769+K774+K777</f>
        <v>0</v>
      </c>
      <c r="L768" s="16">
        <f t="shared" si="1245"/>
        <v>44710.200000000004</v>
      </c>
      <c r="M768" s="16">
        <f t="shared" si="1246"/>
        <v>41119.800000000003</v>
      </c>
      <c r="N768" s="16">
        <f t="shared" si="1247"/>
        <v>41903.5</v>
      </c>
      <c r="O768" s="16">
        <f>O769+O774+O777</f>
        <v>0</v>
      </c>
      <c r="P768" s="16">
        <f>P769+P774+P777</f>
        <v>0</v>
      </c>
      <c r="Q768" s="16">
        <f>Q769+Q774+Q777</f>
        <v>0</v>
      </c>
      <c r="R768" s="16">
        <f t="shared" si="1276"/>
        <v>44710.200000000004</v>
      </c>
      <c r="S768" s="16">
        <f t="shared" si="1277"/>
        <v>41119.800000000003</v>
      </c>
      <c r="T768" s="16">
        <f t="shared" si="1278"/>
        <v>41903.5</v>
      </c>
      <c r="U768" s="16">
        <f>U769+U774+U777</f>
        <v>0</v>
      </c>
      <c r="V768" s="16">
        <f>V769+V774+V777</f>
        <v>0</v>
      </c>
      <c r="W768" s="16">
        <f>W769+W774+W777</f>
        <v>0</v>
      </c>
      <c r="X768" s="16">
        <f t="shared" si="1279"/>
        <v>44710.200000000004</v>
      </c>
      <c r="Y768" s="16">
        <f t="shared" si="1280"/>
        <v>41119.800000000003</v>
      </c>
      <c r="Z768" s="16">
        <f t="shared" si="1281"/>
        <v>41903.5</v>
      </c>
      <c r="AA768" s="16">
        <f>AA769+AA774+AA777</f>
        <v>2010.761</v>
      </c>
      <c r="AB768" s="16">
        <f>AB769+AB774+AB777</f>
        <v>0</v>
      </c>
      <c r="AC768" s="16">
        <f>AC769+AC774+AC777</f>
        <v>0</v>
      </c>
      <c r="AD768" s="16">
        <f t="shared" si="1282"/>
        <v>46720.961000000003</v>
      </c>
      <c r="AE768" s="16">
        <f t="shared" si="1283"/>
        <v>41119.800000000003</v>
      </c>
      <c r="AF768" s="16">
        <f t="shared" si="1284"/>
        <v>41903.5</v>
      </c>
      <c r="AG768" s="16">
        <f>AG769+AG774+AG777</f>
        <v>0</v>
      </c>
      <c r="AH768" s="16">
        <f t="shared" si="1285"/>
        <v>46720.961000000003</v>
      </c>
      <c r="AI768" s="16">
        <f t="shared" si="1286"/>
        <v>41119.800000000003</v>
      </c>
      <c r="AJ768" s="16">
        <f t="shared" si="1287"/>
        <v>41903.5</v>
      </c>
      <c r="AK768" s="16">
        <f>AK769+AK774+AK777</f>
        <v>7553.4089999999997</v>
      </c>
      <c r="AL768" s="16">
        <f>AL769+AL774+AL777</f>
        <v>0</v>
      </c>
      <c r="AM768" s="16">
        <f>AM769+AM774+AM777</f>
        <v>0</v>
      </c>
      <c r="AN768" s="16">
        <f t="shared" si="1288"/>
        <v>54274.370000000003</v>
      </c>
      <c r="AO768" s="16">
        <f t="shared" si="1289"/>
        <v>41119.800000000003</v>
      </c>
      <c r="AP768" s="16">
        <f t="shared" si="1290"/>
        <v>41903.5</v>
      </c>
      <c r="AQ768" s="16">
        <f>AQ769+AQ774+AQ777</f>
        <v>0</v>
      </c>
      <c r="AR768" s="16">
        <f>AR769+AR774+AR777</f>
        <v>0</v>
      </c>
      <c r="AS768" s="16">
        <f>AS769+AS774+AS777</f>
        <v>0</v>
      </c>
      <c r="AT768" s="16">
        <f t="shared" si="1291"/>
        <v>54274.370000000003</v>
      </c>
      <c r="AU768" s="16">
        <f t="shared" si="1292"/>
        <v>41119.800000000003</v>
      </c>
      <c r="AV768" s="16">
        <f t="shared" si="1293"/>
        <v>41903.5</v>
      </c>
      <c r="AW768" s="16">
        <f>AW769+AW774+AW777</f>
        <v>1356.6669999999999</v>
      </c>
      <c r="AX768" s="16">
        <f>AX769+AX774+AX777</f>
        <v>0</v>
      </c>
      <c r="AY768" s="16">
        <f>AY769+AY774+AY777</f>
        <v>0</v>
      </c>
      <c r="AZ768" s="16">
        <f t="shared" si="1294"/>
        <v>55631.037000000004</v>
      </c>
      <c r="BA768" s="16">
        <f t="shared" si="1295"/>
        <v>41119.800000000003</v>
      </c>
      <c r="BB768" s="16">
        <f t="shared" si="1296"/>
        <v>41903.5</v>
      </c>
      <c r="BC768" s="16">
        <f>BC769+BC774+BC777</f>
        <v>0</v>
      </c>
      <c r="BD768" s="30"/>
      <c r="BE768" s="30"/>
      <c r="BF768" s="1"/>
      <c r="BG768" s="1"/>
      <c r="BH768" s="1"/>
      <c r="BI768" s="1"/>
      <c r="BJ768" s="1"/>
    </row>
    <row r="769" s="1" customFormat="1">
      <c r="A769" s="13" t="s">
        <v>498</v>
      </c>
      <c r="B769" s="14"/>
      <c r="C769" s="13"/>
      <c r="D769" s="13"/>
      <c r="E769" s="29" t="s">
        <v>499</v>
      </c>
      <c r="F769" s="16">
        <f>F770+F772</f>
        <v>5095.6000000000004</v>
      </c>
      <c r="G769" s="16">
        <f>G770+G772</f>
        <v>3687.7000000000003</v>
      </c>
      <c r="H769" s="16">
        <f>H770+H772</f>
        <v>3687.7000000000003</v>
      </c>
      <c r="I769" s="16">
        <f>I770+I772</f>
        <v>0</v>
      </c>
      <c r="J769" s="16">
        <f>J770+J772</f>
        <v>0</v>
      </c>
      <c r="K769" s="16">
        <f>K770+K772</f>
        <v>0</v>
      </c>
      <c r="L769" s="16">
        <f t="shared" si="1245"/>
        <v>5095.6000000000004</v>
      </c>
      <c r="M769" s="16">
        <f t="shared" si="1246"/>
        <v>3687.7000000000003</v>
      </c>
      <c r="N769" s="16">
        <f t="shared" si="1247"/>
        <v>3687.7000000000003</v>
      </c>
      <c r="O769" s="16">
        <f>O770+O772</f>
        <v>0</v>
      </c>
      <c r="P769" s="16">
        <f>P770+P772</f>
        <v>0</v>
      </c>
      <c r="Q769" s="16">
        <f>Q770+Q772</f>
        <v>0</v>
      </c>
      <c r="R769" s="16">
        <f t="shared" si="1276"/>
        <v>5095.6000000000004</v>
      </c>
      <c r="S769" s="16">
        <f t="shared" si="1277"/>
        <v>3687.7000000000003</v>
      </c>
      <c r="T769" s="16">
        <f t="shared" si="1278"/>
        <v>3687.7000000000003</v>
      </c>
      <c r="U769" s="16">
        <f>U770+U772</f>
        <v>0</v>
      </c>
      <c r="V769" s="16">
        <f>V770+V772</f>
        <v>0</v>
      </c>
      <c r="W769" s="16">
        <f>W770+W772</f>
        <v>0</v>
      </c>
      <c r="X769" s="16">
        <f t="shared" si="1279"/>
        <v>5095.6000000000004</v>
      </c>
      <c r="Y769" s="16">
        <f t="shared" si="1280"/>
        <v>3687.7000000000003</v>
      </c>
      <c r="Z769" s="16">
        <f t="shared" si="1281"/>
        <v>3687.7000000000003</v>
      </c>
      <c r="AA769" s="16">
        <f>AA770+AA772</f>
        <v>2010.761</v>
      </c>
      <c r="AB769" s="16">
        <f>AB770+AB772</f>
        <v>0</v>
      </c>
      <c r="AC769" s="16">
        <f>AC770+AC772</f>
        <v>0</v>
      </c>
      <c r="AD769" s="16">
        <f t="shared" si="1282"/>
        <v>7106.3610000000008</v>
      </c>
      <c r="AE769" s="16">
        <f t="shared" si="1283"/>
        <v>3687.7000000000003</v>
      </c>
      <c r="AF769" s="16">
        <f t="shared" si="1284"/>
        <v>3687.7000000000003</v>
      </c>
      <c r="AG769" s="16">
        <f>AG770+AG772</f>
        <v>0</v>
      </c>
      <c r="AH769" s="16">
        <f t="shared" si="1285"/>
        <v>7106.3610000000008</v>
      </c>
      <c r="AI769" s="16">
        <f t="shared" si="1286"/>
        <v>3687.7000000000003</v>
      </c>
      <c r="AJ769" s="16">
        <f t="shared" si="1287"/>
        <v>3687.7000000000003</v>
      </c>
      <c r="AK769" s="16">
        <f>AK770+AK772</f>
        <v>7553.4089999999997</v>
      </c>
      <c r="AL769" s="16">
        <f>AL770+AL772</f>
        <v>0</v>
      </c>
      <c r="AM769" s="16">
        <f>AM770+AM772</f>
        <v>0</v>
      </c>
      <c r="AN769" s="16">
        <f t="shared" si="1288"/>
        <v>14659.77</v>
      </c>
      <c r="AO769" s="16">
        <f t="shared" si="1289"/>
        <v>3687.7000000000003</v>
      </c>
      <c r="AP769" s="16">
        <f t="shared" si="1290"/>
        <v>3687.7000000000003</v>
      </c>
      <c r="AQ769" s="16">
        <f>AQ770+AQ772</f>
        <v>0</v>
      </c>
      <c r="AR769" s="16">
        <f>AR770+AR772</f>
        <v>0</v>
      </c>
      <c r="AS769" s="16">
        <f>AS770+AS772</f>
        <v>0</v>
      </c>
      <c r="AT769" s="16">
        <f t="shared" si="1291"/>
        <v>14659.77</v>
      </c>
      <c r="AU769" s="16">
        <f t="shared" si="1292"/>
        <v>3687.7000000000003</v>
      </c>
      <c r="AV769" s="16">
        <f t="shared" si="1293"/>
        <v>3687.7000000000003</v>
      </c>
      <c r="AW769" s="16">
        <f>AW770+AW772</f>
        <v>1356.6669999999999</v>
      </c>
      <c r="AX769" s="16">
        <f>AX770+AX772</f>
        <v>0</v>
      </c>
      <c r="AY769" s="16">
        <f>AY770+AY772</f>
        <v>0</v>
      </c>
      <c r="AZ769" s="16">
        <f t="shared" si="1294"/>
        <v>16016.437</v>
      </c>
      <c r="BA769" s="16">
        <f t="shared" si="1295"/>
        <v>3687.7000000000003</v>
      </c>
      <c r="BB769" s="16">
        <f t="shared" si="1296"/>
        <v>3687.7000000000003</v>
      </c>
      <c r="BC769" s="16">
        <f>BC770+BC772</f>
        <v>0</v>
      </c>
      <c r="BD769" s="30"/>
      <c r="BE769" s="30"/>
      <c r="BF769" s="1"/>
      <c r="BG769" s="1"/>
      <c r="BH769" s="1"/>
      <c r="BI769" s="1"/>
      <c r="BJ769" s="1"/>
    </row>
    <row r="770" s="1" customFormat="1">
      <c r="A770" s="13" t="s">
        <v>498</v>
      </c>
      <c r="B770" s="14" t="s">
        <v>66</v>
      </c>
      <c r="C770" s="13"/>
      <c r="D770" s="13"/>
      <c r="E770" s="29" t="s">
        <v>67</v>
      </c>
      <c r="F770" s="16">
        <f>F771</f>
        <v>1180.4000000000001</v>
      </c>
      <c r="G770" s="16">
        <f>G771</f>
        <v>0</v>
      </c>
      <c r="H770" s="16">
        <f>H771</f>
        <v>0</v>
      </c>
      <c r="I770" s="16">
        <f>I771</f>
        <v>0</v>
      </c>
      <c r="J770" s="16">
        <f>J771</f>
        <v>0</v>
      </c>
      <c r="K770" s="16">
        <f>K771</f>
        <v>0</v>
      </c>
      <c r="L770" s="16">
        <f t="shared" si="1245"/>
        <v>1180.4000000000001</v>
      </c>
      <c r="M770" s="16">
        <f t="shared" si="1246"/>
        <v>0</v>
      </c>
      <c r="N770" s="16">
        <f t="shared" si="1247"/>
        <v>0</v>
      </c>
      <c r="O770" s="16">
        <f>O771</f>
        <v>0</v>
      </c>
      <c r="P770" s="16">
        <f>P771</f>
        <v>0</v>
      </c>
      <c r="Q770" s="16">
        <f>Q771</f>
        <v>0</v>
      </c>
      <c r="R770" s="16">
        <f t="shared" si="1276"/>
        <v>1180.4000000000001</v>
      </c>
      <c r="S770" s="16">
        <f t="shared" si="1277"/>
        <v>0</v>
      </c>
      <c r="T770" s="16">
        <f t="shared" si="1278"/>
        <v>0</v>
      </c>
      <c r="U770" s="16">
        <f>U771</f>
        <v>0</v>
      </c>
      <c r="V770" s="16">
        <f>V771</f>
        <v>0</v>
      </c>
      <c r="W770" s="16">
        <f>W771</f>
        <v>0</v>
      </c>
      <c r="X770" s="16">
        <f t="shared" si="1279"/>
        <v>1180.4000000000001</v>
      </c>
      <c r="Y770" s="16">
        <f t="shared" si="1280"/>
        <v>0</v>
      </c>
      <c r="Z770" s="16">
        <f t="shared" si="1281"/>
        <v>0</v>
      </c>
      <c r="AA770" s="16">
        <f>AA771</f>
        <v>2010.761</v>
      </c>
      <c r="AB770" s="16">
        <f>AB771</f>
        <v>0</v>
      </c>
      <c r="AC770" s="16">
        <f>AC771</f>
        <v>0</v>
      </c>
      <c r="AD770" s="16">
        <f t="shared" si="1282"/>
        <v>3191.1610000000001</v>
      </c>
      <c r="AE770" s="16">
        <f t="shared" si="1283"/>
        <v>0</v>
      </c>
      <c r="AF770" s="16">
        <f t="shared" si="1284"/>
        <v>0</v>
      </c>
      <c r="AG770" s="16">
        <f>AG771</f>
        <v>0</v>
      </c>
      <c r="AH770" s="16">
        <f t="shared" si="1285"/>
        <v>3191.1610000000001</v>
      </c>
      <c r="AI770" s="16">
        <f t="shared" si="1286"/>
        <v>0</v>
      </c>
      <c r="AJ770" s="16">
        <f t="shared" si="1287"/>
        <v>0</v>
      </c>
      <c r="AK770" s="16">
        <f>AK771</f>
        <v>7553.4089999999997</v>
      </c>
      <c r="AL770" s="16">
        <f>AL771</f>
        <v>0</v>
      </c>
      <c r="AM770" s="16">
        <f>AM771</f>
        <v>0</v>
      </c>
      <c r="AN770" s="16">
        <f t="shared" si="1288"/>
        <v>10744.57</v>
      </c>
      <c r="AO770" s="16">
        <f t="shared" si="1289"/>
        <v>0</v>
      </c>
      <c r="AP770" s="16">
        <f t="shared" si="1290"/>
        <v>0</v>
      </c>
      <c r="AQ770" s="16">
        <f>AQ771</f>
        <v>0</v>
      </c>
      <c r="AR770" s="16">
        <f>AR771</f>
        <v>0</v>
      </c>
      <c r="AS770" s="16">
        <f>AS771</f>
        <v>0</v>
      </c>
      <c r="AT770" s="16">
        <f t="shared" si="1291"/>
        <v>10744.57</v>
      </c>
      <c r="AU770" s="16">
        <f t="shared" si="1292"/>
        <v>0</v>
      </c>
      <c r="AV770" s="16">
        <f t="shared" si="1293"/>
        <v>0</v>
      </c>
      <c r="AW770" s="16">
        <f>AW771</f>
        <v>1356.6669999999999</v>
      </c>
      <c r="AX770" s="16">
        <f>AX771</f>
        <v>0</v>
      </c>
      <c r="AY770" s="16">
        <f>AY771</f>
        <v>0</v>
      </c>
      <c r="AZ770" s="16">
        <f t="shared" si="1294"/>
        <v>12101.236999999999</v>
      </c>
      <c r="BA770" s="16">
        <f t="shared" si="1295"/>
        <v>0</v>
      </c>
      <c r="BB770" s="16">
        <f t="shared" si="1296"/>
        <v>0</v>
      </c>
      <c r="BC770" s="16">
        <f>BC771</f>
        <v>0</v>
      </c>
      <c r="BD770" s="30"/>
      <c r="BE770" s="30"/>
      <c r="BF770" s="1"/>
      <c r="BG770" s="1"/>
      <c r="BH770" s="1"/>
      <c r="BI770" s="1"/>
      <c r="BJ770" s="1"/>
    </row>
    <row r="771" s="1" customFormat="1">
      <c r="A771" s="13" t="s">
        <v>498</v>
      </c>
      <c r="B771" s="14">
        <v>200</v>
      </c>
      <c r="C771" s="13" t="s">
        <v>242</v>
      </c>
      <c r="D771" s="13" t="s">
        <v>500</v>
      </c>
      <c r="E771" s="29" t="s">
        <v>501</v>
      </c>
      <c r="F771" s="16">
        <v>1180.4000000000001</v>
      </c>
      <c r="G771" s="16">
        <v>0</v>
      </c>
      <c r="H771" s="16">
        <v>0</v>
      </c>
      <c r="I771" s="16"/>
      <c r="J771" s="16"/>
      <c r="K771" s="16"/>
      <c r="L771" s="16">
        <f t="shared" si="1245"/>
        <v>1180.4000000000001</v>
      </c>
      <c r="M771" s="16">
        <f t="shared" si="1246"/>
        <v>0</v>
      </c>
      <c r="N771" s="16">
        <f t="shared" si="1247"/>
        <v>0</v>
      </c>
      <c r="O771" s="16"/>
      <c r="P771" s="16"/>
      <c r="Q771" s="16"/>
      <c r="R771" s="16">
        <f t="shared" si="1276"/>
        <v>1180.4000000000001</v>
      </c>
      <c r="S771" s="16">
        <f t="shared" si="1277"/>
        <v>0</v>
      </c>
      <c r="T771" s="16">
        <f t="shared" si="1278"/>
        <v>0</v>
      </c>
      <c r="U771" s="16"/>
      <c r="V771" s="16"/>
      <c r="W771" s="16"/>
      <c r="X771" s="16">
        <f t="shared" si="1279"/>
        <v>1180.4000000000001</v>
      </c>
      <c r="Y771" s="16">
        <f t="shared" si="1280"/>
        <v>0</v>
      </c>
      <c r="Z771" s="16">
        <f t="shared" si="1281"/>
        <v>0</v>
      </c>
      <c r="AA771" s="16">
        <f>810.761+1200</f>
        <v>2010.761</v>
      </c>
      <c r="AB771" s="16"/>
      <c r="AC771" s="16"/>
      <c r="AD771" s="16">
        <f t="shared" si="1282"/>
        <v>3191.1610000000001</v>
      </c>
      <c r="AE771" s="16">
        <f t="shared" si="1283"/>
        <v>0</v>
      </c>
      <c r="AF771" s="16">
        <f t="shared" si="1284"/>
        <v>0</v>
      </c>
      <c r="AG771" s="16"/>
      <c r="AH771" s="16">
        <f t="shared" si="1285"/>
        <v>3191.1610000000001</v>
      </c>
      <c r="AI771" s="16">
        <f t="shared" si="1286"/>
        <v>0</v>
      </c>
      <c r="AJ771" s="16">
        <f t="shared" si="1287"/>
        <v>0</v>
      </c>
      <c r="AK771" s="16">
        <v>7553.4089999999997</v>
      </c>
      <c r="AL771" s="16"/>
      <c r="AM771" s="16"/>
      <c r="AN771" s="16">
        <f t="shared" si="1288"/>
        <v>10744.57</v>
      </c>
      <c r="AO771" s="16">
        <f t="shared" si="1289"/>
        <v>0</v>
      </c>
      <c r="AP771" s="16">
        <f t="shared" si="1290"/>
        <v>0</v>
      </c>
      <c r="AQ771" s="16"/>
      <c r="AR771" s="16"/>
      <c r="AS771" s="16"/>
      <c r="AT771" s="16">
        <f t="shared" si="1291"/>
        <v>10744.57</v>
      </c>
      <c r="AU771" s="16">
        <f t="shared" si="1292"/>
        <v>0</v>
      </c>
      <c r="AV771" s="16">
        <f t="shared" si="1293"/>
        <v>0</v>
      </c>
      <c r="AW771" s="16">
        <v>1356.6669999999999</v>
      </c>
      <c r="AX771" s="16"/>
      <c r="AY771" s="16"/>
      <c r="AZ771" s="16">
        <f t="shared" si="1294"/>
        <v>12101.236999999999</v>
      </c>
      <c r="BA771" s="16">
        <f t="shared" si="1295"/>
        <v>0</v>
      </c>
      <c r="BB771" s="16">
        <f t="shared" si="1296"/>
        <v>0</v>
      </c>
      <c r="BC771" s="16"/>
      <c r="BD771" s="30"/>
      <c r="BE771" s="30"/>
      <c r="BF771" s="1"/>
      <c r="BG771" s="1"/>
      <c r="BH771" s="1"/>
      <c r="BI771" s="1"/>
      <c r="BJ771" s="1"/>
    </row>
    <row r="772" s="1" customFormat="1">
      <c r="A772" s="13" t="s">
        <v>498</v>
      </c>
      <c r="B772" s="14" t="s">
        <v>52</v>
      </c>
      <c r="C772" s="13"/>
      <c r="D772" s="13"/>
      <c r="E772" s="29" t="s">
        <v>53</v>
      </c>
      <c r="F772" s="16">
        <f>F773</f>
        <v>3915.1999999999998</v>
      </c>
      <c r="G772" s="16">
        <f>G773</f>
        <v>3687.7000000000003</v>
      </c>
      <c r="H772" s="16">
        <f>H773</f>
        <v>3687.7000000000003</v>
      </c>
      <c r="I772" s="16">
        <f>I773</f>
        <v>0</v>
      </c>
      <c r="J772" s="16">
        <f>J773</f>
        <v>0</v>
      </c>
      <c r="K772" s="16">
        <f>K773</f>
        <v>0</v>
      </c>
      <c r="L772" s="16">
        <f t="shared" si="1245"/>
        <v>3915.1999999999998</v>
      </c>
      <c r="M772" s="16">
        <f t="shared" si="1246"/>
        <v>3687.7000000000003</v>
      </c>
      <c r="N772" s="16">
        <f t="shared" si="1247"/>
        <v>3687.7000000000003</v>
      </c>
      <c r="O772" s="16">
        <f>O773</f>
        <v>0</v>
      </c>
      <c r="P772" s="16">
        <f>P773</f>
        <v>0</v>
      </c>
      <c r="Q772" s="16">
        <f>Q773</f>
        <v>0</v>
      </c>
      <c r="R772" s="16">
        <f t="shared" si="1276"/>
        <v>3915.1999999999998</v>
      </c>
      <c r="S772" s="16">
        <f t="shared" si="1277"/>
        <v>3687.7000000000003</v>
      </c>
      <c r="T772" s="16">
        <f t="shared" si="1278"/>
        <v>3687.7000000000003</v>
      </c>
      <c r="U772" s="16">
        <f>U773</f>
        <v>0</v>
      </c>
      <c r="V772" s="16">
        <f>V773</f>
        <v>0</v>
      </c>
      <c r="W772" s="16">
        <f>W773</f>
        <v>0</v>
      </c>
      <c r="X772" s="16">
        <f t="shared" si="1279"/>
        <v>3915.1999999999998</v>
      </c>
      <c r="Y772" s="16">
        <f t="shared" si="1280"/>
        <v>3687.7000000000003</v>
      </c>
      <c r="Z772" s="16">
        <f t="shared" si="1281"/>
        <v>3687.7000000000003</v>
      </c>
      <c r="AA772" s="16">
        <f>AA773</f>
        <v>0</v>
      </c>
      <c r="AB772" s="16">
        <f>AB773</f>
        <v>0</v>
      </c>
      <c r="AC772" s="16">
        <f>AC773</f>
        <v>0</v>
      </c>
      <c r="AD772" s="16">
        <f t="shared" si="1282"/>
        <v>3915.1999999999998</v>
      </c>
      <c r="AE772" s="16">
        <f t="shared" si="1283"/>
        <v>3687.7000000000003</v>
      </c>
      <c r="AF772" s="16">
        <f t="shared" si="1284"/>
        <v>3687.7000000000003</v>
      </c>
      <c r="AG772" s="16">
        <f>AG773</f>
        <v>0</v>
      </c>
      <c r="AH772" s="16">
        <f t="shared" si="1285"/>
        <v>3915.1999999999998</v>
      </c>
      <c r="AI772" s="16">
        <f t="shared" si="1286"/>
        <v>3687.7000000000003</v>
      </c>
      <c r="AJ772" s="16">
        <f t="shared" si="1287"/>
        <v>3687.7000000000003</v>
      </c>
      <c r="AK772" s="16">
        <f>AK773</f>
        <v>0</v>
      </c>
      <c r="AL772" s="16">
        <f>AL773</f>
        <v>0</v>
      </c>
      <c r="AM772" s="16">
        <f>AM773</f>
        <v>0</v>
      </c>
      <c r="AN772" s="16">
        <f t="shared" si="1288"/>
        <v>3915.1999999999998</v>
      </c>
      <c r="AO772" s="16">
        <f t="shared" si="1289"/>
        <v>3687.7000000000003</v>
      </c>
      <c r="AP772" s="16">
        <f t="shared" si="1290"/>
        <v>3687.7000000000003</v>
      </c>
      <c r="AQ772" s="16">
        <f>AQ773</f>
        <v>0</v>
      </c>
      <c r="AR772" s="16">
        <f>AR773</f>
        <v>0</v>
      </c>
      <c r="AS772" s="16">
        <f>AS773</f>
        <v>0</v>
      </c>
      <c r="AT772" s="16">
        <f t="shared" si="1291"/>
        <v>3915.1999999999998</v>
      </c>
      <c r="AU772" s="16">
        <f t="shared" si="1292"/>
        <v>3687.7000000000003</v>
      </c>
      <c r="AV772" s="16">
        <f t="shared" si="1293"/>
        <v>3687.7000000000003</v>
      </c>
      <c r="AW772" s="16">
        <f>AW773</f>
        <v>0</v>
      </c>
      <c r="AX772" s="16">
        <f>AX773</f>
        <v>0</v>
      </c>
      <c r="AY772" s="16">
        <f>AY773</f>
        <v>0</v>
      </c>
      <c r="AZ772" s="16">
        <f t="shared" si="1294"/>
        <v>3915.1999999999998</v>
      </c>
      <c r="BA772" s="16">
        <f t="shared" si="1295"/>
        <v>3687.7000000000003</v>
      </c>
      <c r="BB772" s="16">
        <f t="shared" si="1296"/>
        <v>3687.7000000000003</v>
      </c>
      <c r="BC772" s="16">
        <f>BC773</f>
        <v>0</v>
      </c>
      <c r="BD772" s="30"/>
      <c r="BE772" s="30"/>
      <c r="BF772" s="1"/>
      <c r="BG772" s="1"/>
      <c r="BH772" s="1"/>
      <c r="BI772" s="1"/>
      <c r="BJ772" s="1"/>
    </row>
    <row r="773" s="1" customFormat="1">
      <c r="A773" s="13" t="s">
        <v>498</v>
      </c>
      <c r="B773" s="14">
        <v>800</v>
      </c>
      <c r="C773" s="13" t="s">
        <v>242</v>
      </c>
      <c r="D773" s="13" t="s">
        <v>500</v>
      </c>
      <c r="E773" s="29" t="s">
        <v>501</v>
      </c>
      <c r="F773" s="16">
        <v>3915.1999999999998</v>
      </c>
      <c r="G773" s="16">
        <v>3687.7000000000003</v>
      </c>
      <c r="H773" s="16">
        <v>3687.7000000000003</v>
      </c>
      <c r="I773" s="16"/>
      <c r="J773" s="16"/>
      <c r="K773" s="16"/>
      <c r="L773" s="16">
        <f t="shared" si="1245"/>
        <v>3915.1999999999998</v>
      </c>
      <c r="M773" s="16">
        <f t="shared" si="1246"/>
        <v>3687.7000000000003</v>
      </c>
      <c r="N773" s="16">
        <f t="shared" si="1247"/>
        <v>3687.7000000000003</v>
      </c>
      <c r="O773" s="16"/>
      <c r="P773" s="16"/>
      <c r="Q773" s="16"/>
      <c r="R773" s="16">
        <f t="shared" si="1276"/>
        <v>3915.1999999999998</v>
      </c>
      <c r="S773" s="16">
        <f t="shared" si="1277"/>
        <v>3687.7000000000003</v>
      </c>
      <c r="T773" s="16">
        <f t="shared" si="1278"/>
        <v>3687.7000000000003</v>
      </c>
      <c r="U773" s="16"/>
      <c r="V773" s="16"/>
      <c r="W773" s="16"/>
      <c r="X773" s="16">
        <f t="shared" si="1279"/>
        <v>3915.1999999999998</v>
      </c>
      <c r="Y773" s="16">
        <f t="shared" si="1280"/>
        <v>3687.7000000000003</v>
      </c>
      <c r="Z773" s="16">
        <f t="shared" si="1281"/>
        <v>3687.7000000000003</v>
      </c>
      <c r="AA773" s="16"/>
      <c r="AB773" s="16"/>
      <c r="AC773" s="16"/>
      <c r="AD773" s="16">
        <f t="shared" si="1282"/>
        <v>3915.1999999999998</v>
      </c>
      <c r="AE773" s="16">
        <f t="shared" si="1283"/>
        <v>3687.7000000000003</v>
      </c>
      <c r="AF773" s="16">
        <f t="shared" si="1284"/>
        <v>3687.7000000000003</v>
      </c>
      <c r="AG773" s="16"/>
      <c r="AH773" s="16">
        <f t="shared" si="1285"/>
        <v>3915.1999999999998</v>
      </c>
      <c r="AI773" s="16">
        <f t="shared" si="1286"/>
        <v>3687.7000000000003</v>
      </c>
      <c r="AJ773" s="16">
        <f t="shared" si="1287"/>
        <v>3687.7000000000003</v>
      </c>
      <c r="AK773" s="16"/>
      <c r="AL773" s="16"/>
      <c r="AM773" s="16"/>
      <c r="AN773" s="16">
        <f t="shared" si="1288"/>
        <v>3915.1999999999998</v>
      </c>
      <c r="AO773" s="16">
        <f t="shared" si="1289"/>
        <v>3687.7000000000003</v>
      </c>
      <c r="AP773" s="16">
        <f t="shared" si="1290"/>
        <v>3687.7000000000003</v>
      </c>
      <c r="AQ773" s="16"/>
      <c r="AR773" s="16"/>
      <c r="AS773" s="16"/>
      <c r="AT773" s="16">
        <f t="shared" si="1291"/>
        <v>3915.1999999999998</v>
      </c>
      <c r="AU773" s="16">
        <f t="shared" si="1292"/>
        <v>3687.7000000000003</v>
      </c>
      <c r="AV773" s="16">
        <f t="shared" si="1293"/>
        <v>3687.7000000000003</v>
      </c>
      <c r="AW773" s="16"/>
      <c r="AX773" s="16"/>
      <c r="AY773" s="16"/>
      <c r="AZ773" s="16">
        <f t="shared" si="1294"/>
        <v>3915.1999999999998</v>
      </c>
      <c r="BA773" s="16">
        <f t="shared" si="1295"/>
        <v>3687.7000000000003</v>
      </c>
      <c r="BB773" s="16">
        <f t="shared" si="1296"/>
        <v>3687.7000000000003</v>
      </c>
      <c r="BC773" s="16"/>
      <c r="BD773" s="30"/>
      <c r="BE773" s="30"/>
      <c r="BF773" s="1"/>
      <c r="BG773" s="1"/>
      <c r="BH773" s="1"/>
      <c r="BI773" s="1"/>
      <c r="BJ773" s="1"/>
    </row>
    <row r="774" s="1" customFormat="1">
      <c r="A774" s="13" t="s">
        <v>502</v>
      </c>
      <c r="B774" s="14"/>
      <c r="C774" s="13"/>
      <c r="D774" s="13"/>
      <c r="E774" s="29" t="s">
        <v>503</v>
      </c>
      <c r="F774" s="16">
        <f t="shared" ref="F774:F780" si="1297">F775</f>
        <v>16471.200000000001</v>
      </c>
      <c r="G774" s="16">
        <f t="shared" ref="G774:G780" si="1298">G775</f>
        <v>14288.700000000001</v>
      </c>
      <c r="H774" s="16">
        <f t="shared" ref="H774:H780" si="1299">H775</f>
        <v>15072.4</v>
      </c>
      <c r="I774" s="16">
        <f t="shared" ref="I774:I780" si="1300">I775</f>
        <v>0</v>
      </c>
      <c r="J774" s="16">
        <f t="shared" ref="J774:J780" si="1301">J775</f>
        <v>0</v>
      </c>
      <c r="K774" s="16">
        <f t="shared" ref="K774:K780" si="1302">K775</f>
        <v>0</v>
      </c>
      <c r="L774" s="16">
        <f t="shared" si="1245"/>
        <v>16471.200000000001</v>
      </c>
      <c r="M774" s="16">
        <f t="shared" si="1246"/>
        <v>14288.700000000001</v>
      </c>
      <c r="N774" s="16">
        <f t="shared" si="1247"/>
        <v>15072.4</v>
      </c>
      <c r="O774" s="16">
        <f t="shared" ref="O774:O780" si="1303">O775</f>
        <v>0</v>
      </c>
      <c r="P774" s="16">
        <f t="shared" ref="P774:P780" si="1304">P775</f>
        <v>0</v>
      </c>
      <c r="Q774" s="16">
        <f t="shared" ref="Q774:Q780" si="1305">Q775</f>
        <v>0</v>
      </c>
      <c r="R774" s="16">
        <f t="shared" si="1276"/>
        <v>16471.200000000001</v>
      </c>
      <c r="S774" s="16">
        <f t="shared" si="1277"/>
        <v>14288.700000000001</v>
      </c>
      <c r="T774" s="16">
        <f t="shared" si="1278"/>
        <v>15072.4</v>
      </c>
      <c r="U774" s="16">
        <f t="shared" ref="U774:U780" si="1306">U775</f>
        <v>0</v>
      </c>
      <c r="V774" s="16">
        <f t="shared" ref="V774:V780" si="1307">V775</f>
        <v>0</v>
      </c>
      <c r="W774" s="16">
        <f t="shared" ref="W774:W780" si="1308">W775</f>
        <v>0</v>
      </c>
      <c r="X774" s="16">
        <f t="shared" si="1279"/>
        <v>16471.200000000001</v>
      </c>
      <c r="Y774" s="16">
        <f t="shared" si="1280"/>
        <v>14288.700000000001</v>
      </c>
      <c r="Z774" s="16">
        <f t="shared" si="1281"/>
        <v>15072.4</v>
      </c>
      <c r="AA774" s="16">
        <f t="shared" ref="AA774:AA780" si="1309">AA775</f>
        <v>0</v>
      </c>
      <c r="AB774" s="16">
        <f t="shared" ref="AB774:AB780" si="1310">AB775</f>
        <v>0</v>
      </c>
      <c r="AC774" s="16">
        <f t="shared" ref="AC774:AC780" si="1311">AC775</f>
        <v>0</v>
      </c>
      <c r="AD774" s="16">
        <f t="shared" si="1282"/>
        <v>16471.200000000001</v>
      </c>
      <c r="AE774" s="16">
        <f t="shared" si="1283"/>
        <v>14288.700000000001</v>
      </c>
      <c r="AF774" s="16">
        <f t="shared" si="1284"/>
        <v>15072.4</v>
      </c>
      <c r="AG774" s="16">
        <f t="shared" ref="AG774:AG780" si="1312">AG775</f>
        <v>0</v>
      </c>
      <c r="AH774" s="16">
        <f t="shared" si="1285"/>
        <v>16471.200000000001</v>
      </c>
      <c r="AI774" s="16">
        <f t="shared" si="1286"/>
        <v>14288.700000000001</v>
      </c>
      <c r="AJ774" s="16">
        <f t="shared" si="1287"/>
        <v>15072.4</v>
      </c>
      <c r="AK774" s="16">
        <f t="shared" ref="AK774:AK780" si="1313">AK775</f>
        <v>0</v>
      </c>
      <c r="AL774" s="16">
        <f t="shared" ref="AL774:AL780" si="1314">AL775</f>
        <v>0</v>
      </c>
      <c r="AM774" s="16">
        <f t="shared" ref="AM774:AM780" si="1315">AM775</f>
        <v>0</v>
      </c>
      <c r="AN774" s="16">
        <f t="shared" si="1288"/>
        <v>16471.200000000001</v>
      </c>
      <c r="AO774" s="16">
        <f t="shared" si="1289"/>
        <v>14288.700000000001</v>
      </c>
      <c r="AP774" s="16">
        <f t="shared" si="1290"/>
        <v>15072.4</v>
      </c>
      <c r="AQ774" s="16">
        <f t="shared" ref="AQ774:AQ780" si="1316">AQ775</f>
        <v>0</v>
      </c>
      <c r="AR774" s="16">
        <f t="shared" ref="AR774:AR780" si="1317">AR775</f>
        <v>0</v>
      </c>
      <c r="AS774" s="16">
        <f t="shared" ref="AS774:AS780" si="1318">AS775</f>
        <v>0</v>
      </c>
      <c r="AT774" s="16">
        <f t="shared" si="1291"/>
        <v>16471.200000000001</v>
      </c>
      <c r="AU774" s="16">
        <f t="shared" si="1292"/>
        <v>14288.700000000001</v>
      </c>
      <c r="AV774" s="16">
        <f t="shared" si="1293"/>
        <v>15072.4</v>
      </c>
      <c r="AW774" s="16">
        <f t="shared" ref="AW774:AW780" si="1319">AW775</f>
        <v>0</v>
      </c>
      <c r="AX774" s="16">
        <f t="shared" ref="AX774:AX780" si="1320">AX775</f>
        <v>0</v>
      </c>
      <c r="AY774" s="16">
        <f t="shared" ref="AY774:AY780" si="1321">AY775</f>
        <v>0</v>
      </c>
      <c r="AZ774" s="16">
        <f t="shared" si="1294"/>
        <v>16471.200000000001</v>
      </c>
      <c r="BA774" s="16">
        <f t="shared" si="1295"/>
        <v>14288.700000000001</v>
      </c>
      <c r="BB774" s="16">
        <f t="shared" si="1296"/>
        <v>15072.4</v>
      </c>
      <c r="BC774" s="16">
        <f t="shared" ref="BC774:BC780" si="1322">BC775</f>
        <v>0</v>
      </c>
      <c r="BD774" s="30"/>
      <c r="BE774" s="30"/>
      <c r="BF774" s="1"/>
      <c r="BG774" s="1"/>
      <c r="BH774" s="1"/>
      <c r="BI774" s="1"/>
      <c r="BJ774" s="1"/>
    </row>
    <row r="775" s="1" customFormat="1">
      <c r="A775" s="13" t="s">
        <v>502</v>
      </c>
      <c r="B775" s="14" t="s">
        <v>66</v>
      </c>
      <c r="C775" s="13"/>
      <c r="D775" s="13"/>
      <c r="E775" s="29" t="s">
        <v>67</v>
      </c>
      <c r="F775" s="16">
        <f t="shared" si="1297"/>
        <v>16471.200000000001</v>
      </c>
      <c r="G775" s="16">
        <f t="shared" si="1298"/>
        <v>14288.700000000001</v>
      </c>
      <c r="H775" s="16">
        <f t="shared" si="1299"/>
        <v>15072.4</v>
      </c>
      <c r="I775" s="16">
        <f t="shared" si="1300"/>
        <v>0</v>
      </c>
      <c r="J775" s="16">
        <f t="shared" si="1301"/>
        <v>0</v>
      </c>
      <c r="K775" s="16">
        <f t="shared" si="1302"/>
        <v>0</v>
      </c>
      <c r="L775" s="16">
        <f t="shared" si="1245"/>
        <v>16471.200000000001</v>
      </c>
      <c r="M775" s="16">
        <f t="shared" si="1246"/>
        <v>14288.700000000001</v>
      </c>
      <c r="N775" s="16">
        <f t="shared" si="1247"/>
        <v>15072.4</v>
      </c>
      <c r="O775" s="16">
        <f t="shared" si="1303"/>
        <v>0</v>
      </c>
      <c r="P775" s="16">
        <f t="shared" si="1304"/>
        <v>0</v>
      </c>
      <c r="Q775" s="16">
        <f t="shared" si="1305"/>
        <v>0</v>
      </c>
      <c r="R775" s="16">
        <f t="shared" si="1276"/>
        <v>16471.200000000001</v>
      </c>
      <c r="S775" s="16">
        <f t="shared" si="1277"/>
        <v>14288.700000000001</v>
      </c>
      <c r="T775" s="16">
        <f t="shared" si="1278"/>
        <v>15072.4</v>
      </c>
      <c r="U775" s="16">
        <f t="shared" si="1306"/>
        <v>0</v>
      </c>
      <c r="V775" s="16">
        <f t="shared" si="1307"/>
        <v>0</v>
      </c>
      <c r="W775" s="16">
        <f t="shared" si="1308"/>
        <v>0</v>
      </c>
      <c r="X775" s="16">
        <f t="shared" si="1279"/>
        <v>16471.200000000001</v>
      </c>
      <c r="Y775" s="16">
        <f t="shared" si="1280"/>
        <v>14288.700000000001</v>
      </c>
      <c r="Z775" s="16">
        <f t="shared" si="1281"/>
        <v>15072.4</v>
      </c>
      <c r="AA775" s="16">
        <f t="shared" si="1309"/>
        <v>0</v>
      </c>
      <c r="AB775" s="16">
        <f t="shared" si="1310"/>
        <v>0</v>
      </c>
      <c r="AC775" s="16">
        <f t="shared" si="1311"/>
        <v>0</v>
      </c>
      <c r="AD775" s="16">
        <f t="shared" si="1282"/>
        <v>16471.200000000001</v>
      </c>
      <c r="AE775" s="16">
        <f t="shared" si="1283"/>
        <v>14288.700000000001</v>
      </c>
      <c r="AF775" s="16">
        <f t="shared" si="1284"/>
        <v>15072.4</v>
      </c>
      <c r="AG775" s="16">
        <f t="shared" si="1312"/>
        <v>0</v>
      </c>
      <c r="AH775" s="16">
        <f t="shared" si="1285"/>
        <v>16471.200000000001</v>
      </c>
      <c r="AI775" s="16">
        <f t="shared" si="1286"/>
        <v>14288.700000000001</v>
      </c>
      <c r="AJ775" s="16">
        <f t="shared" si="1287"/>
        <v>15072.4</v>
      </c>
      <c r="AK775" s="16">
        <f t="shared" si="1313"/>
        <v>0</v>
      </c>
      <c r="AL775" s="16">
        <f t="shared" si="1314"/>
        <v>0</v>
      </c>
      <c r="AM775" s="16">
        <f t="shared" si="1315"/>
        <v>0</v>
      </c>
      <c r="AN775" s="16">
        <f t="shared" si="1288"/>
        <v>16471.200000000001</v>
      </c>
      <c r="AO775" s="16">
        <f t="shared" si="1289"/>
        <v>14288.700000000001</v>
      </c>
      <c r="AP775" s="16">
        <f t="shared" si="1290"/>
        <v>15072.4</v>
      </c>
      <c r="AQ775" s="16">
        <f t="shared" si="1316"/>
        <v>0</v>
      </c>
      <c r="AR775" s="16">
        <f t="shared" si="1317"/>
        <v>0</v>
      </c>
      <c r="AS775" s="16">
        <f t="shared" si="1318"/>
        <v>0</v>
      </c>
      <c r="AT775" s="16">
        <f t="shared" si="1291"/>
        <v>16471.200000000001</v>
      </c>
      <c r="AU775" s="16">
        <f t="shared" si="1292"/>
        <v>14288.700000000001</v>
      </c>
      <c r="AV775" s="16">
        <f t="shared" si="1293"/>
        <v>15072.4</v>
      </c>
      <c r="AW775" s="16">
        <f t="shared" si="1319"/>
        <v>0</v>
      </c>
      <c r="AX775" s="16">
        <f t="shared" si="1320"/>
        <v>0</v>
      </c>
      <c r="AY775" s="16">
        <f t="shared" si="1321"/>
        <v>0</v>
      </c>
      <c r="AZ775" s="16">
        <f t="shared" si="1294"/>
        <v>16471.200000000001</v>
      </c>
      <c r="BA775" s="16">
        <f t="shared" si="1295"/>
        <v>14288.700000000001</v>
      </c>
      <c r="BB775" s="16">
        <f t="shared" si="1296"/>
        <v>15072.4</v>
      </c>
      <c r="BC775" s="16">
        <f t="shared" si="1322"/>
        <v>0</v>
      </c>
      <c r="BD775" s="30"/>
      <c r="BE775" s="30"/>
      <c r="BF775" s="1"/>
      <c r="BG775" s="1"/>
      <c r="BH775" s="1"/>
      <c r="BI775" s="1"/>
      <c r="BJ775" s="1"/>
    </row>
    <row r="776" s="1" customFormat="1">
      <c r="A776" s="13" t="s">
        <v>502</v>
      </c>
      <c r="B776" s="14">
        <v>200</v>
      </c>
      <c r="C776" s="13" t="s">
        <v>242</v>
      </c>
      <c r="D776" s="13" t="s">
        <v>500</v>
      </c>
      <c r="E776" s="29" t="s">
        <v>501</v>
      </c>
      <c r="F776" s="16">
        <v>16471.200000000001</v>
      </c>
      <c r="G776" s="16">
        <v>14288.700000000001</v>
      </c>
      <c r="H776" s="16">
        <v>15072.4</v>
      </c>
      <c r="I776" s="16"/>
      <c r="J776" s="16"/>
      <c r="K776" s="16"/>
      <c r="L776" s="16">
        <f t="shared" si="1245"/>
        <v>16471.200000000001</v>
      </c>
      <c r="M776" s="16">
        <f t="shared" si="1246"/>
        <v>14288.700000000001</v>
      </c>
      <c r="N776" s="16">
        <f t="shared" si="1247"/>
        <v>15072.4</v>
      </c>
      <c r="O776" s="16"/>
      <c r="P776" s="16"/>
      <c r="Q776" s="16"/>
      <c r="R776" s="16">
        <f t="shared" si="1276"/>
        <v>16471.200000000001</v>
      </c>
      <c r="S776" s="16">
        <f t="shared" si="1277"/>
        <v>14288.700000000001</v>
      </c>
      <c r="T776" s="16">
        <f t="shared" si="1278"/>
        <v>15072.4</v>
      </c>
      <c r="U776" s="16"/>
      <c r="V776" s="16"/>
      <c r="W776" s="16"/>
      <c r="X776" s="16">
        <f t="shared" si="1279"/>
        <v>16471.200000000001</v>
      </c>
      <c r="Y776" s="16">
        <f t="shared" si="1280"/>
        <v>14288.700000000001</v>
      </c>
      <c r="Z776" s="16">
        <f t="shared" si="1281"/>
        <v>15072.4</v>
      </c>
      <c r="AA776" s="16"/>
      <c r="AB776" s="16"/>
      <c r="AC776" s="16"/>
      <c r="AD776" s="16">
        <f t="shared" si="1282"/>
        <v>16471.200000000001</v>
      </c>
      <c r="AE776" s="16">
        <f t="shared" si="1283"/>
        <v>14288.700000000001</v>
      </c>
      <c r="AF776" s="16">
        <f t="shared" si="1284"/>
        <v>15072.4</v>
      </c>
      <c r="AG776" s="16"/>
      <c r="AH776" s="16">
        <f t="shared" si="1285"/>
        <v>16471.200000000001</v>
      </c>
      <c r="AI776" s="16">
        <f t="shared" si="1286"/>
        <v>14288.700000000001</v>
      </c>
      <c r="AJ776" s="16">
        <f t="shared" si="1287"/>
        <v>15072.4</v>
      </c>
      <c r="AK776" s="16"/>
      <c r="AL776" s="16"/>
      <c r="AM776" s="16"/>
      <c r="AN776" s="16">
        <f t="shared" si="1288"/>
        <v>16471.200000000001</v>
      </c>
      <c r="AO776" s="16">
        <f t="shared" si="1289"/>
        <v>14288.700000000001</v>
      </c>
      <c r="AP776" s="16">
        <f t="shared" si="1290"/>
        <v>15072.4</v>
      </c>
      <c r="AQ776" s="16"/>
      <c r="AR776" s="16"/>
      <c r="AS776" s="16"/>
      <c r="AT776" s="16">
        <f t="shared" si="1291"/>
        <v>16471.200000000001</v>
      </c>
      <c r="AU776" s="16">
        <f t="shared" si="1292"/>
        <v>14288.700000000001</v>
      </c>
      <c r="AV776" s="16">
        <f t="shared" si="1293"/>
        <v>15072.4</v>
      </c>
      <c r="AW776" s="16"/>
      <c r="AX776" s="16"/>
      <c r="AY776" s="16"/>
      <c r="AZ776" s="16">
        <f t="shared" si="1294"/>
        <v>16471.200000000001</v>
      </c>
      <c r="BA776" s="16">
        <f t="shared" si="1295"/>
        <v>14288.700000000001</v>
      </c>
      <c r="BB776" s="16">
        <f t="shared" si="1296"/>
        <v>15072.4</v>
      </c>
      <c r="BC776" s="16"/>
      <c r="BD776" s="30"/>
      <c r="BE776" s="30"/>
      <c r="BF776" s="1"/>
      <c r="BG776" s="1"/>
      <c r="BH776" s="1"/>
      <c r="BI776" s="1"/>
      <c r="BJ776" s="1"/>
    </row>
    <row r="777" s="1" customFormat="1">
      <c r="A777" s="13" t="s">
        <v>504</v>
      </c>
      <c r="B777" s="14"/>
      <c r="C777" s="13"/>
      <c r="D777" s="13"/>
      <c r="E777" s="29" t="s">
        <v>505</v>
      </c>
      <c r="F777" s="16">
        <f t="shared" si="1297"/>
        <v>23143.400000000001</v>
      </c>
      <c r="G777" s="16">
        <f t="shared" si="1298"/>
        <v>23143.400000000001</v>
      </c>
      <c r="H777" s="16">
        <f t="shared" si="1299"/>
        <v>23143.400000000001</v>
      </c>
      <c r="I777" s="16">
        <f t="shared" si="1300"/>
        <v>0</v>
      </c>
      <c r="J777" s="16">
        <f t="shared" si="1301"/>
        <v>0</v>
      </c>
      <c r="K777" s="16">
        <f t="shared" si="1302"/>
        <v>0</v>
      </c>
      <c r="L777" s="16">
        <f t="shared" si="1245"/>
        <v>23143.400000000001</v>
      </c>
      <c r="M777" s="16">
        <f t="shared" si="1246"/>
        <v>23143.400000000001</v>
      </c>
      <c r="N777" s="16">
        <f t="shared" si="1247"/>
        <v>23143.400000000001</v>
      </c>
      <c r="O777" s="16">
        <f t="shared" si="1303"/>
        <v>0</v>
      </c>
      <c r="P777" s="16">
        <f t="shared" si="1304"/>
        <v>0</v>
      </c>
      <c r="Q777" s="16">
        <f t="shared" si="1305"/>
        <v>0</v>
      </c>
      <c r="R777" s="16">
        <f t="shared" si="1276"/>
        <v>23143.400000000001</v>
      </c>
      <c r="S777" s="16">
        <f t="shared" si="1277"/>
        <v>23143.400000000001</v>
      </c>
      <c r="T777" s="16">
        <f t="shared" si="1278"/>
        <v>23143.400000000001</v>
      </c>
      <c r="U777" s="16">
        <f t="shared" si="1306"/>
        <v>0</v>
      </c>
      <c r="V777" s="16">
        <f t="shared" si="1307"/>
        <v>0</v>
      </c>
      <c r="W777" s="16">
        <f t="shared" si="1308"/>
        <v>0</v>
      </c>
      <c r="X777" s="16">
        <f t="shared" si="1279"/>
        <v>23143.400000000001</v>
      </c>
      <c r="Y777" s="16">
        <f t="shared" si="1280"/>
        <v>23143.400000000001</v>
      </c>
      <c r="Z777" s="16">
        <f t="shared" si="1281"/>
        <v>23143.400000000001</v>
      </c>
      <c r="AA777" s="16">
        <f t="shared" si="1309"/>
        <v>0</v>
      </c>
      <c r="AB777" s="16">
        <f t="shared" si="1310"/>
        <v>0</v>
      </c>
      <c r="AC777" s="16">
        <f t="shared" si="1311"/>
        <v>0</v>
      </c>
      <c r="AD777" s="16">
        <f t="shared" si="1282"/>
        <v>23143.400000000001</v>
      </c>
      <c r="AE777" s="16">
        <f t="shared" si="1283"/>
        <v>23143.400000000001</v>
      </c>
      <c r="AF777" s="16">
        <f t="shared" si="1284"/>
        <v>23143.400000000001</v>
      </c>
      <c r="AG777" s="16">
        <f t="shared" si="1312"/>
        <v>0</v>
      </c>
      <c r="AH777" s="16">
        <f t="shared" si="1285"/>
        <v>23143.400000000001</v>
      </c>
      <c r="AI777" s="16">
        <f t="shared" si="1286"/>
        <v>23143.400000000001</v>
      </c>
      <c r="AJ777" s="16">
        <f t="shared" si="1287"/>
        <v>23143.400000000001</v>
      </c>
      <c r="AK777" s="16">
        <f t="shared" si="1313"/>
        <v>0</v>
      </c>
      <c r="AL777" s="16">
        <f t="shared" si="1314"/>
        <v>0</v>
      </c>
      <c r="AM777" s="16">
        <f t="shared" si="1315"/>
        <v>0</v>
      </c>
      <c r="AN777" s="16">
        <f t="shared" si="1288"/>
        <v>23143.400000000001</v>
      </c>
      <c r="AO777" s="16">
        <f t="shared" si="1289"/>
        <v>23143.400000000001</v>
      </c>
      <c r="AP777" s="16">
        <f t="shared" si="1290"/>
        <v>23143.400000000001</v>
      </c>
      <c r="AQ777" s="16">
        <f t="shared" si="1316"/>
        <v>0</v>
      </c>
      <c r="AR777" s="16">
        <f t="shared" si="1317"/>
        <v>0</v>
      </c>
      <c r="AS777" s="16">
        <f t="shared" si="1318"/>
        <v>0</v>
      </c>
      <c r="AT777" s="16">
        <f t="shared" si="1291"/>
        <v>23143.400000000001</v>
      </c>
      <c r="AU777" s="16">
        <f t="shared" si="1292"/>
        <v>23143.400000000001</v>
      </c>
      <c r="AV777" s="16">
        <f t="shared" si="1293"/>
        <v>23143.400000000001</v>
      </c>
      <c r="AW777" s="16">
        <f t="shared" si="1319"/>
        <v>0</v>
      </c>
      <c r="AX777" s="16">
        <f t="shared" si="1320"/>
        <v>0</v>
      </c>
      <c r="AY777" s="16">
        <f t="shared" si="1321"/>
        <v>0</v>
      </c>
      <c r="AZ777" s="16">
        <f t="shared" si="1294"/>
        <v>23143.400000000001</v>
      </c>
      <c r="BA777" s="16">
        <f t="shared" si="1295"/>
        <v>23143.400000000001</v>
      </c>
      <c r="BB777" s="16">
        <f t="shared" si="1296"/>
        <v>23143.400000000001</v>
      </c>
      <c r="BC777" s="16">
        <f t="shared" si="1322"/>
        <v>0</v>
      </c>
      <c r="BD777" s="30"/>
      <c r="BE777" s="30"/>
      <c r="BF777" s="1"/>
      <c r="BG777" s="1"/>
      <c r="BH777" s="1"/>
      <c r="BI777" s="1"/>
      <c r="BJ777" s="1"/>
    </row>
    <row r="778" s="1" customFormat="1">
      <c r="A778" s="13" t="s">
        <v>504</v>
      </c>
      <c r="B778" s="14" t="s">
        <v>58</v>
      </c>
      <c r="C778" s="13"/>
      <c r="D778" s="13"/>
      <c r="E778" s="29" t="s">
        <v>59</v>
      </c>
      <c r="F778" s="16">
        <f t="shared" si="1297"/>
        <v>23143.400000000001</v>
      </c>
      <c r="G778" s="16">
        <f t="shared" si="1298"/>
        <v>23143.400000000001</v>
      </c>
      <c r="H778" s="16">
        <f t="shared" si="1299"/>
        <v>23143.400000000001</v>
      </c>
      <c r="I778" s="16">
        <f t="shared" si="1300"/>
        <v>0</v>
      </c>
      <c r="J778" s="16">
        <f t="shared" si="1301"/>
        <v>0</v>
      </c>
      <c r="K778" s="16">
        <f t="shared" si="1302"/>
        <v>0</v>
      </c>
      <c r="L778" s="16">
        <f t="shared" si="1245"/>
        <v>23143.400000000001</v>
      </c>
      <c r="M778" s="16">
        <f t="shared" si="1246"/>
        <v>23143.400000000001</v>
      </c>
      <c r="N778" s="16">
        <f t="shared" si="1247"/>
        <v>23143.400000000001</v>
      </c>
      <c r="O778" s="16">
        <f t="shared" si="1303"/>
        <v>0</v>
      </c>
      <c r="P778" s="16">
        <f t="shared" si="1304"/>
        <v>0</v>
      </c>
      <c r="Q778" s="16">
        <f t="shared" si="1305"/>
        <v>0</v>
      </c>
      <c r="R778" s="16">
        <f t="shared" si="1276"/>
        <v>23143.400000000001</v>
      </c>
      <c r="S778" s="16">
        <f t="shared" si="1277"/>
        <v>23143.400000000001</v>
      </c>
      <c r="T778" s="16">
        <f t="shared" si="1278"/>
        <v>23143.400000000001</v>
      </c>
      <c r="U778" s="16">
        <f t="shared" si="1306"/>
        <v>0</v>
      </c>
      <c r="V778" s="16">
        <f t="shared" si="1307"/>
        <v>0</v>
      </c>
      <c r="W778" s="16">
        <f t="shared" si="1308"/>
        <v>0</v>
      </c>
      <c r="X778" s="16">
        <f t="shared" si="1279"/>
        <v>23143.400000000001</v>
      </c>
      <c r="Y778" s="16">
        <f t="shared" si="1280"/>
        <v>23143.400000000001</v>
      </c>
      <c r="Z778" s="16">
        <f t="shared" si="1281"/>
        <v>23143.400000000001</v>
      </c>
      <c r="AA778" s="16">
        <f t="shared" si="1309"/>
        <v>0</v>
      </c>
      <c r="AB778" s="16">
        <f t="shared" si="1310"/>
        <v>0</v>
      </c>
      <c r="AC778" s="16">
        <f t="shared" si="1311"/>
        <v>0</v>
      </c>
      <c r="AD778" s="16">
        <f t="shared" si="1282"/>
        <v>23143.400000000001</v>
      </c>
      <c r="AE778" s="16">
        <f t="shared" si="1283"/>
        <v>23143.400000000001</v>
      </c>
      <c r="AF778" s="16">
        <f t="shared" si="1284"/>
        <v>23143.400000000001</v>
      </c>
      <c r="AG778" s="16">
        <f t="shared" si="1312"/>
        <v>0</v>
      </c>
      <c r="AH778" s="16">
        <f t="shared" si="1285"/>
        <v>23143.400000000001</v>
      </c>
      <c r="AI778" s="16">
        <f t="shared" si="1286"/>
        <v>23143.400000000001</v>
      </c>
      <c r="AJ778" s="16">
        <f t="shared" si="1287"/>
        <v>23143.400000000001</v>
      </c>
      <c r="AK778" s="16">
        <f t="shared" si="1313"/>
        <v>0</v>
      </c>
      <c r="AL778" s="16">
        <f t="shared" si="1314"/>
        <v>0</v>
      </c>
      <c r="AM778" s="16">
        <f t="shared" si="1315"/>
        <v>0</v>
      </c>
      <c r="AN778" s="16">
        <f t="shared" si="1288"/>
        <v>23143.400000000001</v>
      </c>
      <c r="AO778" s="16">
        <f t="shared" si="1289"/>
        <v>23143.400000000001</v>
      </c>
      <c r="AP778" s="16">
        <f t="shared" si="1290"/>
        <v>23143.400000000001</v>
      </c>
      <c r="AQ778" s="16">
        <f t="shared" si="1316"/>
        <v>0</v>
      </c>
      <c r="AR778" s="16">
        <f t="shared" si="1317"/>
        <v>0</v>
      </c>
      <c r="AS778" s="16">
        <f t="shared" si="1318"/>
        <v>0</v>
      </c>
      <c r="AT778" s="16">
        <f t="shared" si="1291"/>
        <v>23143.400000000001</v>
      </c>
      <c r="AU778" s="16">
        <f t="shared" si="1292"/>
        <v>23143.400000000001</v>
      </c>
      <c r="AV778" s="16">
        <f t="shared" si="1293"/>
        <v>23143.400000000001</v>
      </c>
      <c r="AW778" s="16">
        <f t="shared" si="1319"/>
        <v>0</v>
      </c>
      <c r="AX778" s="16">
        <f t="shared" si="1320"/>
        <v>0</v>
      </c>
      <c r="AY778" s="16">
        <f t="shared" si="1321"/>
        <v>0</v>
      </c>
      <c r="AZ778" s="16">
        <f t="shared" si="1294"/>
        <v>23143.400000000001</v>
      </c>
      <c r="BA778" s="16">
        <f t="shared" si="1295"/>
        <v>23143.400000000001</v>
      </c>
      <c r="BB778" s="16">
        <f t="shared" si="1296"/>
        <v>23143.400000000001</v>
      </c>
      <c r="BC778" s="16">
        <f t="shared" si="1322"/>
        <v>0</v>
      </c>
      <c r="BD778" s="30"/>
      <c r="BE778" s="30"/>
      <c r="BF778" s="1"/>
      <c r="BG778" s="1"/>
      <c r="BH778" s="1"/>
      <c r="BI778" s="1"/>
      <c r="BJ778" s="1"/>
    </row>
    <row r="779" s="1" customFormat="1">
      <c r="A779" s="13" t="s">
        <v>504</v>
      </c>
      <c r="B779" s="14">
        <v>600</v>
      </c>
      <c r="C779" s="13" t="s">
        <v>242</v>
      </c>
      <c r="D779" s="13" t="s">
        <v>500</v>
      </c>
      <c r="E779" s="29" t="s">
        <v>501</v>
      </c>
      <c r="F779" s="16">
        <v>23143.400000000001</v>
      </c>
      <c r="G779" s="16">
        <v>23143.400000000001</v>
      </c>
      <c r="H779" s="16">
        <v>23143.400000000001</v>
      </c>
      <c r="I779" s="16"/>
      <c r="J779" s="16"/>
      <c r="K779" s="16"/>
      <c r="L779" s="16">
        <f t="shared" si="1245"/>
        <v>23143.400000000001</v>
      </c>
      <c r="M779" s="16">
        <f t="shared" si="1246"/>
        <v>23143.400000000001</v>
      </c>
      <c r="N779" s="16">
        <f t="shared" si="1247"/>
        <v>23143.400000000001</v>
      </c>
      <c r="O779" s="16"/>
      <c r="P779" s="16"/>
      <c r="Q779" s="16"/>
      <c r="R779" s="16">
        <f t="shared" si="1276"/>
        <v>23143.400000000001</v>
      </c>
      <c r="S779" s="16">
        <f t="shared" si="1277"/>
        <v>23143.400000000001</v>
      </c>
      <c r="T779" s="16">
        <f t="shared" si="1278"/>
        <v>23143.400000000001</v>
      </c>
      <c r="U779" s="16"/>
      <c r="V779" s="16"/>
      <c r="W779" s="16"/>
      <c r="X779" s="16">
        <f t="shared" si="1279"/>
        <v>23143.400000000001</v>
      </c>
      <c r="Y779" s="16">
        <f t="shared" si="1280"/>
        <v>23143.400000000001</v>
      </c>
      <c r="Z779" s="16">
        <f t="shared" si="1281"/>
        <v>23143.400000000001</v>
      </c>
      <c r="AA779" s="16"/>
      <c r="AB779" s="16"/>
      <c r="AC779" s="16"/>
      <c r="AD779" s="16">
        <f t="shared" si="1282"/>
        <v>23143.400000000001</v>
      </c>
      <c r="AE779" s="16">
        <f t="shared" si="1283"/>
        <v>23143.400000000001</v>
      </c>
      <c r="AF779" s="16">
        <f t="shared" si="1284"/>
        <v>23143.400000000001</v>
      </c>
      <c r="AG779" s="16"/>
      <c r="AH779" s="16">
        <f t="shared" si="1285"/>
        <v>23143.400000000001</v>
      </c>
      <c r="AI779" s="16">
        <f t="shared" si="1286"/>
        <v>23143.400000000001</v>
      </c>
      <c r="AJ779" s="16">
        <f t="shared" si="1287"/>
        <v>23143.400000000001</v>
      </c>
      <c r="AK779" s="16"/>
      <c r="AL779" s="16"/>
      <c r="AM779" s="16"/>
      <c r="AN779" s="16">
        <f t="shared" si="1288"/>
        <v>23143.400000000001</v>
      </c>
      <c r="AO779" s="16">
        <f t="shared" si="1289"/>
        <v>23143.400000000001</v>
      </c>
      <c r="AP779" s="16">
        <f t="shared" si="1290"/>
        <v>23143.400000000001</v>
      </c>
      <c r="AQ779" s="16"/>
      <c r="AR779" s="16"/>
      <c r="AS779" s="16"/>
      <c r="AT779" s="16">
        <f t="shared" si="1291"/>
        <v>23143.400000000001</v>
      </c>
      <c r="AU779" s="16">
        <f t="shared" si="1292"/>
        <v>23143.400000000001</v>
      </c>
      <c r="AV779" s="16">
        <f t="shared" si="1293"/>
        <v>23143.400000000001</v>
      </c>
      <c r="AW779" s="16"/>
      <c r="AX779" s="16"/>
      <c r="AY779" s="16"/>
      <c r="AZ779" s="16">
        <f t="shared" si="1294"/>
        <v>23143.400000000001</v>
      </c>
      <c r="BA779" s="16">
        <f t="shared" si="1295"/>
        <v>23143.400000000001</v>
      </c>
      <c r="BB779" s="16">
        <f t="shared" si="1296"/>
        <v>23143.400000000001</v>
      </c>
      <c r="BC779" s="16"/>
      <c r="BD779" s="30"/>
      <c r="BE779" s="30"/>
      <c r="BF779" s="1"/>
      <c r="BG779" s="1"/>
      <c r="BH779" s="1"/>
      <c r="BI779" s="1"/>
      <c r="BJ779" s="1"/>
    </row>
    <row r="780" s="1" customFormat="1">
      <c r="A780" s="13" t="s">
        <v>506</v>
      </c>
      <c r="B780" s="14"/>
      <c r="C780" s="13"/>
      <c r="D780" s="13"/>
      <c r="E780" s="29" t="s">
        <v>507</v>
      </c>
      <c r="F780" s="16">
        <f t="shared" si="1297"/>
        <v>89843.400000000009</v>
      </c>
      <c r="G780" s="16">
        <f t="shared" si="1298"/>
        <v>92485.199999999997</v>
      </c>
      <c r="H780" s="16">
        <f t="shared" si="1299"/>
        <v>92485.199999999997</v>
      </c>
      <c r="I780" s="16">
        <f t="shared" si="1300"/>
        <v>0</v>
      </c>
      <c r="J780" s="16">
        <f t="shared" si="1301"/>
        <v>0</v>
      </c>
      <c r="K780" s="16">
        <f t="shared" si="1302"/>
        <v>0</v>
      </c>
      <c r="L780" s="16">
        <f t="shared" si="1245"/>
        <v>89843.400000000009</v>
      </c>
      <c r="M780" s="16">
        <f t="shared" si="1246"/>
        <v>92485.199999999997</v>
      </c>
      <c r="N780" s="16">
        <f t="shared" si="1247"/>
        <v>92485.199999999997</v>
      </c>
      <c r="O780" s="16">
        <f t="shared" si="1303"/>
        <v>12776.1</v>
      </c>
      <c r="P780" s="16">
        <f t="shared" si="1304"/>
        <v>15575.700000000001</v>
      </c>
      <c r="Q780" s="16">
        <f t="shared" si="1305"/>
        <v>15575.700000000001</v>
      </c>
      <c r="R780" s="16">
        <f t="shared" si="1276"/>
        <v>102619.50000000001</v>
      </c>
      <c r="S780" s="16">
        <f t="shared" si="1277"/>
        <v>108060.89999999999</v>
      </c>
      <c r="T780" s="16">
        <f t="shared" si="1278"/>
        <v>108060.89999999999</v>
      </c>
      <c r="U780" s="16">
        <f t="shared" si="1306"/>
        <v>0</v>
      </c>
      <c r="V780" s="16">
        <f t="shared" si="1307"/>
        <v>0</v>
      </c>
      <c r="W780" s="16">
        <f t="shared" si="1308"/>
        <v>0</v>
      </c>
      <c r="X780" s="16">
        <f t="shared" si="1279"/>
        <v>102619.50000000001</v>
      </c>
      <c r="Y780" s="16">
        <f t="shared" si="1280"/>
        <v>108060.89999999999</v>
      </c>
      <c r="Z780" s="16">
        <f t="shared" si="1281"/>
        <v>108060.89999999999</v>
      </c>
      <c r="AA780" s="16">
        <f t="shared" si="1309"/>
        <v>0</v>
      </c>
      <c r="AB780" s="16">
        <f t="shared" si="1310"/>
        <v>0</v>
      </c>
      <c r="AC780" s="16">
        <f t="shared" si="1311"/>
        <v>0</v>
      </c>
      <c r="AD780" s="16">
        <f t="shared" si="1282"/>
        <v>102619.50000000001</v>
      </c>
      <c r="AE780" s="16">
        <f t="shared" si="1283"/>
        <v>108060.89999999999</v>
      </c>
      <c r="AF780" s="16">
        <f t="shared" si="1284"/>
        <v>108060.89999999999</v>
      </c>
      <c r="AG780" s="16">
        <f t="shared" si="1312"/>
        <v>0</v>
      </c>
      <c r="AH780" s="16">
        <f t="shared" si="1285"/>
        <v>102619.50000000001</v>
      </c>
      <c r="AI780" s="16">
        <f t="shared" si="1286"/>
        <v>108060.89999999999</v>
      </c>
      <c r="AJ780" s="16">
        <f t="shared" si="1287"/>
        <v>108060.89999999999</v>
      </c>
      <c r="AK780" s="16">
        <f t="shared" si="1313"/>
        <v>0</v>
      </c>
      <c r="AL780" s="16">
        <f t="shared" si="1314"/>
        <v>0</v>
      </c>
      <c r="AM780" s="16">
        <f t="shared" si="1315"/>
        <v>0</v>
      </c>
      <c r="AN780" s="16">
        <f t="shared" si="1288"/>
        <v>102619.50000000001</v>
      </c>
      <c r="AO780" s="16">
        <f t="shared" si="1289"/>
        <v>108060.89999999999</v>
      </c>
      <c r="AP780" s="16">
        <f t="shared" si="1290"/>
        <v>108060.89999999999</v>
      </c>
      <c r="AQ780" s="16">
        <f t="shared" si="1316"/>
        <v>0</v>
      </c>
      <c r="AR780" s="16">
        <f t="shared" si="1317"/>
        <v>0</v>
      </c>
      <c r="AS780" s="16">
        <f t="shared" si="1318"/>
        <v>0</v>
      </c>
      <c r="AT780" s="16">
        <f t="shared" si="1291"/>
        <v>102619.50000000001</v>
      </c>
      <c r="AU780" s="16">
        <f t="shared" si="1292"/>
        <v>108060.89999999999</v>
      </c>
      <c r="AV780" s="16">
        <f t="shared" si="1293"/>
        <v>108060.89999999999</v>
      </c>
      <c r="AW780" s="16">
        <f t="shared" si="1319"/>
        <v>0</v>
      </c>
      <c r="AX780" s="16">
        <f t="shared" si="1320"/>
        <v>0</v>
      </c>
      <c r="AY780" s="16">
        <f t="shared" si="1321"/>
        <v>0</v>
      </c>
      <c r="AZ780" s="16">
        <f t="shared" si="1294"/>
        <v>102619.50000000001</v>
      </c>
      <c r="BA780" s="16">
        <f t="shared" si="1295"/>
        <v>108060.89999999999</v>
      </c>
      <c r="BB780" s="16">
        <f t="shared" si="1296"/>
        <v>108060.89999999999</v>
      </c>
      <c r="BC780" s="16">
        <f t="shared" si="1322"/>
        <v>0</v>
      </c>
      <c r="BD780" s="30"/>
      <c r="BE780" s="30"/>
      <c r="BF780" s="1"/>
      <c r="BG780" s="1"/>
      <c r="BH780" s="1"/>
      <c r="BI780" s="1"/>
      <c r="BJ780" s="1"/>
    </row>
    <row r="781" s="1" customFormat="1">
      <c r="A781" s="13" t="s">
        <v>508</v>
      </c>
      <c r="B781" s="14"/>
      <c r="C781" s="13"/>
      <c r="D781" s="13"/>
      <c r="E781" s="29" t="s">
        <v>176</v>
      </c>
      <c r="F781" s="16">
        <f>F782+F784</f>
        <v>89843.400000000009</v>
      </c>
      <c r="G781" s="16">
        <f>G782+G784</f>
        <v>92485.199999999997</v>
      </c>
      <c r="H781" s="16">
        <f>H782+H784</f>
        <v>92485.199999999997</v>
      </c>
      <c r="I781" s="16">
        <f>I782+I784</f>
        <v>0</v>
      </c>
      <c r="J781" s="16">
        <f>J782+J784</f>
        <v>0</v>
      </c>
      <c r="K781" s="16">
        <f>K782+K784</f>
        <v>0</v>
      </c>
      <c r="L781" s="16">
        <f t="shared" ref="L781:L844" si="1323">F781+I781</f>
        <v>89843.400000000009</v>
      </c>
      <c r="M781" s="16">
        <f t="shared" ref="M781:M844" si="1324">G781+J781</f>
        <v>92485.199999999997</v>
      </c>
      <c r="N781" s="16">
        <f t="shared" ref="N781:N844" si="1325">H781+K781</f>
        <v>92485.199999999997</v>
      </c>
      <c r="O781" s="16">
        <f>O782+O784</f>
        <v>12776.1</v>
      </c>
      <c r="P781" s="16">
        <f>P782+P784</f>
        <v>15575.700000000001</v>
      </c>
      <c r="Q781" s="16">
        <f>Q782+Q784</f>
        <v>15575.700000000001</v>
      </c>
      <c r="R781" s="16">
        <f t="shared" si="1276"/>
        <v>102619.50000000001</v>
      </c>
      <c r="S781" s="16">
        <f t="shared" si="1277"/>
        <v>108060.89999999999</v>
      </c>
      <c r="T781" s="16">
        <f t="shared" si="1278"/>
        <v>108060.89999999999</v>
      </c>
      <c r="U781" s="16">
        <f>U782+U784</f>
        <v>0</v>
      </c>
      <c r="V781" s="16">
        <f>V782+V784</f>
        <v>0</v>
      </c>
      <c r="W781" s="16">
        <f>W782+W784</f>
        <v>0</v>
      </c>
      <c r="X781" s="16">
        <f t="shared" si="1279"/>
        <v>102619.50000000001</v>
      </c>
      <c r="Y781" s="16">
        <f t="shared" si="1280"/>
        <v>108060.89999999999</v>
      </c>
      <c r="Z781" s="16">
        <f t="shared" si="1281"/>
        <v>108060.89999999999</v>
      </c>
      <c r="AA781" s="16">
        <f>AA782+AA784</f>
        <v>0</v>
      </c>
      <c r="AB781" s="16">
        <f>AB782+AB784</f>
        <v>0</v>
      </c>
      <c r="AC781" s="16">
        <f>AC782+AC784</f>
        <v>0</v>
      </c>
      <c r="AD781" s="16">
        <f t="shared" si="1282"/>
        <v>102619.50000000001</v>
      </c>
      <c r="AE781" s="16">
        <f t="shared" si="1283"/>
        <v>108060.89999999999</v>
      </c>
      <c r="AF781" s="16">
        <f t="shared" si="1284"/>
        <v>108060.89999999999</v>
      </c>
      <c r="AG781" s="16">
        <f>AG782+AG784</f>
        <v>0</v>
      </c>
      <c r="AH781" s="16">
        <f t="shared" si="1285"/>
        <v>102619.50000000001</v>
      </c>
      <c r="AI781" s="16">
        <f t="shared" si="1286"/>
        <v>108060.89999999999</v>
      </c>
      <c r="AJ781" s="16">
        <f t="shared" si="1287"/>
        <v>108060.89999999999</v>
      </c>
      <c r="AK781" s="16">
        <f>AK782+AK784</f>
        <v>0</v>
      </c>
      <c r="AL781" s="16">
        <f>AL782+AL784</f>
        <v>0</v>
      </c>
      <c r="AM781" s="16">
        <f>AM782+AM784</f>
        <v>0</v>
      </c>
      <c r="AN781" s="16">
        <f t="shared" si="1288"/>
        <v>102619.50000000001</v>
      </c>
      <c r="AO781" s="16">
        <f t="shared" si="1289"/>
        <v>108060.89999999999</v>
      </c>
      <c r="AP781" s="16">
        <f t="shared" si="1290"/>
        <v>108060.89999999999</v>
      </c>
      <c r="AQ781" s="16">
        <f>AQ782+AQ784</f>
        <v>0</v>
      </c>
      <c r="AR781" s="16">
        <f>AR782+AR784</f>
        <v>0</v>
      </c>
      <c r="AS781" s="16">
        <f>AS782+AS784</f>
        <v>0</v>
      </c>
      <c r="AT781" s="16">
        <f t="shared" si="1291"/>
        <v>102619.50000000001</v>
      </c>
      <c r="AU781" s="16">
        <f t="shared" si="1292"/>
        <v>108060.89999999999</v>
      </c>
      <c r="AV781" s="16">
        <f t="shared" si="1293"/>
        <v>108060.89999999999</v>
      </c>
      <c r="AW781" s="16">
        <f>AW782+AW784</f>
        <v>0</v>
      </c>
      <c r="AX781" s="16">
        <f>AX782+AX784</f>
        <v>0</v>
      </c>
      <c r="AY781" s="16">
        <f>AY782+AY784</f>
        <v>0</v>
      </c>
      <c r="AZ781" s="16">
        <f t="shared" si="1294"/>
        <v>102619.50000000001</v>
      </c>
      <c r="BA781" s="16">
        <f t="shared" si="1295"/>
        <v>108060.89999999999</v>
      </c>
      <c r="BB781" s="16">
        <f t="shared" si="1296"/>
        <v>108060.89999999999</v>
      </c>
      <c r="BC781" s="16">
        <f>BC782+BC784</f>
        <v>0</v>
      </c>
      <c r="BD781" s="30"/>
      <c r="BE781" s="30"/>
      <c r="BF781" s="1"/>
      <c r="BG781" s="1"/>
      <c r="BH781" s="1"/>
      <c r="BI781" s="1"/>
      <c r="BJ781" s="1"/>
    </row>
    <row r="782" s="1" customFormat="1">
      <c r="A782" s="13" t="s">
        <v>508</v>
      </c>
      <c r="B782" s="14" t="s">
        <v>148</v>
      </c>
      <c r="C782" s="13"/>
      <c r="D782" s="13"/>
      <c r="E782" s="29" t="s">
        <v>149</v>
      </c>
      <c r="F782" s="16">
        <f>F783</f>
        <v>86144.400000000009</v>
      </c>
      <c r="G782" s="16">
        <f>G783</f>
        <v>88786.199999999997</v>
      </c>
      <c r="H782" s="16">
        <f>H783</f>
        <v>88786.199999999997</v>
      </c>
      <c r="I782" s="16">
        <f>I783</f>
        <v>0</v>
      </c>
      <c r="J782" s="16">
        <f>J783</f>
        <v>0</v>
      </c>
      <c r="K782" s="16">
        <f>K783</f>
        <v>0</v>
      </c>
      <c r="L782" s="16">
        <f t="shared" si="1323"/>
        <v>86144.400000000009</v>
      </c>
      <c r="M782" s="16">
        <f t="shared" si="1324"/>
        <v>88786.199999999997</v>
      </c>
      <c r="N782" s="16">
        <f t="shared" si="1325"/>
        <v>88786.199999999997</v>
      </c>
      <c r="O782" s="16">
        <f>O783</f>
        <v>12776.1</v>
      </c>
      <c r="P782" s="16">
        <f>P783</f>
        <v>15575.700000000001</v>
      </c>
      <c r="Q782" s="16">
        <f>Q783</f>
        <v>15575.700000000001</v>
      </c>
      <c r="R782" s="16">
        <f t="shared" si="1276"/>
        <v>98920.500000000015</v>
      </c>
      <c r="S782" s="16">
        <f t="shared" si="1277"/>
        <v>104361.89999999999</v>
      </c>
      <c r="T782" s="16">
        <f t="shared" si="1278"/>
        <v>104361.89999999999</v>
      </c>
      <c r="U782" s="16">
        <f>U783</f>
        <v>0</v>
      </c>
      <c r="V782" s="16">
        <f>V783</f>
        <v>0</v>
      </c>
      <c r="W782" s="16">
        <f>W783</f>
        <v>0</v>
      </c>
      <c r="X782" s="16">
        <f t="shared" si="1279"/>
        <v>98920.500000000015</v>
      </c>
      <c r="Y782" s="16">
        <f t="shared" si="1280"/>
        <v>104361.89999999999</v>
      </c>
      <c r="Z782" s="16">
        <f t="shared" si="1281"/>
        <v>104361.89999999999</v>
      </c>
      <c r="AA782" s="16">
        <f>AA783</f>
        <v>0</v>
      </c>
      <c r="AB782" s="16">
        <f>AB783</f>
        <v>0</v>
      </c>
      <c r="AC782" s="16">
        <f>AC783</f>
        <v>0</v>
      </c>
      <c r="AD782" s="16">
        <f t="shared" si="1282"/>
        <v>98920.500000000015</v>
      </c>
      <c r="AE782" s="16">
        <f t="shared" si="1283"/>
        <v>104361.89999999999</v>
      </c>
      <c r="AF782" s="16">
        <f t="shared" si="1284"/>
        <v>104361.89999999999</v>
      </c>
      <c r="AG782" s="16">
        <f>AG783</f>
        <v>0</v>
      </c>
      <c r="AH782" s="16">
        <f t="shared" si="1285"/>
        <v>98920.500000000015</v>
      </c>
      <c r="AI782" s="16">
        <f t="shared" si="1286"/>
        <v>104361.89999999999</v>
      </c>
      <c r="AJ782" s="16">
        <f t="shared" si="1287"/>
        <v>104361.89999999999</v>
      </c>
      <c r="AK782" s="16">
        <f>AK783</f>
        <v>0</v>
      </c>
      <c r="AL782" s="16">
        <f>AL783</f>
        <v>0</v>
      </c>
      <c r="AM782" s="16">
        <f>AM783</f>
        <v>0</v>
      </c>
      <c r="AN782" s="16">
        <f t="shared" si="1288"/>
        <v>98920.500000000015</v>
      </c>
      <c r="AO782" s="16">
        <f t="shared" si="1289"/>
        <v>104361.89999999999</v>
      </c>
      <c r="AP782" s="16">
        <f t="shared" si="1290"/>
        <v>104361.89999999999</v>
      </c>
      <c r="AQ782" s="16">
        <f>AQ783</f>
        <v>0</v>
      </c>
      <c r="AR782" s="16">
        <f>AR783</f>
        <v>0</v>
      </c>
      <c r="AS782" s="16">
        <f>AS783</f>
        <v>0</v>
      </c>
      <c r="AT782" s="16">
        <f t="shared" si="1291"/>
        <v>98920.500000000015</v>
      </c>
      <c r="AU782" s="16">
        <f t="shared" si="1292"/>
        <v>104361.89999999999</v>
      </c>
      <c r="AV782" s="16">
        <f t="shared" si="1293"/>
        <v>104361.89999999999</v>
      </c>
      <c r="AW782" s="16">
        <f>AW783</f>
        <v>0</v>
      </c>
      <c r="AX782" s="16">
        <f>AX783</f>
        <v>0</v>
      </c>
      <c r="AY782" s="16">
        <f>AY783</f>
        <v>0</v>
      </c>
      <c r="AZ782" s="16">
        <f t="shared" si="1294"/>
        <v>98920.500000000015</v>
      </c>
      <c r="BA782" s="16">
        <f t="shared" si="1295"/>
        <v>104361.89999999999</v>
      </c>
      <c r="BB782" s="16">
        <f t="shared" si="1296"/>
        <v>104361.89999999999</v>
      </c>
      <c r="BC782" s="16">
        <f>BC783</f>
        <v>0</v>
      </c>
      <c r="BD782" s="30"/>
      <c r="BE782" s="30"/>
      <c r="BF782" s="1"/>
      <c r="BG782" s="1"/>
      <c r="BH782" s="1"/>
      <c r="BI782" s="1"/>
      <c r="BJ782" s="1"/>
    </row>
    <row r="783" s="1" customFormat="1">
      <c r="A783" s="13" t="s">
        <v>508</v>
      </c>
      <c r="B783" s="14">
        <v>100</v>
      </c>
      <c r="C783" s="13" t="s">
        <v>242</v>
      </c>
      <c r="D783" s="13" t="s">
        <v>500</v>
      </c>
      <c r="E783" s="29" t="s">
        <v>501</v>
      </c>
      <c r="F783" s="16">
        <v>86144.400000000009</v>
      </c>
      <c r="G783" s="16">
        <v>88786.199999999997</v>
      </c>
      <c r="H783" s="16">
        <v>88786.199999999997</v>
      </c>
      <c r="I783" s="16"/>
      <c r="J783" s="16"/>
      <c r="K783" s="16"/>
      <c r="L783" s="16">
        <f t="shared" si="1323"/>
        <v>86144.400000000009</v>
      </c>
      <c r="M783" s="16">
        <f t="shared" si="1324"/>
        <v>88786.199999999997</v>
      </c>
      <c r="N783" s="16">
        <f t="shared" si="1325"/>
        <v>88786.199999999997</v>
      </c>
      <c r="O783" s="16">
        <v>12776.1</v>
      </c>
      <c r="P783" s="16">
        <v>15575.700000000001</v>
      </c>
      <c r="Q783" s="16">
        <v>15575.700000000001</v>
      </c>
      <c r="R783" s="16">
        <f t="shared" si="1276"/>
        <v>98920.500000000015</v>
      </c>
      <c r="S783" s="16">
        <f t="shared" si="1277"/>
        <v>104361.89999999999</v>
      </c>
      <c r="T783" s="16">
        <f t="shared" si="1278"/>
        <v>104361.89999999999</v>
      </c>
      <c r="U783" s="16"/>
      <c r="V783" s="16"/>
      <c r="W783" s="16"/>
      <c r="X783" s="16">
        <f t="shared" si="1279"/>
        <v>98920.500000000015</v>
      </c>
      <c r="Y783" s="16">
        <f t="shared" si="1280"/>
        <v>104361.89999999999</v>
      </c>
      <c r="Z783" s="16">
        <f t="shared" si="1281"/>
        <v>104361.89999999999</v>
      </c>
      <c r="AA783" s="16"/>
      <c r="AB783" s="16"/>
      <c r="AC783" s="16"/>
      <c r="AD783" s="16">
        <f t="shared" si="1282"/>
        <v>98920.500000000015</v>
      </c>
      <c r="AE783" s="16">
        <f t="shared" si="1283"/>
        <v>104361.89999999999</v>
      </c>
      <c r="AF783" s="16">
        <f t="shared" si="1284"/>
        <v>104361.89999999999</v>
      </c>
      <c r="AG783" s="16"/>
      <c r="AH783" s="16">
        <f t="shared" si="1285"/>
        <v>98920.500000000015</v>
      </c>
      <c r="AI783" s="16">
        <f t="shared" si="1286"/>
        <v>104361.89999999999</v>
      </c>
      <c r="AJ783" s="16">
        <f t="shared" si="1287"/>
        <v>104361.89999999999</v>
      </c>
      <c r="AK783" s="16"/>
      <c r="AL783" s="16"/>
      <c r="AM783" s="16"/>
      <c r="AN783" s="16">
        <f t="shared" si="1288"/>
        <v>98920.500000000015</v>
      </c>
      <c r="AO783" s="16">
        <f t="shared" si="1289"/>
        <v>104361.89999999999</v>
      </c>
      <c r="AP783" s="16">
        <f t="shared" si="1290"/>
        <v>104361.89999999999</v>
      </c>
      <c r="AQ783" s="16"/>
      <c r="AR783" s="16"/>
      <c r="AS783" s="16"/>
      <c r="AT783" s="16">
        <f t="shared" si="1291"/>
        <v>98920.500000000015</v>
      </c>
      <c r="AU783" s="16">
        <f t="shared" si="1292"/>
        <v>104361.89999999999</v>
      </c>
      <c r="AV783" s="16">
        <f t="shared" si="1293"/>
        <v>104361.89999999999</v>
      </c>
      <c r="AW783" s="16"/>
      <c r="AX783" s="16"/>
      <c r="AY783" s="16"/>
      <c r="AZ783" s="16">
        <f t="shared" si="1294"/>
        <v>98920.500000000015</v>
      </c>
      <c r="BA783" s="16">
        <f t="shared" si="1295"/>
        <v>104361.89999999999</v>
      </c>
      <c r="BB783" s="16">
        <f t="shared" si="1296"/>
        <v>104361.89999999999</v>
      </c>
      <c r="BC783" s="16"/>
      <c r="BD783" s="30"/>
      <c r="BE783" s="30"/>
      <c r="BF783" s="1"/>
      <c r="BG783" s="1"/>
      <c r="BH783" s="1"/>
      <c r="BI783" s="1"/>
      <c r="BJ783" s="1"/>
    </row>
    <row r="784" s="1" customFormat="1">
      <c r="A784" s="13" t="s">
        <v>508</v>
      </c>
      <c r="B784" s="14" t="s">
        <v>66</v>
      </c>
      <c r="C784" s="13"/>
      <c r="D784" s="13"/>
      <c r="E784" s="29" t="s">
        <v>67</v>
      </c>
      <c r="F784" s="16">
        <f>F785</f>
        <v>3699</v>
      </c>
      <c r="G784" s="16">
        <f>G785</f>
        <v>3699</v>
      </c>
      <c r="H784" s="16">
        <f>H785</f>
        <v>3699</v>
      </c>
      <c r="I784" s="16">
        <f>I785</f>
        <v>0</v>
      </c>
      <c r="J784" s="16">
        <f>J785</f>
        <v>0</v>
      </c>
      <c r="K784" s="16">
        <f>K785</f>
        <v>0</v>
      </c>
      <c r="L784" s="16">
        <f t="shared" si="1323"/>
        <v>3699</v>
      </c>
      <c r="M784" s="16">
        <f t="shared" si="1324"/>
        <v>3699</v>
      </c>
      <c r="N784" s="16">
        <f t="shared" si="1325"/>
        <v>3699</v>
      </c>
      <c r="O784" s="16">
        <f>O785</f>
        <v>0</v>
      </c>
      <c r="P784" s="16">
        <f>P785</f>
        <v>0</v>
      </c>
      <c r="Q784" s="16">
        <f>Q785</f>
        <v>0</v>
      </c>
      <c r="R784" s="16">
        <f t="shared" si="1276"/>
        <v>3699</v>
      </c>
      <c r="S784" s="16">
        <f t="shared" si="1277"/>
        <v>3699</v>
      </c>
      <c r="T784" s="16">
        <f t="shared" si="1278"/>
        <v>3699</v>
      </c>
      <c r="U784" s="16">
        <f>U785</f>
        <v>0</v>
      </c>
      <c r="V784" s="16">
        <f>V785</f>
        <v>0</v>
      </c>
      <c r="W784" s="16">
        <f>W785</f>
        <v>0</v>
      </c>
      <c r="X784" s="16">
        <f t="shared" si="1279"/>
        <v>3699</v>
      </c>
      <c r="Y784" s="16">
        <f t="shared" si="1280"/>
        <v>3699</v>
      </c>
      <c r="Z784" s="16">
        <f t="shared" si="1281"/>
        <v>3699</v>
      </c>
      <c r="AA784" s="16">
        <f>AA785</f>
        <v>0</v>
      </c>
      <c r="AB784" s="16">
        <f>AB785</f>
        <v>0</v>
      </c>
      <c r="AC784" s="16">
        <f>AC785</f>
        <v>0</v>
      </c>
      <c r="AD784" s="16">
        <f t="shared" si="1282"/>
        <v>3699</v>
      </c>
      <c r="AE784" s="16">
        <f t="shared" si="1283"/>
        <v>3699</v>
      </c>
      <c r="AF784" s="16">
        <f t="shared" si="1284"/>
        <v>3699</v>
      </c>
      <c r="AG784" s="16">
        <f>AG785</f>
        <v>0</v>
      </c>
      <c r="AH784" s="16">
        <f t="shared" si="1285"/>
        <v>3699</v>
      </c>
      <c r="AI784" s="16">
        <f t="shared" si="1286"/>
        <v>3699</v>
      </c>
      <c r="AJ784" s="16">
        <f t="shared" si="1287"/>
        <v>3699</v>
      </c>
      <c r="AK784" s="16">
        <f>AK785</f>
        <v>0</v>
      </c>
      <c r="AL784" s="16">
        <f>AL785</f>
        <v>0</v>
      </c>
      <c r="AM784" s="16">
        <f>AM785</f>
        <v>0</v>
      </c>
      <c r="AN784" s="16">
        <f t="shared" si="1288"/>
        <v>3699</v>
      </c>
      <c r="AO784" s="16">
        <f t="shared" si="1289"/>
        <v>3699</v>
      </c>
      <c r="AP784" s="16">
        <f t="shared" si="1290"/>
        <v>3699</v>
      </c>
      <c r="AQ784" s="16">
        <f>AQ785</f>
        <v>0</v>
      </c>
      <c r="AR784" s="16">
        <f>AR785</f>
        <v>0</v>
      </c>
      <c r="AS784" s="16">
        <f>AS785</f>
        <v>0</v>
      </c>
      <c r="AT784" s="16">
        <f t="shared" si="1291"/>
        <v>3699</v>
      </c>
      <c r="AU784" s="16">
        <f t="shared" si="1292"/>
        <v>3699</v>
      </c>
      <c r="AV784" s="16">
        <f t="shared" si="1293"/>
        <v>3699</v>
      </c>
      <c r="AW784" s="16">
        <f>AW785</f>
        <v>0</v>
      </c>
      <c r="AX784" s="16">
        <f>AX785</f>
        <v>0</v>
      </c>
      <c r="AY784" s="16">
        <f>AY785</f>
        <v>0</v>
      </c>
      <c r="AZ784" s="16">
        <f t="shared" si="1294"/>
        <v>3699</v>
      </c>
      <c r="BA784" s="16">
        <f t="shared" si="1295"/>
        <v>3699</v>
      </c>
      <c r="BB784" s="16">
        <f t="shared" si="1296"/>
        <v>3699</v>
      </c>
      <c r="BC784" s="16">
        <f>BC785</f>
        <v>0</v>
      </c>
      <c r="BD784" s="30"/>
      <c r="BE784" s="30"/>
      <c r="BF784" s="1"/>
      <c r="BG784" s="1"/>
      <c r="BH784" s="1"/>
      <c r="BI784" s="1"/>
      <c r="BJ784" s="1"/>
    </row>
    <row r="785" s="1" customFormat="1">
      <c r="A785" s="13" t="s">
        <v>508</v>
      </c>
      <c r="B785" s="14">
        <v>200</v>
      </c>
      <c r="C785" s="13" t="s">
        <v>242</v>
      </c>
      <c r="D785" s="13" t="s">
        <v>500</v>
      </c>
      <c r="E785" s="29" t="s">
        <v>501</v>
      </c>
      <c r="F785" s="16">
        <v>3699</v>
      </c>
      <c r="G785" s="16">
        <v>3699</v>
      </c>
      <c r="H785" s="16">
        <v>3699</v>
      </c>
      <c r="I785" s="16"/>
      <c r="J785" s="16"/>
      <c r="K785" s="16"/>
      <c r="L785" s="16">
        <f t="shared" si="1323"/>
        <v>3699</v>
      </c>
      <c r="M785" s="16">
        <f t="shared" si="1324"/>
        <v>3699</v>
      </c>
      <c r="N785" s="16">
        <f t="shared" si="1325"/>
        <v>3699</v>
      </c>
      <c r="O785" s="16"/>
      <c r="P785" s="16"/>
      <c r="Q785" s="16"/>
      <c r="R785" s="16">
        <f t="shared" si="1276"/>
        <v>3699</v>
      </c>
      <c r="S785" s="16">
        <f t="shared" si="1277"/>
        <v>3699</v>
      </c>
      <c r="T785" s="16">
        <f t="shared" si="1278"/>
        <v>3699</v>
      </c>
      <c r="U785" s="16"/>
      <c r="V785" s="16"/>
      <c r="W785" s="16"/>
      <c r="X785" s="16">
        <f t="shared" si="1279"/>
        <v>3699</v>
      </c>
      <c r="Y785" s="16">
        <f t="shared" si="1280"/>
        <v>3699</v>
      </c>
      <c r="Z785" s="16">
        <f t="shared" si="1281"/>
        <v>3699</v>
      </c>
      <c r="AA785" s="16"/>
      <c r="AB785" s="16"/>
      <c r="AC785" s="16"/>
      <c r="AD785" s="16">
        <f t="shared" si="1282"/>
        <v>3699</v>
      </c>
      <c r="AE785" s="16">
        <f t="shared" si="1283"/>
        <v>3699</v>
      </c>
      <c r="AF785" s="16">
        <f t="shared" si="1284"/>
        <v>3699</v>
      </c>
      <c r="AG785" s="16"/>
      <c r="AH785" s="16">
        <f t="shared" si="1285"/>
        <v>3699</v>
      </c>
      <c r="AI785" s="16">
        <f t="shared" si="1286"/>
        <v>3699</v>
      </c>
      <c r="AJ785" s="16">
        <f t="shared" si="1287"/>
        <v>3699</v>
      </c>
      <c r="AK785" s="16"/>
      <c r="AL785" s="16"/>
      <c r="AM785" s="16"/>
      <c r="AN785" s="16">
        <f t="shared" si="1288"/>
        <v>3699</v>
      </c>
      <c r="AO785" s="16">
        <f t="shared" si="1289"/>
        <v>3699</v>
      </c>
      <c r="AP785" s="16">
        <f t="shared" si="1290"/>
        <v>3699</v>
      </c>
      <c r="AQ785" s="16"/>
      <c r="AR785" s="16"/>
      <c r="AS785" s="16"/>
      <c r="AT785" s="16">
        <f t="shared" si="1291"/>
        <v>3699</v>
      </c>
      <c r="AU785" s="16">
        <f t="shared" si="1292"/>
        <v>3699</v>
      </c>
      <c r="AV785" s="16">
        <f t="shared" si="1293"/>
        <v>3699</v>
      </c>
      <c r="AW785" s="16"/>
      <c r="AX785" s="16"/>
      <c r="AY785" s="16"/>
      <c r="AZ785" s="16">
        <f t="shared" si="1294"/>
        <v>3699</v>
      </c>
      <c r="BA785" s="16">
        <f t="shared" si="1295"/>
        <v>3699</v>
      </c>
      <c r="BB785" s="16">
        <f t="shared" si="1296"/>
        <v>3699</v>
      </c>
      <c r="BC785" s="16"/>
      <c r="BD785" s="30"/>
      <c r="BE785" s="30"/>
      <c r="BF785" s="1"/>
      <c r="BG785" s="1"/>
      <c r="BH785" s="1"/>
      <c r="BI785" s="1"/>
      <c r="BJ785" s="1"/>
    </row>
    <row r="786" s="17" customFormat="1">
      <c r="A786" s="18" t="s">
        <v>509</v>
      </c>
      <c r="B786" s="19"/>
      <c r="C786" s="18"/>
      <c r="D786" s="18"/>
      <c r="E786" s="20" t="s">
        <v>510</v>
      </c>
      <c r="F786" s="21">
        <f>F787</f>
        <v>111758.5</v>
      </c>
      <c r="G786" s="21">
        <f>G787</f>
        <v>100646</v>
      </c>
      <c r="H786" s="21">
        <f>H787</f>
        <v>100646</v>
      </c>
      <c r="I786" s="21">
        <f>I787</f>
        <v>-53.100000000000001</v>
      </c>
      <c r="J786" s="21">
        <f>J787</f>
        <v>-53.799999999999997</v>
      </c>
      <c r="K786" s="21">
        <f>K787</f>
        <v>-54.5</v>
      </c>
      <c r="L786" s="21">
        <f t="shared" si="1323"/>
        <v>111705.39999999999</v>
      </c>
      <c r="M786" s="21">
        <f t="shared" si="1324"/>
        <v>100592.2</v>
      </c>
      <c r="N786" s="21">
        <f t="shared" si="1325"/>
        <v>100591.5</v>
      </c>
      <c r="O786" s="21">
        <f>O787</f>
        <v>15686.52607</v>
      </c>
      <c r="P786" s="21">
        <f>P787</f>
        <v>10313</v>
      </c>
      <c r="Q786" s="21">
        <f>Q787</f>
        <v>10313</v>
      </c>
      <c r="R786" s="21">
        <f t="shared" si="1276"/>
        <v>127391.92606999999</v>
      </c>
      <c r="S786" s="21">
        <f t="shared" si="1277"/>
        <v>110905.2</v>
      </c>
      <c r="T786" s="21">
        <f t="shared" si="1278"/>
        <v>110904.5</v>
      </c>
      <c r="U786" s="21">
        <f>U787</f>
        <v>-170.40000000000001</v>
      </c>
      <c r="V786" s="21">
        <f>V787</f>
        <v>0</v>
      </c>
      <c r="W786" s="21">
        <f>W787</f>
        <v>0</v>
      </c>
      <c r="X786" s="21">
        <f t="shared" si="1279"/>
        <v>127221.52606999999</v>
      </c>
      <c r="Y786" s="21">
        <f t="shared" si="1280"/>
        <v>110905.2</v>
      </c>
      <c r="Z786" s="21">
        <f t="shared" si="1281"/>
        <v>110904.5</v>
      </c>
      <c r="AA786" s="21">
        <f>AA787</f>
        <v>0</v>
      </c>
      <c r="AB786" s="21">
        <f>AB787</f>
        <v>0</v>
      </c>
      <c r="AC786" s="21">
        <f>AC787</f>
        <v>0</v>
      </c>
      <c r="AD786" s="21">
        <f t="shared" si="1282"/>
        <v>127221.52606999999</v>
      </c>
      <c r="AE786" s="21">
        <f t="shared" si="1283"/>
        <v>110905.2</v>
      </c>
      <c r="AF786" s="21">
        <f t="shared" si="1284"/>
        <v>110904.5</v>
      </c>
      <c r="AG786" s="21">
        <f>AG787</f>
        <v>0</v>
      </c>
      <c r="AH786" s="21">
        <f t="shared" si="1285"/>
        <v>127221.52606999999</v>
      </c>
      <c r="AI786" s="21">
        <f t="shared" si="1286"/>
        <v>110905.2</v>
      </c>
      <c r="AJ786" s="21">
        <f t="shared" si="1287"/>
        <v>110904.5</v>
      </c>
      <c r="AK786" s="21">
        <f>AK787</f>
        <v>-35.456000000000003</v>
      </c>
      <c r="AL786" s="21">
        <f>AL787</f>
        <v>0</v>
      </c>
      <c r="AM786" s="21">
        <f>AM787</f>
        <v>0</v>
      </c>
      <c r="AN786" s="21">
        <f t="shared" si="1288"/>
        <v>127186.07006999999</v>
      </c>
      <c r="AO786" s="21">
        <f t="shared" si="1289"/>
        <v>110905.2</v>
      </c>
      <c r="AP786" s="21">
        <f t="shared" si="1290"/>
        <v>110904.5</v>
      </c>
      <c r="AQ786" s="21">
        <f>AQ787</f>
        <v>0</v>
      </c>
      <c r="AR786" s="21">
        <f>AR787</f>
        <v>0</v>
      </c>
      <c r="AS786" s="21">
        <f>AS787</f>
        <v>0</v>
      </c>
      <c r="AT786" s="21">
        <f t="shared" si="1291"/>
        <v>127186.07006999999</v>
      </c>
      <c r="AU786" s="21">
        <f t="shared" si="1292"/>
        <v>110905.2</v>
      </c>
      <c r="AV786" s="21">
        <f t="shared" si="1293"/>
        <v>110904.5</v>
      </c>
      <c r="AW786" s="21">
        <f>AW787</f>
        <v>0</v>
      </c>
      <c r="AX786" s="21">
        <f>AX787</f>
        <v>0</v>
      </c>
      <c r="AY786" s="21">
        <f>AY787</f>
        <v>0</v>
      </c>
      <c r="AZ786" s="21">
        <f t="shared" si="1294"/>
        <v>127186.07006999999</v>
      </c>
      <c r="BA786" s="21">
        <f t="shared" si="1295"/>
        <v>110905.2</v>
      </c>
      <c r="BB786" s="21">
        <f t="shared" si="1296"/>
        <v>110904.5</v>
      </c>
      <c r="BC786" s="21">
        <f>BC787</f>
        <v>0</v>
      </c>
      <c r="BD786" s="22"/>
      <c r="BE786" s="22"/>
      <c r="BF786" s="17"/>
      <c r="BG786" s="17"/>
      <c r="BH786" s="17"/>
      <c r="BI786" s="17"/>
      <c r="BJ786" s="17"/>
    </row>
    <row r="787" s="23" customFormat="1">
      <c r="A787" s="24" t="s">
        <v>511</v>
      </c>
      <c r="B787" s="25"/>
      <c r="C787" s="24"/>
      <c r="D787" s="24"/>
      <c r="E787" s="26" t="s">
        <v>61</v>
      </c>
      <c r="F787" s="27">
        <f>F788+F802+F810</f>
        <v>111758.5</v>
      </c>
      <c r="G787" s="27">
        <f>G788+G802+G810</f>
        <v>100646</v>
      </c>
      <c r="H787" s="27">
        <f>H788+H802+H810</f>
        <v>100646</v>
      </c>
      <c r="I787" s="27">
        <f>I788+I802+I810</f>
        <v>-53.100000000000001</v>
      </c>
      <c r="J787" s="27">
        <f>J788+J802+J810</f>
        <v>-53.799999999999997</v>
      </c>
      <c r="K787" s="27">
        <f>K788+K802+K810</f>
        <v>-54.5</v>
      </c>
      <c r="L787" s="27">
        <f t="shared" si="1323"/>
        <v>111705.39999999999</v>
      </c>
      <c r="M787" s="27">
        <f t="shared" si="1324"/>
        <v>100592.2</v>
      </c>
      <c r="N787" s="27">
        <f t="shared" si="1325"/>
        <v>100591.5</v>
      </c>
      <c r="O787" s="27">
        <f>O788+O802+O810</f>
        <v>15686.52607</v>
      </c>
      <c r="P787" s="27">
        <f>P788+P802+P810</f>
        <v>10313</v>
      </c>
      <c r="Q787" s="27">
        <f>Q788+Q802+Q810</f>
        <v>10313</v>
      </c>
      <c r="R787" s="27">
        <f t="shared" si="1276"/>
        <v>127391.92606999999</v>
      </c>
      <c r="S787" s="27">
        <f t="shared" si="1277"/>
        <v>110905.2</v>
      </c>
      <c r="T787" s="27">
        <f t="shared" si="1278"/>
        <v>110904.5</v>
      </c>
      <c r="U787" s="27">
        <f>U788+U802+U810</f>
        <v>-170.40000000000001</v>
      </c>
      <c r="V787" s="27">
        <f>V788+V802+V810</f>
        <v>0</v>
      </c>
      <c r="W787" s="27">
        <f>W788+W802+W810</f>
        <v>0</v>
      </c>
      <c r="X787" s="27">
        <f t="shared" si="1279"/>
        <v>127221.52606999999</v>
      </c>
      <c r="Y787" s="27">
        <f t="shared" si="1280"/>
        <v>110905.2</v>
      </c>
      <c r="Z787" s="27">
        <f t="shared" si="1281"/>
        <v>110904.5</v>
      </c>
      <c r="AA787" s="27">
        <f>AA788+AA802+AA810</f>
        <v>0</v>
      </c>
      <c r="AB787" s="27">
        <f>AB788+AB802+AB810</f>
        <v>0</v>
      </c>
      <c r="AC787" s="27">
        <f>AC788+AC802+AC810</f>
        <v>0</v>
      </c>
      <c r="AD787" s="27">
        <f t="shared" si="1282"/>
        <v>127221.52606999999</v>
      </c>
      <c r="AE787" s="27">
        <f t="shared" si="1283"/>
        <v>110905.2</v>
      </c>
      <c r="AF787" s="27">
        <f t="shared" si="1284"/>
        <v>110904.5</v>
      </c>
      <c r="AG787" s="27">
        <f>AG788+AG802+AG810</f>
        <v>0</v>
      </c>
      <c r="AH787" s="27">
        <f t="shared" si="1285"/>
        <v>127221.52606999999</v>
      </c>
      <c r="AI787" s="27">
        <f t="shared" si="1286"/>
        <v>110905.2</v>
      </c>
      <c r="AJ787" s="27">
        <f t="shared" si="1287"/>
        <v>110904.5</v>
      </c>
      <c r="AK787" s="27">
        <f>AK788+AK802+AK810</f>
        <v>-35.456000000000003</v>
      </c>
      <c r="AL787" s="27">
        <f>AL788+AL802+AL810</f>
        <v>0</v>
      </c>
      <c r="AM787" s="27">
        <f>AM788+AM802+AM810</f>
        <v>0</v>
      </c>
      <c r="AN787" s="27">
        <f t="shared" si="1288"/>
        <v>127186.07006999999</v>
      </c>
      <c r="AO787" s="27">
        <f t="shared" si="1289"/>
        <v>110905.2</v>
      </c>
      <c r="AP787" s="27">
        <f t="shared" si="1290"/>
        <v>110904.5</v>
      </c>
      <c r="AQ787" s="27">
        <f>AQ788+AQ802+AQ810</f>
        <v>0</v>
      </c>
      <c r="AR787" s="27">
        <f>AR788+AR802+AR810</f>
        <v>0</v>
      </c>
      <c r="AS787" s="27">
        <f>AS788+AS802+AS810</f>
        <v>0</v>
      </c>
      <c r="AT787" s="27">
        <f t="shared" si="1291"/>
        <v>127186.07006999999</v>
      </c>
      <c r="AU787" s="27">
        <f t="shared" si="1292"/>
        <v>110905.2</v>
      </c>
      <c r="AV787" s="27">
        <f t="shared" si="1293"/>
        <v>110904.5</v>
      </c>
      <c r="AW787" s="27">
        <f>AW788+AW802+AW810</f>
        <v>0</v>
      </c>
      <c r="AX787" s="27">
        <f>AX788+AX802+AX810</f>
        <v>0</v>
      </c>
      <c r="AY787" s="27">
        <f>AY788+AY802+AY810</f>
        <v>0</v>
      </c>
      <c r="AZ787" s="27">
        <f t="shared" si="1294"/>
        <v>127186.07006999999</v>
      </c>
      <c r="BA787" s="27">
        <f t="shared" si="1295"/>
        <v>110905.2</v>
      </c>
      <c r="BB787" s="27">
        <f t="shared" si="1296"/>
        <v>110904.5</v>
      </c>
      <c r="BC787" s="27">
        <f>BC788+BC802+BC810</f>
        <v>0</v>
      </c>
      <c r="BD787" s="28"/>
      <c r="BE787" s="28"/>
      <c r="BF787" s="23"/>
      <c r="BG787" s="23"/>
      <c r="BH787" s="23"/>
      <c r="BI787" s="23"/>
      <c r="BJ787" s="23"/>
    </row>
    <row r="788" s="1" customFormat="1">
      <c r="A788" s="13" t="s">
        <v>512</v>
      </c>
      <c r="B788" s="14"/>
      <c r="C788" s="13"/>
      <c r="D788" s="13"/>
      <c r="E788" s="29" t="s">
        <v>513</v>
      </c>
      <c r="F788" s="16">
        <f>F789+F796+F799</f>
        <v>25062.800000000003</v>
      </c>
      <c r="G788" s="16">
        <f>G789+G796+G799</f>
        <v>25820.500000000004</v>
      </c>
      <c r="H788" s="16">
        <f>H789+H796+H799</f>
        <v>25820.500000000004</v>
      </c>
      <c r="I788" s="16">
        <f>I789+I796+I799</f>
        <v>-53.100000000000001</v>
      </c>
      <c r="J788" s="16">
        <f>J789+J796+J799</f>
        <v>-53.799999999999997</v>
      </c>
      <c r="K788" s="16">
        <f>K789+K796+K799</f>
        <v>-54.5</v>
      </c>
      <c r="L788" s="16">
        <f t="shared" si="1323"/>
        <v>25009.700000000004</v>
      </c>
      <c r="M788" s="16">
        <f t="shared" si="1324"/>
        <v>25766.700000000004</v>
      </c>
      <c r="N788" s="16">
        <f t="shared" si="1325"/>
        <v>25766.000000000004</v>
      </c>
      <c r="O788" s="16">
        <f>O789+O796+O799</f>
        <v>7688.97739</v>
      </c>
      <c r="P788" s="16">
        <f>P789+P796+P799</f>
        <v>792.10000000000002</v>
      </c>
      <c r="Q788" s="16">
        <f>Q789+Q796+Q799</f>
        <v>792.10000000000002</v>
      </c>
      <c r="R788" s="16">
        <f t="shared" si="1276"/>
        <v>32698.677390000004</v>
      </c>
      <c r="S788" s="16">
        <f t="shared" si="1277"/>
        <v>26558.800000000003</v>
      </c>
      <c r="T788" s="16">
        <f t="shared" si="1278"/>
        <v>26558.100000000002</v>
      </c>
      <c r="U788" s="16">
        <f>U789+U796+U799</f>
        <v>-170.40000000000001</v>
      </c>
      <c r="V788" s="16">
        <f>V789+V796+V799</f>
        <v>0</v>
      </c>
      <c r="W788" s="16">
        <f>W789+W796+W799</f>
        <v>0</v>
      </c>
      <c r="X788" s="16">
        <f t="shared" si="1279"/>
        <v>32528.277390000003</v>
      </c>
      <c r="Y788" s="16">
        <f t="shared" si="1280"/>
        <v>26558.800000000003</v>
      </c>
      <c r="Z788" s="16">
        <f t="shared" si="1281"/>
        <v>26558.100000000002</v>
      </c>
      <c r="AA788" s="16">
        <f>AA789+AA796+AA799</f>
        <v>0</v>
      </c>
      <c r="AB788" s="16">
        <f>AB789+AB796+AB799</f>
        <v>0</v>
      </c>
      <c r="AC788" s="16">
        <f>AC789+AC796+AC799</f>
        <v>0</v>
      </c>
      <c r="AD788" s="16">
        <f t="shared" si="1282"/>
        <v>32528.277390000003</v>
      </c>
      <c r="AE788" s="16">
        <f t="shared" si="1283"/>
        <v>26558.800000000003</v>
      </c>
      <c r="AF788" s="16">
        <f t="shared" si="1284"/>
        <v>26558.100000000002</v>
      </c>
      <c r="AG788" s="16">
        <f>AG789+AG796+AG799</f>
        <v>0</v>
      </c>
      <c r="AH788" s="16">
        <f t="shared" si="1285"/>
        <v>32528.277390000003</v>
      </c>
      <c r="AI788" s="16">
        <f t="shared" si="1286"/>
        <v>26558.800000000003</v>
      </c>
      <c r="AJ788" s="16">
        <f t="shared" si="1287"/>
        <v>26558.100000000002</v>
      </c>
      <c r="AK788" s="16">
        <f>AK789+AK796+AK799</f>
        <v>0</v>
      </c>
      <c r="AL788" s="16">
        <f>AL789+AL796+AL799</f>
        <v>0</v>
      </c>
      <c r="AM788" s="16">
        <f>AM789+AM796+AM799</f>
        <v>0</v>
      </c>
      <c r="AN788" s="16">
        <f t="shared" si="1288"/>
        <v>32528.277390000003</v>
      </c>
      <c r="AO788" s="16">
        <f t="shared" si="1289"/>
        <v>26558.800000000003</v>
      </c>
      <c r="AP788" s="16">
        <f t="shared" si="1290"/>
        <v>26558.100000000002</v>
      </c>
      <c r="AQ788" s="16">
        <f>AQ789+AQ796+AQ799</f>
        <v>0</v>
      </c>
      <c r="AR788" s="16">
        <f>AR789+AR796+AR799</f>
        <v>0</v>
      </c>
      <c r="AS788" s="16">
        <f>AS789+AS796+AS799</f>
        <v>0</v>
      </c>
      <c r="AT788" s="16">
        <f t="shared" si="1291"/>
        <v>32528.277390000003</v>
      </c>
      <c r="AU788" s="16">
        <f t="shared" si="1292"/>
        <v>26558.800000000003</v>
      </c>
      <c r="AV788" s="16">
        <f t="shared" si="1293"/>
        <v>26558.100000000002</v>
      </c>
      <c r="AW788" s="16">
        <f>AW789+AW796+AW799</f>
        <v>-992.54499999999996</v>
      </c>
      <c r="AX788" s="16">
        <f>AX789+AX796+AX799</f>
        <v>0</v>
      </c>
      <c r="AY788" s="16">
        <f>AY789+AY796+AY799</f>
        <v>0</v>
      </c>
      <c r="AZ788" s="16">
        <f t="shared" si="1294"/>
        <v>31535.732390000005</v>
      </c>
      <c r="BA788" s="16">
        <f t="shared" si="1295"/>
        <v>26558.800000000003</v>
      </c>
      <c r="BB788" s="16">
        <f t="shared" si="1296"/>
        <v>26558.100000000002</v>
      </c>
      <c r="BC788" s="16">
        <f>BC789+BC796+BC799</f>
        <v>0</v>
      </c>
      <c r="BD788" s="30"/>
      <c r="BE788" s="30"/>
      <c r="BF788" s="1"/>
      <c r="BG788" s="1"/>
      <c r="BH788" s="1"/>
      <c r="BI788" s="1"/>
      <c r="BJ788" s="1"/>
    </row>
    <row r="789" s="1" customFormat="1">
      <c r="A789" s="13" t="s">
        <v>514</v>
      </c>
      <c r="B789" s="14"/>
      <c r="C789" s="13"/>
      <c r="D789" s="13"/>
      <c r="E789" s="29" t="s">
        <v>147</v>
      </c>
      <c r="F789" s="16">
        <f>F790+F792+F794</f>
        <v>15372.800000000001</v>
      </c>
      <c r="G789" s="16">
        <f>G790+G792+G794</f>
        <v>15796.900000000001</v>
      </c>
      <c r="H789" s="16">
        <f>H790+H792+H794</f>
        <v>15796.900000000001</v>
      </c>
      <c r="I789" s="16">
        <f>I790+I792+I794</f>
        <v>-1.2</v>
      </c>
      <c r="J789" s="16">
        <f>J790+J792+J794</f>
        <v>-1.8999999999999999</v>
      </c>
      <c r="K789" s="16">
        <f>K790+K792+K794</f>
        <v>-2.6000000000000001</v>
      </c>
      <c r="L789" s="16">
        <f t="shared" si="1323"/>
        <v>15371.6</v>
      </c>
      <c r="M789" s="16">
        <f t="shared" si="1324"/>
        <v>15795.000000000002</v>
      </c>
      <c r="N789" s="16">
        <f t="shared" si="1325"/>
        <v>15794.300000000001</v>
      </c>
      <c r="O789" s="16">
        <f>O790+O792+O794</f>
        <v>5049.8899099999999</v>
      </c>
      <c r="P789" s="16">
        <f>P790+P792+P794</f>
        <v>792.10000000000002</v>
      </c>
      <c r="Q789" s="16">
        <f>Q790+Q792+Q794</f>
        <v>792.10000000000002</v>
      </c>
      <c r="R789" s="16">
        <f t="shared" si="1276"/>
        <v>20421.48991</v>
      </c>
      <c r="S789" s="16">
        <f t="shared" si="1277"/>
        <v>16587.100000000002</v>
      </c>
      <c r="T789" s="16">
        <f t="shared" si="1278"/>
        <v>16586.400000000001</v>
      </c>
      <c r="U789" s="16">
        <f>U790+U792+U794</f>
        <v>-170.40000000000001</v>
      </c>
      <c r="V789" s="16">
        <f>V790+V792+V794</f>
        <v>0</v>
      </c>
      <c r="W789" s="16">
        <f>W790+W792+W794</f>
        <v>0</v>
      </c>
      <c r="X789" s="16">
        <f t="shared" si="1279"/>
        <v>20251.089909999999</v>
      </c>
      <c r="Y789" s="16">
        <f t="shared" si="1280"/>
        <v>16587.100000000002</v>
      </c>
      <c r="Z789" s="16">
        <f t="shared" si="1281"/>
        <v>16586.400000000001</v>
      </c>
      <c r="AA789" s="16">
        <f>AA790+AA792+AA794</f>
        <v>0</v>
      </c>
      <c r="AB789" s="16">
        <f>AB790+AB792+AB794</f>
        <v>0</v>
      </c>
      <c r="AC789" s="16">
        <f>AC790+AC792+AC794</f>
        <v>0</v>
      </c>
      <c r="AD789" s="16">
        <f t="shared" si="1282"/>
        <v>20251.089909999999</v>
      </c>
      <c r="AE789" s="16">
        <f t="shared" si="1283"/>
        <v>16587.100000000002</v>
      </c>
      <c r="AF789" s="16">
        <f t="shared" si="1284"/>
        <v>16586.400000000001</v>
      </c>
      <c r="AG789" s="16">
        <f>AG790+AG792+AG794</f>
        <v>0</v>
      </c>
      <c r="AH789" s="16">
        <f t="shared" si="1285"/>
        <v>20251.089909999999</v>
      </c>
      <c r="AI789" s="16">
        <f t="shared" si="1286"/>
        <v>16587.100000000002</v>
      </c>
      <c r="AJ789" s="16">
        <f t="shared" si="1287"/>
        <v>16586.400000000001</v>
      </c>
      <c r="AK789" s="16">
        <f>AK790+AK792+AK794</f>
        <v>0</v>
      </c>
      <c r="AL789" s="16">
        <f>AL790+AL792+AL794</f>
        <v>0</v>
      </c>
      <c r="AM789" s="16">
        <f>AM790+AM792+AM794</f>
        <v>0</v>
      </c>
      <c r="AN789" s="16">
        <f t="shared" si="1288"/>
        <v>20251.089909999999</v>
      </c>
      <c r="AO789" s="16">
        <f t="shared" si="1289"/>
        <v>16587.100000000002</v>
      </c>
      <c r="AP789" s="16">
        <f t="shared" si="1290"/>
        <v>16586.400000000001</v>
      </c>
      <c r="AQ789" s="16">
        <f>AQ790+AQ792+AQ794</f>
        <v>0</v>
      </c>
      <c r="AR789" s="16">
        <f>AR790+AR792+AR794</f>
        <v>0</v>
      </c>
      <c r="AS789" s="16">
        <f>AS790+AS792+AS794</f>
        <v>0</v>
      </c>
      <c r="AT789" s="16">
        <f t="shared" si="1291"/>
        <v>20251.089909999999</v>
      </c>
      <c r="AU789" s="16">
        <f t="shared" si="1292"/>
        <v>16587.100000000002</v>
      </c>
      <c r="AV789" s="16">
        <f t="shared" si="1293"/>
        <v>16586.400000000001</v>
      </c>
      <c r="AW789" s="16">
        <f>AW790+AW792+AW794</f>
        <v>0</v>
      </c>
      <c r="AX789" s="16">
        <f>AX790+AX792+AX794</f>
        <v>0</v>
      </c>
      <c r="AY789" s="16">
        <f>AY790+AY792+AY794</f>
        <v>0</v>
      </c>
      <c r="AZ789" s="16">
        <f t="shared" si="1294"/>
        <v>20251.089909999999</v>
      </c>
      <c r="BA789" s="16">
        <f t="shared" si="1295"/>
        <v>16587.100000000002</v>
      </c>
      <c r="BB789" s="16">
        <f t="shared" si="1296"/>
        <v>16586.400000000001</v>
      </c>
      <c r="BC789" s="16">
        <f>BC790+BC792+BC794</f>
        <v>0</v>
      </c>
      <c r="BD789" s="30"/>
      <c r="BE789" s="30"/>
      <c r="BF789" s="1"/>
      <c r="BG789" s="1"/>
      <c r="BH789" s="1"/>
      <c r="BI789" s="1"/>
      <c r="BJ789" s="1"/>
    </row>
    <row r="790" s="1" customFormat="1">
      <c r="A790" s="13" t="s">
        <v>514</v>
      </c>
      <c r="B790" s="14" t="s">
        <v>148</v>
      </c>
      <c r="C790" s="13"/>
      <c r="D790" s="13"/>
      <c r="E790" s="29" t="s">
        <v>149</v>
      </c>
      <c r="F790" s="16">
        <f>F791</f>
        <v>13795.6</v>
      </c>
      <c r="G790" s="16">
        <f>G791</f>
        <v>14219.700000000001</v>
      </c>
      <c r="H790" s="16">
        <f>H791</f>
        <v>14219.700000000001</v>
      </c>
      <c r="I790" s="16">
        <f>I791</f>
        <v>0</v>
      </c>
      <c r="J790" s="16">
        <f>J791</f>
        <v>0</v>
      </c>
      <c r="K790" s="16">
        <f>K791</f>
        <v>0</v>
      </c>
      <c r="L790" s="16">
        <f t="shared" si="1323"/>
        <v>13795.6</v>
      </c>
      <c r="M790" s="16">
        <f t="shared" si="1324"/>
        <v>14219.700000000001</v>
      </c>
      <c r="N790" s="16">
        <f t="shared" si="1325"/>
        <v>14219.700000000001</v>
      </c>
      <c r="O790" s="16">
        <f>O791</f>
        <v>769.39999999999998</v>
      </c>
      <c r="P790" s="16">
        <f>P791</f>
        <v>792.10000000000002</v>
      </c>
      <c r="Q790" s="16">
        <f>Q791</f>
        <v>792.10000000000002</v>
      </c>
      <c r="R790" s="16">
        <f t="shared" si="1276"/>
        <v>14565</v>
      </c>
      <c r="S790" s="16">
        <f t="shared" si="1277"/>
        <v>15011.800000000001</v>
      </c>
      <c r="T790" s="16">
        <f t="shared" si="1278"/>
        <v>15011.800000000001</v>
      </c>
      <c r="U790" s="16">
        <f>U791</f>
        <v>0</v>
      </c>
      <c r="V790" s="16">
        <f>V791</f>
        <v>0</v>
      </c>
      <c r="W790" s="16">
        <f>W791</f>
        <v>0</v>
      </c>
      <c r="X790" s="16">
        <f t="shared" si="1279"/>
        <v>14565</v>
      </c>
      <c r="Y790" s="16">
        <f t="shared" si="1280"/>
        <v>15011.800000000001</v>
      </c>
      <c r="Z790" s="16">
        <f t="shared" si="1281"/>
        <v>15011.800000000001</v>
      </c>
      <c r="AA790" s="16">
        <f>AA791</f>
        <v>0</v>
      </c>
      <c r="AB790" s="16">
        <f>AB791</f>
        <v>0</v>
      </c>
      <c r="AC790" s="16">
        <f>AC791</f>
        <v>0</v>
      </c>
      <c r="AD790" s="16">
        <f t="shared" si="1282"/>
        <v>14565</v>
      </c>
      <c r="AE790" s="16">
        <f t="shared" si="1283"/>
        <v>15011.800000000001</v>
      </c>
      <c r="AF790" s="16">
        <f t="shared" si="1284"/>
        <v>15011.800000000001</v>
      </c>
      <c r="AG790" s="16">
        <f>AG791</f>
        <v>0</v>
      </c>
      <c r="AH790" s="16">
        <f t="shared" si="1285"/>
        <v>14565</v>
      </c>
      <c r="AI790" s="16">
        <f t="shared" si="1286"/>
        <v>15011.800000000001</v>
      </c>
      <c r="AJ790" s="16">
        <f t="shared" si="1287"/>
        <v>15011.800000000001</v>
      </c>
      <c r="AK790" s="16">
        <f>AK791</f>
        <v>0</v>
      </c>
      <c r="AL790" s="16">
        <f>AL791</f>
        <v>0</v>
      </c>
      <c r="AM790" s="16">
        <f>AM791</f>
        <v>0</v>
      </c>
      <c r="AN790" s="16">
        <f t="shared" si="1288"/>
        <v>14565</v>
      </c>
      <c r="AO790" s="16">
        <f t="shared" si="1289"/>
        <v>15011.800000000001</v>
      </c>
      <c r="AP790" s="16">
        <f t="shared" si="1290"/>
        <v>15011.800000000001</v>
      </c>
      <c r="AQ790" s="16">
        <f>AQ791</f>
        <v>0</v>
      </c>
      <c r="AR790" s="16">
        <f>AR791</f>
        <v>0</v>
      </c>
      <c r="AS790" s="16">
        <f>AS791</f>
        <v>0</v>
      </c>
      <c r="AT790" s="16">
        <f t="shared" si="1291"/>
        <v>14565</v>
      </c>
      <c r="AU790" s="16">
        <f t="shared" si="1292"/>
        <v>15011.800000000001</v>
      </c>
      <c r="AV790" s="16">
        <f t="shared" si="1293"/>
        <v>15011.800000000001</v>
      </c>
      <c r="AW790" s="16">
        <f>AW791</f>
        <v>0</v>
      </c>
      <c r="AX790" s="16">
        <f>AX791</f>
        <v>0</v>
      </c>
      <c r="AY790" s="16">
        <f>AY791</f>
        <v>0</v>
      </c>
      <c r="AZ790" s="16">
        <f t="shared" si="1294"/>
        <v>14565</v>
      </c>
      <c r="BA790" s="16">
        <f t="shared" si="1295"/>
        <v>15011.800000000001</v>
      </c>
      <c r="BB790" s="16">
        <f t="shared" si="1296"/>
        <v>15011.800000000001</v>
      </c>
      <c r="BC790" s="16">
        <f>BC791</f>
        <v>0</v>
      </c>
      <c r="BD790" s="30"/>
      <c r="BE790" s="30"/>
      <c r="BF790" s="1"/>
      <c r="BG790" s="1"/>
      <c r="BH790" s="1"/>
      <c r="BI790" s="1"/>
      <c r="BJ790" s="1"/>
    </row>
    <row r="791" s="1" customFormat="1">
      <c r="A791" s="13" t="s">
        <v>514</v>
      </c>
      <c r="B791" s="14">
        <v>100</v>
      </c>
      <c r="C791" s="13" t="s">
        <v>242</v>
      </c>
      <c r="D791" s="13" t="s">
        <v>500</v>
      </c>
      <c r="E791" s="29" t="s">
        <v>501</v>
      </c>
      <c r="F791" s="16">
        <v>13795.6</v>
      </c>
      <c r="G791" s="16">
        <v>14219.700000000001</v>
      </c>
      <c r="H791" s="16">
        <v>14219.700000000001</v>
      </c>
      <c r="I791" s="16"/>
      <c r="J791" s="16"/>
      <c r="K791" s="16"/>
      <c r="L791" s="16">
        <f t="shared" si="1323"/>
        <v>13795.6</v>
      </c>
      <c r="M791" s="16">
        <f t="shared" si="1324"/>
        <v>14219.700000000001</v>
      </c>
      <c r="N791" s="16">
        <f t="shared" si="1325"/>
        <v>14219.700000000001</v>
      </c>
      <c r="O791" s="16">
        <v>769.39999999999998</v>
      </c>
      <c r="P791" s="16">
        <v>792.10000000000002</v>
      </c>
      <c r="Q791" s="16">
        <v>792.10000000000002</v>
      </c>
      <c r="R791" s="16">
        <f t="shared" si="1276"/>
        <v>14565</v>
      </c>
      <c r="S791" s="16">
        <f t="shared" si="1277"/>
        <v>15011.800000000001</v>
      </c>
      <c r="T791" s="16">
        <f t="shared" si="1278"/>
        <v>15011.800000000001</v>
      </c>
      <c r="U791" s="16"/>
      <c r="V791" s="16"/>
      <c r="W791" s="16"/>
      <c r="X791" s="16">
        <f t="shared" si="1279"/>
        <v>14565</v>
      </c>
      <c r="Y791" s="16">
        <f t="shared" si="1280"/>
        <v>15011.800000000001</v>
      </c>
      <c r="Z791" s="16">
        <f t="shared" si="1281"/>
        <v>15011.800000000001</v>
      </c>
      <c r="AA791" s="16"/>
      <c r="AB791" s="16"/>
      <c r="AC791" s="16"/>
      <c r="AD791" s="16">
        <f t="shared" si="1282"/>
        <v>14565</v>
      </c>
      <c r="AE791" s="16">
        <f t="shared" si="1283"/>
        <v>15011.800000000001</v>
      </c>
      <c r="AF791" s="16">
        <f t="shared" si="1284"/>
        <v>15011.800000000001</v>
      </c>
      <c r="AG791" s="16"/>
      <c r="AH791" s="16">
        <f t="shared" si="1285"/>
        <v>14565</v>
      </c>
      <c r="AI791" s="16">
        <f t="shared" si="1286"/>
        <v>15011.800000000001</v>
      </c>
      <c r="AJ791" s="16">
        <f t="shared" si="1287"/>
        <v>15011.800000000001</v>
      </c>
      <c r="AK791" s="16"/>
      <c r="AL791" s="16"/>
      <c r="AM791" s="16"/>
      <c r="AN791" s="16">
        <f t="shared" si="1288"/>
        <v>14565</v>
      </c>
      <c r="AO791" s="16">
        <f t="shared" si="1289"/>
        <v>15011.800000000001</v>
      </c>
      <c r="AP791" s="16">
        <f t="shared" si="1290"/>
        <v>15011.800000000001</v>
      </c>
      <c r="AQ791" s="16"/>
      <c r="AR791" s="16"/>
      <c r="AS791" s="16"/>
      <c r="AT791" s="16">
        <f t="shared" si="1291"/>
        <v>14565</v>
      </c>
      <c r="AU791" s="16">
        <f t="shared" si="1292"/>
        <v>15011.800000000001</v>
      </c>
      <c r="AV791" s="16">
        <f t="shared" si="1293"/>
        <v>15011.800000000001</v>
      </c>
      <c r="AW791" s="16"/>
      <c r="AX791" s="16"/>
      <c r="AY791" s="16"/>
      <c r="AZ791" s="16">
        <f t="shared" si="1294"/>
        <v>14565</v>
      </c>
      <c r="BA791" s="16">
        <f t="shared" si="1295"/>
        <v>15011.800000000001</v>
      </c>
      <c r="BB791" s="16">
        <f t="shared" si="1296"/>
        <v>15011.800000000001</v>
      </c>
      <c r="BC791" s="16"/>
      <c r="BD791" s="30"/>
      <c r="BE791" s="30"/>
      <c r="BF791" s="1"/>
      <c r="BG791" s="1"/>
      <c r="BH791" s="1"/>
      <c r="BI791" s="1"/>
      <c r="BJ791" s="1"/>
    </row>
    <row r="792" s="1" customFormat="1">
      <c r="A792" s="13" t="s">
        <v>514</v>
      </c>
      <c r="B792" s="14" t="s">
        <v>66</v>
      </c>
      <c r="C792" s="13"/>
      <c r="D792" s="13"/>
      <c r="E792" s="29" t="s">
        <v>67</v>
      </c>
      <c r="F792" s="16">
        <f>F793</f>
        <v>1571</v>
      </c>
      <c r="G792" s="16">
        <f>G793</f>
        <v>1571</v>
      </c>
      <c r="H792" s="16">
        <f>H793</f>
        <v>1571</v>
      </c>
      <c r="I792" s="16">
        <f>I793</f>
        <v>0</v>
      </c>
      <c r="J792" s="16">
        <f>J793</f>
        <v>0</v>
      </c>
      <c r="K792" s="16">
        <f>K793</f>
        <v>0</v>
      </c>
      <c r="L792" s="16">
        <f t="shared" si="1323"/>
        <v>1571</v>
      </c>
      <c r="M792" s="16">
        <f t="shared" si="1324"/>
        <v>1571</v>
      </c>
      <c r="N792" s="16">
        <f t="shared" si="1325"/>
        <v>1571</v>
      </c>
      <c r="O792" s="16">
        <f>O793</f>
        <v>4280.4899100000002</v>
      </c>
      <c r="P792" s="16">
        <f>P793</f>
        <v>0</v>
      </c>
      <c r="Q792" s="16">
        <f>Q793</f>
        <v>0</v>
      </c>
      <c r="R792" s="16">
        <f t="shared" si="1276"/>
        <v>5851.4899100000002</v>
      </c>
      <c r="S792" s="16">
        <f t="shared" si="1277"/>
        <v>1571</v>
      </c>
      <c r="T792" s="16">
        <f t="shared" si="1278"/>
        <v>1571</v>
      </c>
      <c r="U792" s="16">
        <f>U793</f>
        <v>-170.40000000000001</v>
      </c>
      <c r="V792" s="16">
        <f>V793</f>
        <v>0</v>
      </c>
      <c r="W792" s="16">
        <f>W793</f>
        <v>0</v>
      </c>
      <c r="X792" s="16">
        <f t="shared" si="1279"/>
        <v>5681.0899100000006</v>
      </c>
      <c r="Y792" s="16">
        <f t="shared" si="1280"/>
        <v>1571</v>
      </c>
      <c r="Z792" s="16">
        <f t="shared" si="1281"/>
        <v>1571</v>
      </c>
      <c r="AA792" s="16">
        <f>AA793</f>
        <v>0</v>
      </c>
      <c r="AB792" s="16">
        <f>AB793</f>
        <v>0</v>
      </c>
      <c r="AC792" s="16">
        <f>AC793</f>
        <v>0</v>
      </c>
      <c r="AD792" s="16">
        <f t="shared" si="1282"/>
        <v>5681.0899100000006</v>
      </c>
      <c r="AE792" s="16">
        <f t="shared" si="1283"/>
        <v>1571</v>
      </c>
      <c r="AF792" s="16">
        <f t="shared" si="1284"/>
        <v>1571</v>
      </c>
      <c r="AG792" s="16">
        <f>AG793</f>
        <v>0</v>
      </c>
      <c r="AH792" s="16">
        <f t="shared" si="1285"/>
        <v>5681.0899100000006</v>
      </c>
      <c r="AI792" s="16">
        <f t="shared" si="1286"/>
        <v>1571</v>
      </c>
      <c r="AJ792" s="16">
        <f t="shared" si="1287"/>
        <v>1571</v>
      </c>
      <c r="AK792" s="16">
        <f>AK793</f>
        <v>0</v>
      </c>
      <c r="AL792" s="16">
        <f>AL793</f>
        <v>0</v>
      </c>
      <c r="AM792" s="16">
        <f>AM793</f>
        <v>0</v>
      </c>
      <c r="AN792" s="16">
        <f t="shared" si="1288"/>
        <v>5681.0899100000006</v>
      </c>
      <c r="AO792" s="16">
        <f t="shared" si="1289"/>
        <v>1571</v>
      </c>
      <c r="AP792" s="16">
        <f t="shared" si="1290"/>
        <v>1571</v>
      </c>
      <c r="AQ792" s="16">
        <f>AQ793</f>
        <v>0</v>
      </c>
      <c r="AR792" s="16">
        <f>AR793</f>
        <v>0</v>
      </c>
      <c r="AS792" s="16">
        <f>AS793</f>
        <v>0</v>
      </c>
      <c r="AT792" s="16">
        <f t="shared" si="1291"/>
        <v>5681.0899100000006</v>
      </c>
      <c r="AU792" s="16">
        <f t="shared" si="1292"/>
        <v>1571</v>
      </c>
      <c r="AV792" s="16">
        <f t="shared" si="1293"/>
        <v>1571</v>
      </c>
      <c r="AW792" s="16">
        <f>AW793</f>
        <v>0</v>
      </c>
      <c r="AX792" s="16">
        <f>AX793</f>
        <v>0</v>
      </c>
      <c r="AY792" s="16">
        <f>AY793</f>
        <v>0</v>
      </c>
      <c r="AZ792" s="16">
        <f t="shared" si="1294"/>
        <v>5681.0899100000006</v>
      </c>
      <c r="BA792" s="16">
        <f t="shared" si="1295"/>
        <v>1571</v>
      </c>
      <c r="BB792" s="16">
        <f t="shared" si="1296"/>
        <v>1571</v>
      </c>
      <c r="BC792" s="16">
        <f>BC793</f>
        <v>0</v>
      </c>
      <c r="BD792" s="30"/>
      <c r="BE792" s="30"/>
      <c r="BF792" s="1"/>
      <c r="BG792" s="1"/>
      <c r="BH792" s="1"/>
      <c r="BI792" s="1"/>
      <c r="BJ792" s="1"/>
    </row>
    <row r="793" s="1" customFormat="1">
      <c r="A793" s="13" t="s">
        <v>514</v>
      </c>
      <c r="B793" s="14">
        <v>200</v>
      </c>
      <c r="C793" s="13" t="s">
        <v>242</v>
      </c>
      <c r="D793" s="13" t="s">
        <v>500</v>
      </c>
      <c r="E793" s="29" t="s">
        <v>501</v>
      </c>
      <c r="F793" s="16">
        <v>1571</v>
      </c>
      <c r="G793" s="16">
        <v>1571</v>
      </c>
      <c r="H793" s="16">
        <v>1571</v>
      </c>
      <c r="I793" s="16"/>
      <c r="J793" s="16"/>
      <c r="K793" s="16"/>
      <c r="L793" s="16">
        <f t="shared" si="1323"/>
        <v>1571</v>
      </c>
      <c r="M793" s="16">
        <f t="shared" si="1324"/>
        <v>1571</v>
      </c>
      <c r="N793" s="16">
        <f t="shared" si="1325"/>
        <v>1571</v>
      </c>
      <c r="O793" s="16">
        <f>20.48991+4260</f>
        <v>4280.4899100000002</v>
      </c>
      <c r="P793" s="16"/>
      <c r="Q793" s="16"/>
      <c r="R793" s="16">
        <f t="shared" si="1276"/>
        <v>5851.4899100000002</v>
      </c>
      <c r="S793" s="16">
        <f t="shared" si="1277"/>
        <v>1571</v>
      </c>
      <c r="T793" s="16">
        <f t="shared" si="1278"/>
        <v>1571</v>
      </c>
      <c r="U793" s="16">
        <v>-170.40000000000001</v>
      </c>
      <c r="V793" s="16"/>
      <c r="W793" s="16"/>
      <c r="X793" s="16">
        <f t="shared" si="1279"/>
        <v>5681.0899100000006</v>
      </c>
      <c r="Y793" s="16">
        <f t="shared" si="1280"/>
        <v>1571</v>
      </c>
      <c r="Z793" s="16">
        <f t="shared" si="1281"/>
        <v>1571</v>
      </c>
      <c r="AA793" s="16"/>
      <c r="AB793" s="16"/>
      <c r="AC793" s="16"/>
      <c r="AD793" s="16">
        <f t="shared" si="1282"/>
        <v>5681.0899100000006</v>
      </c>
      <c r="AE793" s="16">
        <f t="shared" si="1283"/>
        <v>1571</v>
      </c>
      <c r="AF793" s="16">
        <f t="shared" si="1284"/>
        <v>1571</v>
      </c>
      <c r="AG793" s="16"/>
      <c r="AH793" s="16">
        <f t="shared" si="1285"/>
        <v>5681.0899100000006</v>
      </c>
      <c r="AI793" s="16">
        <f t="shared" si="1286"/>
        <v>1571</v>
      </c>
      <c r="AJ793" s="16">
        <f t="shared" si="1287"/>
        <v>1571</v>
      </c>
      <c r="AK793" s="16"/>
      <c r="AL793" s="16"/>
      <c r="AM793" s="16"/>
      <c r="AN793" s="16">
        <f t="shared" si="1288"/>
        <v>5681.0899100000006</v>
      </c>
      <c r="AO793" s="16">
        <f t="shared" si="1289"/>
        <v>1571</v>
      </c>
      <c r="AP793" s="16">
        <f t="shared" si="1290"/>
        <v>1571</v>
      </c>
      <c r="AQ793" s="16"/>
      <c r="AR793" s="16"/>
      <c r="AS793" s="16"/>
      <c r="AT793" s="16">
        <f t="shared" si="1291"/>
        <v>5681.0899100000006</v>
      </c>
      <c r="AU793" s="16">
        <f t="shared" si="1292"/>
        <v>1571</v>
      </c>
      <c r="AV793" s="16">
        <f t="shared" si="1293"/>
        <v>1571</v>
      </c>
      <c r="AW793" s="16"/>
      <c r="AX793" s="16"/>
      <c r="AY793" s="16"/>
      <c r="AZ793" s="16">
        <f t="shared" si="1294"/>
        <v>5681.0899100000006</v>
      </c>
      <c r="BA793" s="16">
        <f t="shared" si="1295"/>
        <v>1571</v>
      </c>
      <c r="BB793" s="16">
        <f t="shared" si="1296"/>
        <v>1571</v>
      </c>
      <c r="BC793" s="16"/>
      <c r="BD793" s="30"/>
      <c r="BE793" s="30"/>
      <c r="BF793" s="1"/>
      <c r="BG793" s="1"/>
      <c r="BH793" s="1"/>
      <c r="BI793" s="1"/>
      <c r="BJ793" s="1"/>
    </row>
    <row r="794" s="1" customFormat="1">
      <c r="A794" s="13" t="s">
        <v>514</v>
      </c>
      <c r="B794" s="14" t="s">
        <v>52</v>
      </c>
      <c r="C794" s="13"/>
      <c r="D794" s="13"/>
      <c r="E794" s="29" t="s">
        <v>53</v>
      </c>
      <c r="F794" s="16">
        <f>F795</f>
        <v>6.2000000000000002</v>
      </c>
      <c r="G794" s="16">
        <f>G795</f>
        <v>6.2000000000000002</v>
      </c>
      <c r="H794" s="16">
        <f>H795</f>
        <v>6.2000000000000002</v>
      </c>
      <c r="I794" s="16">
        <f>I795</f>
        <v>-1.2</v>
      </c>
      <c r="J794" s="16">
        <f>J795</f>
        <v>-1.8999999999999999</v>
      </c>
      <c r="K794" s="16">
        <f>K795</f>
        <v>-2.6000000000000001</v>
      </c>
      <c r="L794" s="16">
        <f t="shared" si="1323"/>
        <v>5</v>
      </c>
      <c r="M794" s="16">
        <f t="shared" si="1324"/>
        <v>4.3000000000000007</v>
      </c>
      <c r="N794" s="16">
        <f t="shared" si="1325"/>
        <v>3.6000000000000001</v>
      </c>
      <c r="O794" s="16">
        <f>O795</f>
        <v>0</v>
      </c>
      <c r="P794" s="16">
        <f>P795</f>
        <v>0</v>
      </c>
      <c r="Q794" s="16">
        <f>Q795</f>
        <v>0</v>
      </c>
      <c r="R794" s="16">
        <f t="shared" si="1276"/>
        <v>5</v>
      </c>
      <c r="S794" s="16">
        <f t="shared" si="1277"/>
        <v>4.3000000000000007</v>
      </c>
      <c r="T794" s="16">
        <f t="shared" si="1278"/>
        <v>3.6000000000000001</v>
      </c>
      <c r="U794" s="16">
        <f>U795</f>
        <v>0</v>
      </c>
      <c r="V794" s="16">
        <f>V795</f>
        <v>0</v>
      </c>
      <c r="W794" s="16">
        <f>W795</f>
        <v>0</v>
      </c>
      <c r="X794" s="16">
        <f t="shared" si="1279"/>
        <v>5</v>
      </c>
      <c r="Y794" s="16">
        <f t="shared" si="1280"/>
        <v>4.3000000000000007</v>
      </c>
      <c r="Z794" s="16">
        <f t="shared" si="1281"/>
        <v>3.6000000000000001</v>
      </c>
      <c r="AA794" s="16">
        <f>AA795</f>
        <v>0</v>
      </c>
      <c r="AB794" s="16">
        <f>AB795</f>
        <v>0</v>
      </c>
      <c r="AC794" s="16">
        <f>AC795</f>
        <v>0</v>
      </c>
      <c r="AD794" s="16">
        <f t="shared" si="1282"/>
        <v>5</v>
      </c>
      <c r="AE794" s="16">
        <f t="shared" si="1283"/>
        <v>4.3000000000000007</v>
      </c>
      <c r="AF794" s="16">
        <f t="shared" si="1284"/>
        <v>3.6000000000000001</v>
      </c>
      <c r="AG794" s="16">
        <f>AG795</f>
        <v>0</v>
      </c>
      <c r="AH794" s="16">
        <f t="shared" si="1285"/>
        <v>5</v>
      </c>
      <c r="AI794" s="16">
        <f t="shared" si="1286"/>
        <v>4.3000000000000007</v>
      </c>
      <c r="AJ794" s="16">
        <f t="shared" si="1287"/>
        <v>3.6000000000000001</v>
      </c>
      <c r="AK794" s="16">
        <f>AK795</f>
        <v>0</v>
      </c>
      <c r="AL794" s="16">
        <f>AL795</f>
        <v>0</v>
      </c>
      <c r="AM794" s="16">
        <f>AM795</f>
        <v>0</v>
      </c>
      <c r="AN794" s="16">
        <f t="shared" si="1288"/>
        <v>5</v>
      </c>
      <c r="AO794" s="16">
        <f t="shared" si="1289"/>
        <v>4.3000000000000007</v>
      </c>
      <c r="AP794" s="16">
        <f t="shared" si="1290"/>
        <v>3.6000000000000001</v>
      </c>
      <c r="AQ794" s="16">
        <f>AQ795</f>
        <v>0</v>
      </c>
      <c r="AR794" s="16">
        <f>AR795</f>
        <v>0</v>
      </c>
      <c r="AS794" s="16">
        <f>AS795</f>
        <v>0</v>
      </c>
      <c r="AT794" s="16">
        <f t="shared" si="1291"/>
        <v>5</v>
      </c>
      <c r="AU794" s="16">
        <f t="shared" si="1292"/>
        <v>4.3000000000000007</v>
      </c>
      <c r="AV794" s="16">
        <f t="shared" si="1293"/>
        <v>3.6000000000000001</v>
      </c>
      <c r="AW794" s="16">
        <f>AW795</f>
        <v>0</v>
      </c>
      <c r="AX794" s="16">
        <f>AX795</f>
        <v>0</v>
      </c>
      <c r="AY794" s="16">
        <f>AY795</f>
        <v>0</v>
      </c>
      <c r="AZ794" s="16">
        <f t="shared" si="1294"/>
        <v>5</v>
      </c>
      <c r="BA794" s="16">
        <f t="shared" si="1295"/>
        <v>4.3000000000000007</v>
      </c>
      <c r="BB794" s="16">
        <f t="shared" si="1296"/>
        <v>3.6000000000000001</v>
      </c>
      <c r="BC794" s="16">
        <f>BC795</f>
        <v>0</v>
      </c>
      <c r="BD794" s="30"/>
      <c r="BE794" s="30"/>
      <c r="BF794" s="1"/>
      <c r="BG794" s="1"/>
      <c r="BH794" s="1"/>
      <c r="BI794" s="1"/>
      <c r="BJ794" s="1"/>
    </row>
    <row r="795" s="1" customFormat="1">
      <c r="A795" s="13" t="s">
        <v>514</v>
      </c>
      <c r="B795" s="14">
        <v>800</v>
      </c>
      <c r="C795" s="13" t="s">
        <v>242</v>
      </c>
      <c r="D795" s="13" t="s">
        <v>500</v>
      </c>
      <c r="E795" s="29" t="s">
        <v>501</v>
      </c>
      <c r="F795" s="16">
        <v>6.2000000000000002</v>
      </c>
      <c r="G795" s="16">
        <v>6.2000000000000002</v>
      </c>
      <c r="H795" s="16">
        <v>6.2000000000000002</v>
      </c>
      <c r="I795" s="16">
        <v>-1.2</v>
      </c>
      <c r="J795" s="16">
        <v>-1.8999999999999999</v>
      </c>
      <c r="K795" s="16">
        <v>-2.6000000000000001</v>
      </c>
      <c r="L795" s="16">
        <f t="shared" si="1323"/>
        <v>5</v>
      </c>
      <c r="M795" s="16">
        <f t="shared" si="1324"/>
        <v>4.3000000000000007</v>
      </c>
      <c r="N795" s="16">
        <f t="shared" si="1325"/>
        <v>3.6000000000000001</v>
      </c>
      <c r="O795" s="16"/>
      <c r="P795" s="16"/>
      <c r="Q795" s="16"/>
      <c r="R795" s="16">
        <f t="shared" si="1276"/>
        <v>5</v>
      </c>
      <c r="S795" s="16">
        <f t="shared" si="1277"/>
        <v>4.3000000000000007</v>
      </c>
      <c r="T795" s="16">
        <f t="shared" si="1278"/>
        <v>3.6000000000000001</v>
      </c>
      <c r="U795" s="16"/>
      <c r="V795" s="16"/>
      <c r="W795" s="16"/>
      <c r="X795" s="16">
        <f t="shared" si="1279"/>
        <v>5</v>
      </c>
      <c r="Y795" s="16">
        <f t="shared" si="1280"/>
        <v>4.3000000000000007</v>
      </c>
      <c r="Z795" s="16">
        <f t="shared" si="1281"/>
        <v>3.6000000000000001</v>
      </c>
      <c r="AA795" s="16"/>
      <c r="AB795" s="16"/>
      <c r="AC795" s="16"/>
      <c r="AD795" s="16">
        <f t="shared" si="1282"/>
        <v>5</v>
      </c>
      <c r="AE795" s="16">
        <f t="shared" si="1283"/>
        <v>4.3000000000000007</v>
      </c>
      <c r="AF795" s="16">
        <f t="shared" si="1284"/>
        <v>3.6000000000000001</v>
      </c>
      <c r="AG795" s="16"/>
      <c r="AH795" s="16">
        <f t="shared" si="1285"/>
        <v>5</v>
      </c>
      <c r="AI795" s="16">
        <f t="shared" si="1286"/>
        <v>4.3000000000000007</v>
      </c>
      <c r="AJ795" s="16">
        <f t="shared" si="1287"/>
        <v>3.6000000000000001</v>
      </c>
      <c r="AK795" s="16"/>
      <c r="AL795" s="16"/>
      <c r="AM795" s="16"/>
      <c r="AN795" s="16">
        <f t="shared" si="1288"/>
        <v>5</v>
      </c>
      <c r="AO795" s="16">
        <f t="shared" si="1289"/>
        <v>4.3000000000000007</v>
      </c>
      <c r="AP795" s="16">
        <f t="shared" si="1290"/>
        <v>3.6000000000000001</v>
      </c>
      <c r="AQ795" s="16"/>
      <c r="AR795" s="16"/>
      <c r="AS795" s="16"/>
      <c r="AT795" s="16">
        <f t="shared" si="1291"/>
        <v>5</v>
      </c>
      <c r="AU795" s="16">
        <f t="shared" si="1292"/>
        <v>4.3000000000000007</v>
      </c>
      <c r="AV795" s="16">
        <f t="shared" si="1293"/>
        <v>3.6000000000000001</v>
      </c>
      <c r="AW795" s="16"/>
      <c r="AX795" s="16"/>
      <c r="AY795" s="16"/>
      <c r="AZ795" s="16">
        <f t="shared" si="1294"/>
        <v>5</v>
      </c>
      <c r="BA795" s="16">
        <f t="shared" si="1295"/>
        <v>4.3000000000000007</v>
      </c>
      <c r="BB795" s="16">
        <f t="shared" si="1296"/>
        <v>3.6000000000000001</v>
      </c>
      <c r="BC795" s="16"/>
      <c r="BD795" s="30"/>
      <c r="BE795" s="30">
        <v>37</v>
      </c>
      <c r="BF795" s="1"/>
      <c r="BG795" s="1"/>
      <c r="BH795" s="1"/>
      <c r="BI795" s="1"/>
      <c r="BJ795" s="1"/>
    </row>
    <row r="796" s="1" customFormat="1">
      <c r="A796" s="13" t="s">
        <v>515</v>
      </c>
      <c r="B796" s="14"/>
      <c r="C796" s="13"/>
      <c r="D796" s="13"/>
      <c r="E796" s="29" t="s">
        <v>516</v>
      </c>
      <c r="F796" s="16">
        <f t="shared" ref="F796:F800" si="1326">F797</f>
        <v>9440.1000000000004</v>
      </c>
      <c r="G796" s="16">
        <f t="shared" ref="G796:G800" si="1327">G797</f>
        <v>9773.7000000000007</v>
      </c>
      <c r="H796" s="16">
        <f t="shared" ref="H796:H800" si="1328">H797</f>
        <v>9773.7000000000007</v>
      </c>
      <c r="I796" s="16">
        <f t="shared" ref="I796:I800" si="1329">I797</f>
        <v>-51.899999999999999</v>
      </c>
      <c r="J796" s="16">
        <f t="shared" ref="J796:J800" si="1330">J797</f>
        <v>-51.899999999999999</v>
      </c>
      <c r="K796" s="16">
        <f t="shared" ref="K796:K800" si="1331">K797</f>
        <v>-51.899999999999999</v>
      </c>
      <c r="L796" s="16">
        <f t="shared" si="1323"/>
        <v>9388.2000000000007</v>
      </c>
      <c r="M796" s="16">
        <f t="shared" si="1324"/>
        <v>9721.8000000000011</v>
      </c>
      <c r="N796" s="16">
        <f t="shared" si="1325"/>
        <v>9721.8000000000011</v>
      </c>
      <c r="O796" s="16">
        <f t="shared" ref="O796:O800" si="1332">O797</f>
        <v>2639.0874800000001</v>
      </c>
      <c r="P796" s="16">
        <f t="shared" ref="P796:P800" si="1333">P797</f>
        <v>0</v>
      </c>
      <c r="Q796" s="16">
        <f t="shared" ref="Q796:Q800" si="1334">Q797</f>
        <v>0</v>
      </c>
      <c r="R796" s="16">
        <f t="shared" si="1276"/>
        <v>12027.287480000001</v>
      </c>
      <c r="S796" s="16">
        <f t="shared" si="1277"/>
        <v>9721.8000000000011</v>
      </c>
      <c r="T796" s="16">
        <f t="shared" si="1278"/>
        <v>9721.8000000000011</v>
      </c>
      <c r="U796" s="16">
        <f t="shared" ref="U796:U800" si="1335">U797</f>
        <v>0</v>
      </c>
      <c r="V796" s="16">
        <f t="shared" ref="V796:V800" si="1336">V797</f>
        <v>0</v>
      </c>
      <c r="W796" s="16">
        <f t="shared" ref="W796:W800" si="1337">W797</f>
        <v>0</v>
      </c>
      <c r="X796" s="16">
        <f t="shared" si="1279"/>
        <v>12027.287480000001</v>
      </c>
      <c r="Y796" s="16">
        <f t="shared" si="1280"/>
        <v>9721.8000000000011</v>
      </c>
      <c r="Z796" s="16">
        <f t="shared" si="1281"/>
        <v>9721.8000000000011</v>
      </c>
      <c r="AA796" s="16">
        <f t="shared" ref="AA796:AA800" si="1338">AA797</f>
        <v>0</v>
      </c>
      <c r="AB796" s="16">
        <f t="shared" ref="AB796:AB800" si="1339">AB797</f>
        <v>0</v>
      </c>
      <c r="AC796" s="16">
        <f t="shared" ref="AC796:AC800" si="1340">AC797</f>
        <v>0</v>
      </c>
      <c r="AD796" s="16">
        <f t="shared" si="1282"/>
        <v>12027.287480000001</v>
      </c>
      <c r="AE796" s="16">
        <f t="shared" si="1283"/>
        <v>9721.8000000000011</v>
      </c>
      <c r="AF796" s="16">
        <f t="shared" si="1284"/>
        <v>9721.8000000000011</v>
      </c>
      <c r="AG796" s="16">
        <f t="shared" ref="AG796:AG800" si="1341">AG797</f>
        <v>0</v>
      </c>
      <c r="AH796" s="16">
        <f t="shared" si="1285"/>
        <v>12027.287480000001</v>
      </c>
      <c r="AI796" s="16">
        <f t="shared" si="1286"/>
        <v>9721.8000000000011</v>
      </c>
      <c r="AJ796" s="16">
        <f t="shared" si="1287"/>
        <v>9721.8000000000011</v>
      </c>
      <c r="AK796" s="16">
        <f t="shared" ref="AK796:AK800" si="1342">AK797</f>
        <v>0</v>
      </c>
      <c r="AL796" s="16">
        <f t="shared" ref="AL796:AL800" si="1343">AL797</f>
        <v>0</v>
      </c>
      <c r="AM796" s="16">
        <f t="shared" ref="AM796:AM800" si="1344">AM797</f>
        <v>0</v>
      </c>
      <c r="AN796" s="16">
        <f t="shared" si="1288"/>
        <v>12027.287480000001</v>
      </c>
      <c r="AO796" s="16">
        <f t="shared" si="1289"/>
        <v>9721.8000000000011</v>
      </c>
      <c r="AP796" s="16">
        <f t="shared" si="1290"/>
        <v>9721.8000000000011</v>
      </c>
      <c r="AQ796" s="16">
        <f t="shared" ref="AQ796:AQ800" si="1345">AQ797</f>
        <v>0</v>
      </c>
      <c r="AR796" s="16">
        <f t="shared" ref="AR796:AR800" si="1346">AR797</f>
        <v>0</v>
      </c>
      <c r="AS796" s="16">
        <f t="shared" ref="AS796:AS800" si="1347">AS797</f>
        <v>0</v>
      </c>
      <c r="AT796" s="16">
        <f t="shared" si="1291"/>
        <v>12027.287480000001</v>
      </c>
      <c r="AU796" s="16">
        <f t="shared" si="1292"/>
        <v>9721.8000000000011</v>
      </c>
      <c r="AV796" s="16">
        <f t="shared" si="1293"/>
        <v>9721.8000000000011</v>
      </c>
      <c r="AW796" s="16">
        <f t="shared" ref="AW796:AW800" si="1348">AW797</f>
        <v>-992.54499999999996</v>
      </c>
      <c r="AX796" s="16">
        <f t="shared" ref="AX796:AX800" si="1349">AX797</f>
        <v>0</v>
      </c>
      <c r="AY796" s="16">
        <f t="shared" ref="AY796:AY800" si="1350">AY797</f>
        <v>0</v>
      </c>
      <c r="AZ796" s="16">
        <f t="shared" si="1294"/>
        <v>11034.742480000001</v>
      </c>
      <c r="BA796" s="16">
        <f t="shared" si="1295"/>
        <v>9721.8000000000011</v>
      </c>
      <c r="BB796" s="16">
        <f t="shared" si="1296"/>
        <v>9721.8000000000011</v>
      </c>
      <c r="BC796" s="16">
        <f t="shared" ref="BC796:BC800" si="1351">BC797</f>
        <v>0</v>
      </c>
      <c r="BD796" s="30"/>
      <c r="BE796" s="30"/>
      <c r="BF796" s="1"/>
      <c r="BG796" s="1"/>
      <c r="BH796" s="1"/>
      <c r="BI796" s="1"/>
      <c r="BJ796" s="1"/>
    </row>
    <row r="797" s="1" customFormat="1">
      <c r="A797" s="13" t="s">
        <v>515</v>
      </c>
      <c r="B797" s="14" t="s">
        <v>66</v>
      </c>
      <c r="C797" s="13"/>
      <c r="D797" s="13"/>
      <c r="E797" s="29" t="s">
        <v>67</v>
      </c>
      <c r="F797" s="16">
        <f t="shared" si="1326"/>
        <v>9440.1000000000004</v>
      </c>
      <c r="G797" s="16">
        <f t="shared" si="1327"/>
        <v>9773.7000000000007</v>
      </c>
      <c r="H797" s="16">
        <f t="shared" si="1328"/>
        <v>9773.7000000000007</v>
      </c>
      <c r="I797" s="16">
        <f t="shared" si="1329"/>
        <v>-51.899999999999999</v>
      </c>
      <c r="J797" s="16">
        <f t="shared" si="1330"/>
        <v>-51.899999999999999</v>
      </c>
      <c r="K797" s="16">
        <f t="shared" si="1331"/>
        <v>-51.899999999999999</v>
      </c>
      <c r="L797" s="16">
        <f t="shared" si="1323"/>
        <v>9388.2000000000007</v>
      </c>
      <c r="M797" s="16">
        <f t="shared" si="1324"/>
        <v>9721.8000000000011</v>
      </c>
      <c r="N797" s="16">
        <f t="shared" si="1325"/>
        <v>9721.8000000000011</v>
      </c>
      <c r="O797" s="16">
        <f t="shared" si="1332"/>
        <v>2639.0874800000001</v>
      </c>
      <c r="P797" s="16">
        <f t="shared" si="1333"/>
        <v>0</v>
      </c>
      <c r="Q797" s="16">
        <f t="shared" si="1334"/>
        <v>0</v>
      </c>
      <c r="R797" s="16">
        <f t="shared" si="1276"/>
        <v>12027.287480000001</v>
      </c>
      <c r="S797" s="16">
        <f t="shared" si="1277"/>
        <v>9721.8000000000011</v>
      </c>
      <c r="T797" s="16">
        <f t="shared" si="1278"/>
        <v>9721.8000000000011</v>
      </c>
      <c r="U797" s="16">
        <f t="shared" si="1335"/>
        <v>0</v>
      </c>
      <c r="V797" s="16">
        <f t="shared" si="1336"/>
        <v>0</v>
      </c>
      <c r="W797" s="16">
        <f t="shared" si="1337"/>
        <v>0</v>
      </c>
      <c r="X797" s="16">
        <f t="shared" si="1279"/>
        <v>12027.287480000001</v>
      </c>
      <c r="Y797" s="16">
        <f t="shared" si="1280"/>
        <v>9721.8000000000011</v>
      </c>
      <c r="Z797" s="16">
        <f t="shared" si="1281"/>
        <v>9721.8000000000011</v>
      </c>
      <c r="AA797" s="16">
        <f t="shared" si="1338"/>
        <v>0</v>
      </c>
      <c r="AB797" s="16">
        <f t="shared" si="1339"/>
        <v>0</v>
      </c>
      <c r="AC797" s="16">
        <f t="shared" si="1340"/>
        <v>0</v>
      </c>
      <c r="AD797" s="16">
        <f t="shared" si="1282"/>
        <v>12027.287480000001</v>
      </c>
      <c r="AE797" s="16">
        <f t="shared" si="1283"/>
        <v>9721.8000000000011</v>
      </c>
      <c r="AF797" s="16">
        <f t="shared" si="1284"/>
        <v>9721.8000000000011</v>
      </c>
      <c r="AG797" s="16">
        <f t="shared" si="1341"/>
        <v>0</v>
      </c>
      <c r="AH797" s="16">
        <f t="shared" si="1285"/>
        <v>12027.287480000001</v>
      </c>
      <c r="AI797" s="16">
        <f t="shared" si="1286"/>
        <v>9721.8000000000011</v>
      </c>
      <c r="AJ797" s="16">
        <f t="shared" si="1287"/>
        <v>9721.8000000000011</v>
      </c>
      <c r="AK797" s="16">
        <f t="shared" si="1342"/>
        <v>0</v>
      </c>
      <c r="AL797" s="16">
        <f t="shared" si="1343"/>
        <v>0</v>
      </c>
      <c r="AM797" s="16">
        <f t="shared" si="1344"/>
        <v>0</v>
      </c>
      <c r="AN797" s="16">
        <f t="shared" si="1288"/>
        <v>12027.287480000001</v>
      </c>
      <c r="AO797" s="16">
        <f t="shared" si="1289"/>
        <v>9721.8000000000011</v>
      </c>
      <c r="AP797" s="16">
        <f t="shared" si="1290"/>
        <v>9721.8000000000011</v>
      </c>
      <c r="AQ797" s="16">
        <f t="shared" si="1345"/>
        <v>0</v>
      </c>
      <c r="AR797" s="16">
        <f t="shared" si="1346"/>
        <v>0</v>
      </c>
      <c r="AS797" s="16">
        <f t="shared" si="1347"/>
        <v>0</v>
      </c>
      <c r="AT797" s="16">
        <f t="shared" si="1291"/>
        <v>12027.287480000001</v>
      </c>
      <c r="AU797" s="16">
        <f t="shared" si="1292"/>
        <v>9721.8000000000011</v>
      </c>
      <c r="AV797" s="16">
        <f t="shared" si="1293"/>
        <v>9721.8000000000011</v>
      </c>
      <c r="AW797" s="16">
        <f t="shared" si="1348"/>
        <v>-992.54499999999996</v>
      </c>
      <c r="AX797" s="16">
        <f t="shared" si="1349"/>
        <v>0</v>
      </c>
      <c r="AY797" s="16">
        <f t="shared" si="1350"/>
        <v>0</v>
      </c>
      <c r="AZ797" s="16">
        <f t="shared" si="1294"/>
        <v>11034.742480000001</v>
      </c>
      <c r="BA797" s="16">
        <f t="shared" si="1295"/>
        <v>9721.8000000000011</v>
      </c>
      <c r="BB797" s="16">
        <f t="shared" si="1296"/>
        <v>9721.8000000000011</v>
      </c>
      <c r="BC797" s="16">
        <f t="shared" si="1351"/>
        <v>0</v>
      </c>
      <c r="BD797" s="30"/>
      <c r="BE797" s="30"/>
      <c r="BF797" s="1"/>
      <c r="BG797" s="1"/>
      <c r="BH797" s="1"/>
      <c r="BI797" s="1"/>
      <c r="BJ797" s="1"/>
    </row>
    <row r="798" s="1" customFormat="1">
      <c r="A798" s="13" t="s">
        <v>515</v>
      </c>
      <c r="B798" s="14">
        <v>200</v>
      </c>
      <c r="C798" s="13" t="s">
        <v>242</v>
      </c>
      <c r="D798" s="13" t="s">
        <v>500</v>
      </c>
      <c r="E798" s="29" t="s">
        <v>501</v>
      </c>
      <c r="F798" s="16">
        <v>9440.1000000000004</v>
      </c>
      <c r="G798" s="16">
        <v>9773.7000000000007</v>
      </c>
      <c r="H798" s="16">
        <v>9773.7000000000007</v>
      </c>
      <c r="I798" s="16">
        <v>-51.899999999999999</v>
      </c>
      <c r="J798" s="16">
        <v>-51.899999999999999</v>
      </c>
      <c r="K798" s="16">
        <v>-51.899999999999999</v>
      </c>
      <c r="L798" s="16">
        <f t="shared" si="1323"/>
        <v>9388.2000000000007</v>
      </c>
      <c r="M798" s="16">
        <f t="shared" si="1324"/>
        <v>9721.8000000000011</v>
      </c>
      <c r="N798" s="16">
        <f t="shared" si="1325"/>
        <v>9721.8000000000011</v>
      </c>
      <c r="O798" s="16">
        <f>239.08748+2400</f>
        <v>2639.0874800000001</v>
      </c>
      <c r="P798" s="16"/>
      <c r="Q798" s="16"/>
      <c r="R798" s="16">
        <f t="shared" si="1276"/>
        <v>12027.287480000001</v>
      </c>
      <c r="S798" s="16">
        <f t="shared" si="1277"/>
        <v>9721.8000000000011</v>
      </c>
      <c r="T798" s="16">
        <f t="shared" si="1278"/>
        <v>9721.8000000000011</v>
      </c>
      <c r="U798" s="16"/>
      <c r="V798" s="16"/>
      <c r="W798" s="16"/>
      <c r="X798" s="16">
        <f t="shared" si="1279"/>
        <v>12027.287480000001</v>
      </c>
      <c r="Y798" s="16">
        <f t="shared" si="1280"/>
        <v>9721.8000000000011</v>
      </c>
      <c r="Z798" s="16">
        <f t="shared" si="1281"/>
        <v>9721.8000000000011</v>
      </c>
      <c r="AA798" s="16"/>
      <c r="AB798" s="16"/>
      <c r="AC798" s="16"/>
      <c r="AD798" s="16">
        <f t="shared" si="1282"/>
        <v>12027.287480000001</v>
      </c>
      <c r="AE798" s="16">
        <f t="shared" si="1283"/>
        <v>9721.8000000000011</v>
      </c>
      <c r="AF798" s="16">
        <f t="shared" si="1284"/>
        <v>9721.8000000000011</v>
      </c>
      <c r="AG798" s="16"/>
      <c r="AH798" s="16">
        <f t="shared" si="1285"/>
        <v>12027.287480000001</v>
      </c>
      <c r="AI798" s="16">
        <f t="shared" si="1286"/>
        <v>9721.8000000000011</v>
      </c>
      <c r="AJ798" s="16">
        <f t="shared" si="1287"/>
        <v>9721.8000000000011</v>
      </c>
      <c r="AK798" s="16"/>
      <c r="AL798" s="16"/>
      <c r="AM798" s="16"/>
      <c r="AN798" s="16">
        <f t="shared" si="1288"/>
        <v>12027.287480000001</v>
      </c>
      <c r="AO798" s="16">
        <f t="shared" si="1289"/>
        <v>9721.8000000000011</v>
      </c>
      <c r="AP798" s="16">
        <f t="shared" si="1290"/>
        <v>9721.8000000000011</v>
      </c>
      <c r="AQ798" s="16"/>
      <c r="AR798" s="16"/>
      <c r="AS798" s="16"/>
      <c r="AT798" s="16">
        <f t="shared" si="1291"/>
        <v>12027.287480000001</v>
      </c>
      <c r="AU798" s="16">
        <f t="shared" si="1292"/>
        <v>9721.8000000000011</v>
      </c>
      <c r="AV798" s="16">
        <f t="shared" si="1293"/>
        <v>9721.8000000000011</v>
      </c>
      <c r="AW798" s="16">
        <v>-992.54499999999996</v>
      </c>
      <c r="AX798" s="16"/>
      <c r="AY798" s="16"/>
      <c r="AZ798" s="16">
        <f t="shared" si="1294"/>
        <v>11034.742480000001</v>
      </c>
      <c r="BA798" s="16">
        <f t="shared" si="1295"/>
        <v>9721.8000000000011</v>
      </c>
      <c r="BB798" s="16">
        <f t="shared" si="1296"/>
        <v>9721.8000000000011</v>
      </c>
      <c r="BC798" s="16"/>
      <c r="BD798" s="30"/>
      <c r="BE798" s="30">
        <v>36</v>
      </c>
      <c r="BF798" s="1"/>
      <c r="BG798" s="1"/>
      <c r="BH798" s="1"/>
      <c r="BI798" s="1"/>
      <c r="BJ798" s="1"/>
    </row>
    <row r="799" s="1" customFormat="1">
      <c r="A799" s="13" t="s">
        <v>517</v>
      </c>
      <c r="B799" s="14"/>
      <c r="C799" s="13"/>
      <c r="D799" s="13"/>
      <c r="E799" s="29" t="s">
        <v>518</v>
      </c>
      <c r="F799" s="16">
        <f t="shared" si="1326"/>
        <v>249.90000000000001</v>
      </c>
      <c r="G799" s="16">
        <f t="shared" si="1327"/>
        <v>249.90000000000001</v>
      </c>
      <c r="H799" s="16">
        <f t="shared" si="1328"/>
        <v>249.90000000000001</v>
      </c>
      <c r="I799" s="16">
        <f t="shared" si="1329"/>
        <v>0</v>
      </c>
      <c r="J799" s="16">
        <f t="shared" si="1330"/>
        <v>0</v>
      </c>
      <c r="K799" s="16">
        <f t="shared" si="1331"/>
        <v>0</v>
      </c>
      <c r="L799" s="16">
        <f t="shared" si="1323"/>
        <v>249.90000000000001</v>
      </c>
      <c r="M799" s="16">
        <f t="shared" si="1324"/>
        <v>249.90000000000001</v>
      </c>
      <c r="N799" s="16">
        <f t="shared" si="1325"/>
        <v>249.90000000000001</v>
      </c>
      <c r="O799" s="16">
        <f t="shared" si="1332"/>
        <v>0</v>
      </c>
      <c r="P799" s="16">
        <f t="shared" si="1333"/>
        <v>0</v>
      </c>
      <c r="Q799" s="16">
        <f t="shared" si="1334"/>
        <v>0</v>
      </c>
      <c r="R799" s="16">
        <f t="shared" si="1276"/>
        <v>249.90000000000001</v>
      </c>
      <c r="S799" s="16">
        <f t="shared" si="1277"/>
        <v>249.90000000000001</v>
      </c>
      <c r="T799" s="16">
        <f t="shared" si="1278"/>
        <v>249.90000000000001</v>
      </c>
      <c r="U799" s="16">
        <f t="shared" si="1335"/>
        <v>0</v>
      </c>
      <c r="V799" s="16">
        <f t="shared" si="1336"/>
        <v>0</v>
      </c>
      <c r="W799" s="16">
        <f t="shared" si="1337"/>
        <v>0</v>
      </c>
      <c r="X799" s="16">
        <f t="shared" si="1279"/>
        <v>249.90000000000001</v>
      </c>
      <c r="Y799" s="16">
        <f t="shared" si="1280"/>
        <v>249.90000000000001</v>
      </c>
      <c r="Z799" s="16">
        <f t="shared" si="1281"/>
        <v>249.90000000000001</v>
      </c>
      <c r="AA799" s="16">
        <f t="shared" si="1338"/>
        <v>0</v>
      </c>
      <c r="AB799" s="16">
        <f t="shared" si="1339"/>
        <v>0</v>
      </c>
      <c r="AC799" s="16">
        <f t="shared" si="1340"/>
        <v>0</v>
      </c>
      <c r="AD799" s="16">
        <f t="shared" si="1282"/>
        <v>249.90000000000001</v>
      </c>
      <c r="AE799" s="16">
        <f t="shared" si="1283"/>
        <v>249.90000000000001</v>
      </c>
      <c r="AF799" s="16">
        <f t="shared" si="1284"/>
        <v>249.90000000000001</v>
      </c>
      <c r="AG799" s="16">
        <f t="shared" si="1341"/>
        <v>0</v>
      </c>
      <c r="AH799" s="16">
        <f t="shared" si="1285"/>
        <v>249.90000000000001</v>
      </c>
      <c r="AI799" s="16">
        <f t="shared" si="1286"/>
        <v>249.90000000000001</v>
      </c>
      <c r="AJ799" s="16">
        <f t="shared" si="1287"/>
        <v>249.90000000000001</v>
      </c>
      <c r="AK799" s="16">
        <f t="shared" si="1342"/>
        <v>0</v>
      </c>
      <c r="AL799" s="16">
        <f t="shared" si="1343"/>
        <v>0</v>
      </c>
      <c r="AM799" s="16">
        <f t="shared" si="1344"/>
        <v>0</v>
      </c>
      <c r="AN799" s="16">
        <f t="shared" si="1288"/>
        <v>249.90000000000001</v>
      </c>
      <c r="AO799" s="16">
        <f t="shared" si="1289"/>
        <v>249.90000000000001</v>
      </c>
      <c r="AP799" s="16">
        <f t="shared" si="1290"/>
        <v>249.90000000000001</v>
      </c>
      <c r="AQ799" s="16">
        <f t="shared" si="1345"/>
        <v>0</v>
      </c>
      <c r="AR799" s="16">
        <f t="shared" si="1346"/>
        <v>0</v>
      </c>
      <c r="AS799" s="16">
        <f t="shared" si="1347"/>
        <v>0</v>
      </c>
      <c r="AT799" s="16">
        <f t="shared" si="1291"/>
        <v>249.90000000000001</v>
      </c>
      <c r="AU799" s="16">
        <f t="shared" si="1292"/>
        <v>249.90000000000001</v>
      </c>
      <c r="AV799" s="16">
        <f t="shared" si="1293"/>
        <v>249.90000000000001</v>
      </c>
      <c r="AW799" s="16">
        <f t="shared" si="1348"/>
        <v>0</v>
      </c>
      <c r="AX799" s="16">
        <f t="shared" si="1349"/>
        <v>0</v>
      </c>
      <c r="AY799" s="16">
        <f t="shared" si="1350"/>
        <v>0</v>
      </c>
      <c r="AZ799" s="16">
        <f t="shared" si="1294"/>
        <v>249.90000000000001</v>
      </c>
      <c r="BA799" s="16">
        <f t="shared" si="1295"/>
        <v>249.90000000000001</v>
      </c>
      <c r="BB799" s="16">
        <f t="shared" si="1296"/>
        <v>249.90000000000001</v>
      </c>
      <c r="BC799" s="16">
        <f t="shared" si="1351"/>
        <v>0</v>
      </c>
      <c r="BD799" s="30"/>
      <c r="BE799" s="30"/>
      <c r="BF799" s="1"/>
      <c r="BG799" s="1"/>
      <c r="BH799" s="1"/>
      <c r="BI799" s="1"/>
      <c r="BJ799" s="1"/>
    </row>
    <row r="800" s="1" customFormat="1">
      <c r="A800" s="13" t="s">
        <v>517</v>
      </c>
      <c r="B800" s="14" t="s">
        <v>58</v>
      </c>
      <c r="C800" s="13"/>
      <c r="D800" s="13"/>
      <c r="E800" s="29" t="s">
        <v>59</v>
      </c>
      <c r="F800" s="16">
        <f t="shared" si="1326"/>
        <v>249.90000000000001</v>
      </c>
      <c r="G800" s="16">
        <f t="shared" si="1327"/>
        <v>249.90000000000001</v>
      </c>
      <c r="H800" s="16">
        <f t="shared" si="1328"/>
        <v>249.90000000000001</v>
      </c>
      <c r="I800" s="16">
        <f t="shared" si="1329"/>
        <v>0</v>
      </c>
      <c r="J800" s="16">
        <f t="shared" si="1330"/>
        <v>0</v>
      </c>
      <c r="K800" s="16">
        <f t="shared" si="1331"/>
        <v>0</v>
      </c>
      <c r="L800" s="16">
        <f t="shared" si="1323"/>
        <v>249.90000000000001</v>
      </c>
      <c r="M800" s="16">
        <f t="shared" si="1324"/>
        <v>249.90000000000001</v>
      </c>
      <c r="N800" s="16">
        <f t="shared" si="1325"/>
        <v>249.90000000000001</v>
      </c>
      <c r="O800" s="16">
        <f t="shared" si="1332"/>
        <v>0</v>
      </c>
      <c r="P800" s="16">
        <f t="shared" si="1333"/>
        <v>0</v>
      </c>
      <c r="Q800" s="16">
        <f t="shared" si="1334"/>
        <v>0</v>
      </c>
      <c r="R800" s="16">
        <f t="shared" si="1276"/>
        <v>249.90000000000001</v>
      </c>
      <c r="S800" s="16">
        <f t="shared" si="1277"/>
        <v>249.90000000000001</v>
      </c>
      <c r="T800" s="16">
        <f t="shared" si="1278"/>
        <v>249.90000000000001</v>
      </c>
      <c r="U800" s="16">
        <f t="shared" si="1335"/>
        <v>0</v>
      </c>
      <c r="V800" s="16">
        <f t="shared" si="1336"/>
        <v>0</v>
      </c>
      <c r="W800" s="16">
        <f t="shared" si="1337"/>
        <v>0</v>
      </c>
      <c r="X800" s="16">
        <f t="shared" si="1279"/>
        <v>249.90000000000001</v>
      </c>
      <c r="Y800" s="16">
        <f t="shared" si="1280"/>
        <v>249.90000000000001</v>
      </c>
      <c r="Z800" s="16">
        <f t="shared" si="1281"/>
        <v>249.90000000000001</v>
      </c>
      <c r="AA800" s="16">
        <f t="shared" si="1338"/>
        <v>0</v>
      </c>
      <c r="AB800" s="16">
        <f t="shared" si="1339"/>
        <v>0</v>
      </c>
      <c r="AC800" s="16">
        <f t="shared" si="1340"/>
        <v>0</v>
      </c>
      <c r="AD800" s="16">
        <f t="shared" si="1282"/>
        <v>249.90000000000001</v>
      </c>
      <c r="AE800" s="16">
        <f t="shared" si="1283"/>
        <v>249.90000000000001</v>
      </c>
      <c r="AF800" s="16">
        <f t="shared" si="1284"/>
        <v>249.90000000000001</v>
      </c>
      <c r="AG800" s="16">
        <f t="shared" si="1341"/>
        <v>0</v>
      </c>
      <c r="AH800" s="16">
        <f t="shared" si="1285"/>
        <v>249.90000000000001</v>
      </c>
      <c r="AI800" s="16">
        <f t="shared" si="1286"/>
        <v>249.90000000000001</v>
      </c>
      <c r="AJ800" s="16">
        <f t="shared" si="1287"/>
        <v>249.90000000000001</v>
      </c>
      <c r="AK800" s="16">
        <f t="shared" si="1342"/>
        <v>0</v>
      </c>
      <c r="AL800" s="16">
        <f t="shared" si="1343"/>
        <v>0</v>
      </c>
      <c r="AM800" s="16">
        <f t="shared" si="1344"/>
        <v>0</v>
      </c>
      <c r="AN800" s="16">
        <f t="shared" si="1288"/>
        <v>249.90000000000001</v>
      </c>
      <c r="AO800" s="16">
        <f t="shared" si="1289"/>
        <v>249.90000000000001</v>
      </c>
      <c r="AP800" s="16">
        <f t="shared" si="1290"/>
        <v>249.90000000000001</v>
      </c>
      <c r="AQ800" s="16">
        <f t="shared" si="1345"/>
        <v>0</v>
      </c>
      <c r="AR800" s="16">
        <f t="shared" si="1346"/>
        <v>0</v>
      </c>
      <c r="AS800" s="16">
        <f t="shared" si="1347"/>
        <v>0</v>
      </c>
      <c r="AT800" s="16">
        <f t="shared" si="1291"/>
        <v>249.90000000000001</v>
      </c>
      <c r="AU800" s="16">
        <f t="shared" si="1292"/>
        <v>249.90000000000001</v>
      </c>
      <c r="AV800" s="16">
        <f t="shared" si="1293"/>
        <v>249.90000000000001</v>
      </c>
      <c r="AW800" s="16">
        <f t="shared" si="1348"/>
        <v>0</v>
      </c>
      <c r="AX800" s="16">
        <f t="shared" si="1349"/>
        <v>0</v>
      </c>
      <c r="AY800" s="16">
        <f t="shared" si="1350"/>
        <v>0</v>
      </c>
      <c r="AZ800" s="16">
        <f t="shared" si="1294"/>
        <v>249.90000000000001</v>
      </c>
      <c r="BA800" s="16">
        <f t="shared" si="1295"/>
        <v>249.90000000000001</v>
      </c>
      <c r="BB800" s="16">
        <f t="shared" si="1296"/>
        <v>249.90000000000001</v>
      </c>
      <c r="BC800" s="16">
        <f t="shared" si="1351"/>
        <v>0</v>
      </c>
      <c r="BD800" s="30"/>
      <c r="BE800" s="30"/>
      <c r="BF800" s="1"/>
      <c r="BG800" s="1"/>
      <c r="BH800" s="1"/>
      <c r="BI800" s="1"/>
      <c r="BJ800" s="1"/>
    </row>
    <row r="801" s="1" customFormat="1">
      <c r="A801" s="13" t="s">
        <v>517</v>
      </c>
      <c r="B801" s="14">
        <v>600</v>
      </c>
      <c r="C801" s="13" t="s">
        <v>242</v>
      </c>
      <c r="D801" s="13" t="s">
        <v>500</v>
      </c>
      <c r="E801" s="29" t="s">
        <v>501</v>
      </c>
      <c r="F801" s="16">
        <v>249.90000000000001</v>
      </c>
      <c r="G801" s="16">
        <v>249.90000000000001</v>
      </c>
      <c r="H801" s="16">
        <v>249.90000000000001</v>
      </c>
      <c r="I801" s="16"/>
      <c r="J801" s="16"/>
      <c r="K801" s="16"/>
      <c r="L801" s="16">
        <f t="shared" si="1323"/>
        <v>249.90000000000001</v>
      </c>
      <c r="M801" s="16">
        <f t="shared" si="1324"/>
        <v>249.90000000000001</v>
      </c>
      <c r="N801" s="16">
        <f t="shared" si="1325"/>
        <v>249.90000000000001</v>
      </c>
      <c r="O801" s="16"/>
      <c r="P801" s="16"/>
      <c r="Q801" s="16"/>
      <c r="R801" s="16">
        <f t="shared" si="1276"/>
        <v>249.90000000000001</v>
      </c>
      <c r="S801" s="16">
        <f t="shared" si="1277"/>
        <v>249.90000000000001</v>
      </c>
      <c r="T801" s="16">
        <f t="shared" si="1278"/>
        <v>249.90000000000001</v>
      </c>
      <c r="U801" s="16"/>
      <c r="V801" s="16"/>
      <c r="W801" s="16"/>
      <c r="X801" s="16">
        <f t="shared" si="1279"/>
        <v>249.90000000000001</v>
      </c>
      <c r="Y801" s="16">
        <f t="shared" si="1280"/>
        <v>249.90000000000001</v>
      </c>
      <c r="Z801" s="16">
        <f t="shared" si="1281"/>
        <v>249.90000000000001</v>
      </c>
      <c r="AA801" s="16"/>
      <c r="AB801" s="16"/>
      <c r="AC801" s="16"/>
      <c r="AD801" s="16">
        <f t="shared" si="1282"/>
        <v>249.90000000000001</v>
      </c>
      <c r="AE801" s="16">
        <f t="shared" si="1283"/>
        <v>249.90000000000001</v>
      </c>
      <c r="AF801" s="16">
        <f t="shared" si="1284"/>
        <v>249.90000000000001</v>
      </c>
      <c r="AG801" s="16"/>
      <c r="AH801" s="16">
        <f t="shared" si="1285"/>
        <v>249.90000000000001</v>
      </c>
      <c r="AI801" s="16">
        <f t="shared" si="1286"/>
        <v>249.90000000000001</v>
      </c>
      <c r="AJ801" s="16">
        <f t="shared" si="1287"/>
        <v>249.90000000000001</v>
      </c>
      <c r="AK801" s="16"/>
      <c r="AL801" s="16"/>
      <c r="AM801" s="16"/>
      <c r="AN801" s="16">
        <f t="shared" si="1288"/>
        <v>249.90000000000001</v>
      </c>
      <c r="AO801" s="16">
        <f t="shared" si="1289"/>
        <v>249.90000000000001</v>
      </c>
      <c r="AP801" s="16">
        <f t="shared" si="1290"/>
        <v>249.90000000000001</v>
      </c>
      <c r="AQ801" s="16"/>
      <c r="AR801" s="16"/>
      <c r="AS801" s="16"/>
      <c r="AT801" s="16">
        <f t="shared" si="1291"/>
        <v>249.90000000000001</v>
      </c>
      <c r="AU801" s="16">
        <f t="shared" si="1292"/>
        <v>249.90000000000001</v>
      </c>
      <c r="AV801" s="16">
        <f t="shared" si="1293"/>
        <v>249.90000000000001</v>
      </c>
      <c r="AW801" s="16"/>
      <c r="AX801" s="16"/>
      <c r="AY801" s="16"/>
      <c r="AZ801" s="16">
        <f t="shared" si="1294"/>
        <v>249.90000000000001</v>
      </c>
      <c r="BA801" s="16">
        <f t="shared" si="1295"/>
        <v>249.90000000000001</v>
      </c>
      <c r="BB801" s="16">
        <f t="shared" si="1296"/>
        <v>249.90000000000001</v>
      </c>
      <c r="BC801" s="16"/>
      <c r="BD801" s="30"/>
      <c r="BE801" s="30"/>
      <c r="BF801" s="1"/>
      <c r="BG801" s="1"/>
      <c r="BH801" s="1"/>
      <c r="BI801" s="1"/>
      <c r="BJ801" s="1"/>
    </row>
    <row r="802" s="1" customFormat="1">
      <c r="A802" s="13" t="s">
        <v>519</v>
      </c>
      <c r="B802" s="14"/>
      <c r="C802" s="13"/>
      <c r="D802" s="13"/>
      <c r="E802" s="29" t="s">
        <v>520</v>
      </c>
      <c r="F802" s="16">
        <f>F803+F807</f>
        <v>31911</v>
      </c>
      <c r="G802" s="16">
        <f>G803+G807</f>
        <v>18449.599999999999</v>
      </c>
      <c r="H802" s="16">
        <f>H803+H807</f>
        <v>18449.599999999999</v>
      </c>
      <c r="I802" s="16">
        <f>I803+I807</f>
        <v>0</v>
      </c>
      <c r="J802" s="16">
        <f>J803+J807</f>
        <v>0</v>
      </c>
      <c r="K802" s="16">
        <f>K803+K807</f>
        <v>0</v>
      </c>
      <c r="L802" s="16">
        <f t="shared" si="1323"/>
        <v>31911</v>
      </c>
      <c r="M802" s="16">
        <f t="shared" si="1324"/>
        <v>18449.599999999999</v>
      </c>
      <c r="N802" s="16">
        <f t="shared" si="1325"/>
        <v>18449.599999999999</v>
      </c>
      <c r="O802" s="16">
        <f>O803+O807</f>
        <v>197.74868000000001</v>
      </c>
      <c r="P802" s="16">
        <f>P803+P807</f>
        <v>0</v>
      </c>
      <c r="Q802" s="16">
        <f>Q803+Q807</f>
        <v>0</v>
      </c>
      <c r="R802" s="16">
        <f t="shared" si="1276"/>
        <v>32108.748680000001</v>
      </c>
      <c r="S802" s="16">
        <f t="shared" si="1277"/>
        <v>18449.599999999999</v>
      </c>
      <c r="T802" s="16">
        <f t="shared" si="1278"/>
        <v>18449.599999999999</v>
      </c>
      <c r="U802" s="16">
        <f>U803+U807</f>
        <v>0</v>
      </c>
      <c r="V802" s="16">
        <f>V803+V807</f>
        <v>0</v>
      </c>
      <c r="W802" s="16">
        <f>W803+W807</f>
        <v>0</v>
      </c>
      <c r="X802" s="16">
        <f t="shared" si="1279"/>
        <v>32108.748680000001</v>
      </c>
      <c r="Y802" s="16">
        <f t="shared" si="1280"/>
        <v>18449.599999999999</v>
      </c>
      <c r="Z802" s="16">
        <f t="shared" si="1281"/>
        <v>18449.599999999999</v>
      </c>
      <c r="AA802" s="16">
        <f>AA803+AA807</f>
        <v>0</v>
      </c>
      <c r="AB802" s="16">
        <f>AB803+AB807</f>
        <v>0</v>
      </c>
      <c r="AC802" s="16">
        <f>AC803+AC807</f>
        <v>0</v>
      </c>
      <c r="AD802" s="16">
        <f t="shared" si="1282"/>
        <v>32108.748680000001</v>
      </c>
      <c r="AE802" s="16">
        <f t="shared" si="1283"/>
        <v>18449.599999999999</v>
      </c>
      <c r="AF802" s="16">
        <f t="shared" si="1284"/>
        <v>18449.599999999999</v>
      </c>
      <c r="AG802" s="16">
        <f>AG803+AG807</f>
        <v>0</v>
      </c>
      <c r="AH802" s="16">
        <f t="shared" si="1285"/>
        <v>32108.748680000001</v>
      </c>
      <c r="AI802" s="16">
        <f t="shared" si="1286"/>
        <v>18449.599999999999</v>
      </c>
      <c r="AJ802" s="16">
        <f t="shared" si="1287"/>
        <v>18449.599999999999</v>
      </c>
      <c r="AK802" s="16">
        <f>AK803+AK807</f>
        <v>-35.456000000000003</v>
      </c>
      <c r="AL802" s="16">
        <f>AL803+AL807</f>
        <v>0</v>
      </c>
      <c r="AM802" s="16">
        <f>AM803+AM807</f>
        <v>0</v>
      </c>
      <c r="AN802" s="16">
        <f t="shared" si="1288"/>
        <v>32073.292680000002</v>
      </c>
      <c r="AO802" s="16">
        <f t="shared" si="1289"/>
        <v>18449.599999999999</v>
      </c>
      <c r="AP802" s="16">
        <f t="shared" si="1290"/>
        <v>18449.599999999999</v>
      </c>
      <c r="AQ802" s="16">
        <f>AQ803+AQ807</f>
        <v>0</v>
      </c>
      <c r="AR802" s="16">
        <f>AR803+AR807</f>
        <v>0</v>
      </c>
      <c r="AS802" s="16">
        <f>AS803+AS807</f>
        <v>0</v>
      </c>
      <c r="AT802" s="16">
        <f t="shared" si="1291"/>
        <v>32073.292680000002</v>
      </c>
      <c r="AU802" s="16">
        <f t="shared" si="1292"/>
        <v>18449.599999999999</v>
      </c>
      <c r="AV802" s="16">
        <f t="shared" si="1293"/>
        <v>18449.599999999999</v>
      </c>
      <c r="AW802" s="16">
        <f>AW803+AW807</f>
        <v>0</v>
      </c>
      <c r="AX802" s="16">
        <f>AX803+AX807</f>
        <v>0</v>
      </c>
      <c r="AY802" s="16">
        <f>AY803+AY807</f>
        <v>0</v>
      </c>
      <c r="AZ802" s="16">
        <f t="shared" si="1294"/>
        <v>32073.292680000002</v>
      </c>
      <c r="BA802" s="16">
        <f t="shared" si="1295"/>
        <v>18449.599999999999</v>
      </c>
      <c r="BB802" s="16">
        <f t="shared" si="1296"/>
        <v>18449.599999999999</v>
      </c>
      <c r="BC802" s="16">
        <f>BC803+BC807</f>
        <v>0</v>
      </c>
      <c r="BD802" s="30"/>
      <c r="BE802" s="30"/>
      <c r="BF802" s="1"/>
      <c r="BG802" s="1"/>
      <c r="BH802" s="1"/>
      <c r="BI802" s="1"/>
      <c r="BJ802" s="1"/>
    </row>
    <row r="803" s="1" customFormat="1">
      <c r="A803" s="13" t="s">
        <v>521</v>
      </c>
      <c r="B803" s="14"/>
      <c r="C803" s="13"/>
      <c r="D803" s="13"/>
      <c r="E803" s="29" t="s">
        <v>522</v>
      </c>
      <c r="F803" s="16">
        <f>F804</f>
        <v>26370.100000000002</v>
      </c>
      <c r="G803" s="16">
        <f>G804</f>
        <v>12908.699999999999</v>
      </c>
      <c r="H803" s="16">
        <f>H804</f>
        <v>12908.699999999999</v>
      </c>
      <c r="I803" s="16">
        <f>I804</f>
        <v>0</v>
      </c>
      <c r="J803" s="16">
        <f>J804</f>
        <v>0</v>
      </c>
      <c r="K803" s="16">
        <f>K804</f>
        <v>0</v>
      </c>
      <c r="L803" s="16">
        <f t="shared" si="1323"/>
        <v>26370.100000000002</v>
      </c>
      <c r="M803" s="16">
        <f t="shared" si="1324"/>
        <v>12908.699999999999</v>
      </c>
      <c r="N803" s="16">
        <f t="shared" si="1325"/>
        <v>12908.699999999999</v>
      </c>
      <c r="O803" s="16">
        <f>O804</f>
        <v>197.74868000000001</v>
      </c>
      <c r="P803" s="16">
        <f>P804</f>
        <v>0</v>
      </c>
      <c r="Q803" s="16">
        <f>Q804</f>
        <v>0</v>
      </c>
      <c r="R803" s="16">
        <f t="shared" si="1276"/>
        <v>26567.848680000003</v>
      </c>
      <c r="S803" s="16">
        <f t="shared" si="1277"/>
        <v>12908.699999999999</v>
      </c>
      <c r="T803" s="16">
        <f t="shared" si="1278"/>
        <v>12908.699999999999</v>
      </c>
      <c r="U803" s="16">
        <f>U804</f>
        <v>0</v>
      </c>
      <c r="V803" s="16">
        <f>V804</f>
        <v>0</v>
      </c>
      <c r="W803" s="16">
        <f>W804</f>
        <v>0</v>
      </c>
      <c r="X803" s="16">
        <f t="shared" si="1279"/>
        <v>26567.848680000003</v>
      </c>
      <c r="Y803" s="16">
        <f t="shared" si="1280"/>
        <v>12908.699999999999</v>
      </c>
      <c r="Z803" s="16">
        <f t="shared" si="1281"/>
        <v>12908.699999999999</v>
      </c>
      <c r="AA803" s="16">
        <f>AA804</f>
        <v>0</v>
      </c>
      <c r="AB803" s="16">
        <f>AB804</f>
        <v>0</v>
      </c>
      <c r="AC803" s="16">
        <f>AC804</f>
        <v>0</v>
      </c>
      <c r="AD803" s="16">
        <f t="shared" si="1282"/>
        <v>26567.848680000003</v>
      </c>
      <c r="AE803" s="16">
        <f t="shared" si="1283"/>
        <v>12908.699999999999</v>
      </c>
      <c r="AF803" s="16">
        <f t="shared" si="1284"/>
        <v>12908.699999999999</v>
      </c>
      <c r="AG803" s="16">
        <f>AG804</f>
        <v>0</v>
      </c>
      <c r="AH803" s="16">
        <f t="shared" si="1285"/>
        <v>26567.848680000003</v>
      </c>
      <c r="AI803" s="16">
        <f t="shared" si="1286"/>
        <v>12908.699999999999</v>
      </c>
      <c r="AJ803" s="16">
        <f t="shared" si="1287"/>
        <v>12908.699999999999</v>
      </c>
      <c r="AK803" s="16">
        <f>AK804</f>
        <v>-35.456000000000003</v>
      </c>
      <c r="AL803" s="16">
        <f>AL804</f>
        <v>0</v>
      </c>
      <c r="AM803" s="16">
        <f>AM804</f>
        <v>0</v>
      </c>
      <c r="AN803" s="16">
        <f t="shared" si="1288"/>
        <v>26532.392680000004</v>
      </c>
      <c r="AO803" s="16">
        <f t="shared" si="1289"/>
        <v>12908.699999999999</v>
      </c>
      <c r="AP803" s="16">
        <f t="shared" si="1290"/>
        <v>12908.699999999999</v>
      </c>
      <c r="AQ803" s="16">
        <f>AQ804</f>
        <v>0</v>
      </c>
      <c r="AR803" s="16">
        <f>AR804</f>
        <v>0</v>
      </c>
      <c r="AS803" s="16">
        <f>AS804</f>
        <v>0</v>
      </c>
      <c r="AT803" s="16">
        <f t="shared" si="1291"/>
        <v>26532.392680000004</v>
      </c>
      <c r="AU803" s="16">
        <f t="shared" si="1292"/>
        <v>12908.699999999999</v>
      </c>
      <c r="AV803" s="16">
        <f t="shared" si="1293"/>
        <v>12908.699999999999</v>
      </c>
      <c r="AW803" s="16">
        <f>AW804</f>
        <v>0</v>
      </c>
      <c r="AX803" s="16">
        <f>AX804</f>
        <v>0</v>
      </c>
      <c r="AY803" s="16">
        <f>AY804</f>
        <v>0</v>
      </c>
      <c r="AZ803" s="16">
        <f t="shared" si="1294"/>
        <v>26532.392680000004</v>
      </c>
      <c r="BA803" s="16">
        <f t="shared" si="1295"/>
        <v>12908.699999999999</v>
      </c>
      <c r="BB803" s="16">
        <f t="shared" si="1296"/>
        <v>12908.699999999999</v>
      </c>
      <c r="BC803" s="16">
        <f>BC804</f>
        <v>0</v>
      </c>
      <c r="BD803" s="30"/>
      <c r="BE803" s="30"/>
      <c r="BF803" s="1"/>
      <c r="BG803" s="1"/>
      <c r="BH803" s="1"/>
      <c r="BI803" s="1"/>
      <c r="BJ803" s="1"/>
    </row>
    <row r="804" s="1" customFormat="1">
      <c r="A804" s="13" t="s">
        <v>521</v>
      </c>
      <c r="B804" s="14" t="s">
        <v>66</v>
      </c>
      <c r="C804" s="13"/>
      <c r="D804" s="13"/>
      <c r="E804" s="29" t="s">
        <v>67</v>
      </c>
      <c r="F804" s="16">
        <f>F805+F806</f>
        <v>26370.100000000002</v>
      </c>
      <c r="G804" s="16">
        <f>G805+G806</f>
        <v>12908.699999999999</v>
      </c>
      <c r="H804" s="16">
        <f>H805+H806</f>
        <v>12908.699999999999</v>
      </c>
      <c r="I804" s="16">
        <f>I805+I806</f>
        <v>0</v>
      </c>
      <c r="J804" s="16">
        <f>J805+J806</f>
        <v>0</v>
      </c>
      <c r="K804" s="16">
        <f>K805+K806</f>
        <v>0</v>
      </c>
      <c r="L804" s="16">
        <f t="shared" si="1323"/>
        <v>26370.100000000002</v>
      </c>
      <c r="M804" s="16">
        <f t="shared" si="1324"/>
        <v>12908.699999999999</v>
      </c>
      <c r="N804" s="16">
        <f t="shared" si="1325"/>
        <v>12908.699999999999</v>
      </c>
      <c r="O804" s="16">
        <f>O805+O806</f>
        <v>197.74868000000001</v>
      </c>
      <c r="P804" s="16">
        <f>P805+P806</f>
        <v>0</v>
      </c>
      <c r="Q804" s="16">
        <f>Q805+Q806</f>
        <v>0</v>
      </c>
      <c r="R804" s="16">
        <f t="shared" si="1276"/>
        <v>26567.848680000003</v>
      </c>
      <c r="S804" s="16">
        <f t="shared" si="1277"/>
        <v>12908.699999999999</v>
      </c>
      <c r="T804" s="16">
        <f t="shared" si="1278"/>
        <v>12908.699999999999</v>
      </c>
      <c r="U804" s="16">
        <f>U805+U806</f>
        <v>0</v>
      </c>
      <c r="V804" s="16">
        <f>V805+V806</f>
        <v>0</v>
      </c>
      <c r="W804" s="16">
        <f>W805+W806</f>
        <v>0</v>
      </c>
      <c r="X804" s="16">
        <f t="shared" si="1279"/>
        <v>26567.848680000003</v>
      </c>
      <c r="Y804" s="16">
        <f t="shared" si="1280"/>
        <v>12908.699999999999</v>
      </c>
      <c r="Z804" s="16">
        <f t="shared" si="1281"/>
        <v>12908.699999999999</v>
      </c>
      <c r="AA804" s="16">
        <f>AA805+AA806</f>
        <v>0</v>
      </c>
      <c r="AB804" s="16">
        <f>AB805+AB806</f>
        <v>0</v>
      </c>
      <c r="AC804" s="16">
        <f>AC805+AC806</f>
        <v>0</v>
      </c>
      <c r="AD804" s="16">
        <f t="shared" si="1282"/>
        <v>26567.848680000003</v>
      </c>
      <c r="AE804" s="16">
        <f t="shared" si="1283"/>
        <v>12908.699999999999</v>
      </c>
      <c r="AF804" s="16">
        <f t="shared" si="1284"/>
        <v>12908.699999999999</v>
      </c>
      <c r="AG804" s="16">
        <f>AG805+AG806</f>
        <v>0</v>
      </c>
      <c r="AH804" s="16">
        <f t="shared" si="1285"/>
        <v>26567.848680000003</v>
      </c>
      <c r="AI804" s="16">
        <f t="shared" si="1286"/>
        <v>12908.699999999999</v>
      </c>
      <c r="AJ804" s="16">
        <f t="shared" si="1287"/>
        <v>12908.699999999999</v>
      </c>
      <c r="AK804" s="16">
        <f>AK805+AK806</f>
        <v>-35.456000000000003</v>
      </c>
      <c r="AL804" s="16">
        <f>AL805+AL806</f>
        <v>0</v>
      </c>
      <c r="AM804" s="16">
        <f>AM805+AM806</f>
        <v>0</v>
      </c>
      <c r="AN804" s="16">
        <f t="shared" si="1288"/>
        <v>26532.392680000004</v>
      </c>
      <c r="AO804" s="16">
        <f t="shared" si="1289"/>
        <v>12908.699999999999</v>
      </c>
      <c r="AP804" s="16">
        <f t="shared" si="1290"/>
        <v>12908.699999999999</v>
      </c>
      <c r="AQ804" s="16">
        <f>AQ805+AQ806</f>
        <v>0</v>
      </c>
      <c r="AR804" s="16">
        <f>AR805+AR806</f>
        <v>0</v>
      </c>
      <c r="AS804" s="16">
        <f>AS805+AS806</f>
        <v>0</v>
      </c>
      <c r="AT804" s="16">
        <f t="shared" si="1291"/>
        <v>26532.392680000004</v>
      </c>
      <c r="AU804" s="16">
        <f t="shared" si="1292"/>
        <v>12908.699999999999</v>
      </c>
      <c r="AV804" s="16">
        <f t="shared" si="1293"/>
        <v>12908.699999999999</v>
      </c>
      <c r="AW804" s="16">
        <f>AW805+AW806</f>
        <v>0</v>
      </c>
      <c r="AX804" s="16">
        <f>AX805+AX806</f>
        <v>0</v>
      </c>
      <c r="AY804" s="16">
        <f>AY805+AY806</f>
        <v>0</v>
      </c>
      <c r="AZ804" s="16">
        <f t="shared" si="1294"/>
        <v>26532.392680000004</v>
      </c>
      <c r="BA804" s="16">
        <f t="shared" si="1295"/>
        <v>12908.699999999999</v>
      </c>
      <c r="BB804" s="16">
        <f t="shared" si="1296"/>
        <v>12908.699999999999</v>
      </c>
      <c r="BC804" s="16">
        <f>BC805+BC806</f>
        <v>0</v>
      </c>
      <c r="BD804" s="30"/>
      <c r="BE804" s="30"/>
      <c r="BF804" s="1"/>
      <c r="BG804" s="1"/>
      <c r="BH804" s="1"/>
      <c r="BI804" s="1"/>
      <c r="BJ804" s="1"/>
    </row>
    <row r="805" s="1" customFormat="1">
      <c r="A805" s="13" t="s">
        <v>521</v>
      </c>
      <c r="B805" s="14">
        <v>200</v>
      </c>
      <c r="C805" s="13" t="s">
        <v>37</v>
      </c>
      <c r="D805" s="13" t="s">
        <v>38</v>
      </c>
      <c r="E805" s="29" t="s">
        <v>39</v>
      </c>
      <c r="F805" s="16">
        <v>4739.1999999999998</v>
      </c>
      <c r="G805" s="16">
        <v>1424.9000000000001</v>
      </c>
      <c r="H805" s="16">
        <v>1424.9000000000001</v>
      </c>
      <c r="I805" s="16"/>
      <c r="J805" s="16"/>
      <c r="K805" s="16"/>
      <c r="L805" s="16">
        <f t="shared" si="1323"/>
        <v>4739.1999999999998</v>
      </c>
      <c r="M805" s="16">
        <f t="shared" si="1324"/>
        <v>1424.9000000000001</v>
      </c>
      <c r="N805" s="16">
        <f t="shared" si="1325"/>
        <v>1424.9000000000001</v>
      </c>
      <c r="O805" s="16"/>
      <c r="P805" s="16"/>
      <c r="Q805" s="16"/>
      <c r="R805" s="16">
        <f t="shared" si="1276"/>
        <v>4739.1999999999998</v>
      </c>
      <c r="S805" s="16">
        <f t="shared" si="1277"/>
        <v>1424.9000000000001</v>
      </c>
      <c r="T805" s="16">
        <f t="shared" si="1278"/>
        <v>1424.9000000000001</v>
      </c>
      <c r="U805" s="16"/>
      <c r="V805" s="16"/>
      <c r="W805" s="16"/>
      <c r="X805" s="16">
        <f t="shared" si="1279"/>
        <v>4739.1999999999998</v>
      </c>
      <c r="Y805" s="16">
        <f t="shared" si="1280"/>
        <v>1424.9000000000001</v>
      </c>
      <c r="Z805" s="16">
        <f t="shared" si="1281"/>
        <v>1424.9000000000001</v>
      </c>
      <c r="AA805" s="16"/>
      <c r="AB805" s="16"/>
      <c r="AC805" s="16"/>
      <c r="AD805" s="16">
        <f t="shared" si="1282"/>
        <v>4739.1999999999998</v>
      </c>
      <c r="AE805" s="16">
        <f t="shared" si="1283"/>
        <v>1424.9000000000001</v>
      </c>
      <c r="AF805" s="16">
        <f t="shared" si="1284"/>
        <v>1424.9000000000001</v>
      </c>
      <c r="AG805" s="16"/>
      <c r="AH805" s="16">
        <f t="shared" si="1285"/>
        <v>4739.1999999999998</v>
      </c>
      <c r="AI805" s="16">
        <f t="shared" si="1286"/>
        <v>1424.9000000000001</v>
      </c>
      <c r="AJ805" s="16">
        <f t="shared" si="1287"/>
        <v>1424.9000000000001</v>
      </c>
      <c r="AK805" s="16">
        <v>-35.456000000000003</v>
      </c>
      <c r="AL805" s="16"/>
      <c r="AM805" s="16"/>
      <c r="AN805" s="16">
        <f t="shared" si="1288"/>
        <v>4703.7439999999997</v>
      </c>
      <c r="AO805" s="16">
        <f t="shared" si="1289"/>
        <v>1424.9000000000001</v>
      </c>
      <c r="AP805" s="16">
        <f t="shared" si="1290"/>
        <v>1424.9000000000001</v>
      </c>
      <c r="AQ805" s="16"/>
      <c r="AR805" s="16"/>
      <c r="AS805" s="16"/>
      <c r="AT805" s="16">
        <f t="shared" si="1291"/>
        <v>4703.7439999999997</v>
      </c>
      <c r="AU805" s="16">
        <f t="shared" si="1292"/>
        <v>1424.9000000000001</v>
      </c>
      <c r="AV805" s="16">
        <f t="shared" si="1293"/>
        <v>1424.9000000000001</v>
      </c>
      <c r="AW805" s="16"/>
      <c r="AX805" s="16"/>
      <c r="AY805" s="16"/>
      <c r="AZ805" s="16">
        <f t="shared" si="1294"/>
        <v>4703.7439999999997</v>
      </c>
      <c r="BA805" s="16">
        <f t="shared" si="1295"/>
        <v>1424.9000000000001</v>
      </c>
      <c r="BB805" s="16">
        <f t="shared" si="1296"/>
        <v>1424.9000000000001</v>
      </c>
      <c r="BC805" s="16"/>
      <c r="BD805" s="30"/>
      <c r="BE805" s="30"/>
      <c r="BF805" s="1"/>
      <c r="BG805" s="1"/>
      <c r="BH805" s="1"/>
      <c r="BI805" s="1"/>
      <c r="BJ805" s="1"/>
    </row>
    <row r="806" s="1" customFormat="1">
      <c r="A806" s="13" t="s">
        <v>521</v>
      </c>
      <c r="B806" s="14">
        <v>200</v>
      </c>
      <c r="C806" s="13" t="s">
        <v>242</v>
      </c>
      <c r="D806" s="13" t="s">
        <v>500</v>
      </c>
      <c r="E806" s="29" t="s">
        <v>501</v>
      </c>
      <c r="F806" s="16">
        <v>21630.900000000001</v>
      </c>
      <c r="G806" s="16">
        <v>11483.799999999999</v>
      </c>
      <c r="H806" s="16">
        <v>11483.799999999999</v>
      </c>
      <c r="I806" s="16"/>
      <c r="J806" s="16"/>
      <c r="K806" s="16"/>
      <c r="L806" s="16">
        <f t="shared" si="1323"/>
        <v>21630.900000000001</v>
      </c>
      <c r="M806" s="16">
        <f t="shared" si="1324"/>
        <v>11483.799999999999</v>
      </c>
      <c r="N806" s="16">
        <f t="shared" si="1325"/>
        <v>11483.799999999999</v>
      </c>
      <c r="O806" s="16">
        <v>197.74868000000001</v>
      </c>
      <c r="P806" s="16"/>
      <c r="Q806" s="16"/>
      <c r="R806" s="16">
        <f t="shared" si="1276"/>
        <v>21828.648680000002</v>
      </c>
      <c r="S806" s="16">
        <f t="shared" si="1277"/>
        <v>11483.799999999999</v>
      </c>
      <c r="T806" s="16">
        <f t="shared" si="1278"/>
        <v>11483.799999999999</v>
      </c>
      <c r="U806" s="16"/>
      <c r="V806" s="16"/>
      <c r="W806" s="16"/>
      <c r="X806" s="16">
        <f t="shared" si="1279"/>
        <v>21828.648680000002</v>
      </c>
      <c r="Y806" s="16">
        <f t="shared" si="1280"/>
        <v>11483.799999999999</v>
      </c>
      <c r="Z806" s="16">
        <f t="shared" si="1281"/>
        <v>11483.799999999999</v>
      </c>
      <c r="AA806" s="16"/>
      <c r="AB806" s="16"/>
      <c r="AC806" s="16"/>
      <c r="AD806" s="16">
        <f t="shared" si="1282"/>
        <v>21828.648680000002</v>
      </c>
      <c r="AE806" s="16">
        <f t="shared" si="1283"/>
        <v>11483.799999999999</v>
      </c>
      <c r="AF806" s="16">
        <f t="shared" si="1284"/>
        <v>11483.799999999999</v>
      </c>
      <c r="AG806" s="16"/>
      <c r="AH806" s="16">
        <f t="shared" si="1285"/>
        <v>21828.648680000002</v>
      </c>
      <c r="AI806" s="16">
        <f t="shared" si="1286"/>
        <v>11483.799999999999</v>
      </c>
      <c r="AJ806" s="16">
        <f t="shared" si="1287"/>
        <v>11483.799999999999</v>
      </c>
      <c r="AK806" s="16"/>
      <c r="AL806" s="16"/>
      <c r="AM806" s="16"/>
      <c r="AN806" s="16">
        <f t="shared" si="1288"/>
        <v>21828.648680000002</v>
      </c>
      <c r="AO806" s="16">
        <f t="shared" si="1289"/>
        <v>11483.799999999999</v>
      </c>
      <c r="AP806" s="16">
        <f t="shared" si="1290"/>
        <v>11483.799999999999</v>
      </c>
      <c r="AQ806" s="16"/>
      <c r="AR806" s="16"/>
      <c r="AS806" s="16"/>
      <c r="AT806" s="16">
        <f t="shared" si="1291"/>
        <v>21828.648680000002</v>
      </c>
      <c r="AU806" s="16">
        <f t="shared" si="1292"/>
        <v>11483.799999999999</v>
      </c>
      <c r="AV806" s="16">
        <f t="shared" si="1293"/>
        <v>11483.799999999999</v>
      </c>
      <c r="AW806" s="16"/>
      <c r="AX806" s="16"/>
      <c r="AY806" s="16"/>
      <c r="AZ806" s="16">
        <f t="shared" si="1294"/>
        <v>21828.648680000002</v>
      </c>
      <c r="BA806" s="16">
        <f t="shared" si="1295"/>
        <v>11483.799999999999</v>
      </c>
      <c r="BB806" s="16">
        <f t="shared" si="1296"/>
        <v>11483.799999999999</v>
      </c>
      <c r="BC806" s="16"/>
      <c r="BD806" s="30"/>
      <c r="BE806" s="30"/>
      <c r="BF806" s="1"/>
      <c r="BG806" s="1"/>
      <c r="BH806" s="1"/>
      <c r="BI806" s="1"/>
      <c r="BJ806" s="1"/>
    </row>
    <row r="807" s="1" customFormat="1">
      <c r="A807" s="13" t="s">
        <v>523</v>
      </c>
      <c r="B807" s="14"/>
      <c r="C807" s="13"/>
      <c r="D807" s="13"/>
      <c r="E807" s="29" t="s">
        <v>524</v>
      </c>
      <c r="F807" s="16">
        <f t="shared" ref="F807:F810" si="1352">F808</f>
        <v>5540.8999999999996</v>
      </c>
      <c r="G807" s="16">
        <f t="shared" ref="G807:G810" si="1353">G808</f>
        <v>5540.8999999999996</v>
      </c>
      <c r="H807" s="16">
        <f t="shared" ref="H807:H810" si="1354">H808</f>
        <v>5540.8999999999996</v>
      </c>
      <c r="I807" s="16">
        <f t="shared" ref="I807:I810" si="1355">I808</f>
        <v>0</v>
      </c>
      <c r="J807" s="16">
        <f t="shared" ref="J807:J810" si="1356">J808</f>
        <v>0</v>
      </c>
      <c r="K807" s="16">
        <f t="shared" ref="K807:K810" si="1357">K808</f>
        <v>0</v>
      </c>
      <c r="L807" s="16">
        <f t="shared" si="1323"/>
        <v>5540.8999999999996</v>
      </c>
      <c r="M807" s="16">
        <f t="shared" si="1324"/>
        <v>5540.8999999999996</v>
      </c>
      <c r="N807" s="16">
        <f t="shared" si="1325"/>
        <v>5540.8999999999996</v>
      </c>
      <c r="O807" s="16">
        <f t="shared" ref="O807:O810" si="1358">O808</f>
        <v>0</v>
      </c>
      <c r="P807" s="16">
        <f t="shared" ref="P807:P810" si="1359">P808</f>
        <v>0</v>
      </c>
      <c r="Q807" s="16">
        <f t="shared" ref="Q807:Q810" si="1360">Q808</f>
        <v>0</v>
      </c>
      <c r="R807" s="16">
        <f t="shared" si="1276"/>
        <v>5540.8999999999996</v>
      </c>
      <c r="S807" s="16">
        <f t="shared" si="1277"/>
        <v>5540.8999999999996</v>
      </c>
      <c r="T807" s="16">
        <f t="shared" si="1278"/>
        <v>5540.8999999999996</v>
      </c>
      <c r="U807" s="16">
        <f t="shared" ref="U807:U810" si="1361">U808</f>
        <v>0</v>
      </c>
      <c r="V807" s="16">
        <f t="shared" ref="V807:V810" si="1362">V808</f>
        <v>0</v>
      </c>
      <c r="W807" s="16">
        <f t="shared" ref="W807:W810" si="1363">W808</f>
        <v>0</v>
      </c>
      <c r="X807" s="16">
        <f t="shared" si="1279"/>
        <v>5540.8999999999996</v>
      </c>
      <c r="Y807" s="16">
        <f t="shared" si="1280"/>
        <v>5540.8999999999996</v>
      </c>
      <c r="Z807" s="16">
        <f t="shared" si="1281"/>
        <v>5540.8999999999996</v>
      </c>
      <c r="AA807" s="16">
        <f t="shared" ref="AA807:AA810" si="1364">AA808</f>
        <v>0</v>
      </c>
      <c r="AB807" s="16">
        <f t="shared" ref="AB807:AB810" si="1365">AB808</f>
        <v>0</v>
      </c>
      <c r="AC807" s="16">
        <f t="shared" ref="AC807:AC810" si="1366">AC808</f>
        <v>0</v>
      </c>
      <c r="AD807" s="16">
        <f t="shared" si="1282"/>
        <v>5540.8999999999996</v>
      </c>
      <c r="AE807" s="16">
        <f t="shared" si="1283"/>
        <v>5540.8999999999996</v>
      </c>
      <c r="AF807" s="16">
        <f t="shared" si="1284"/>
        <v>5540.8999999999996</v>
      </c>
      <c r="AG807" s="16">
        <f t="shared" ref="AG807:AG810" si="1367">AG808</f>
        <v>0</v>
      </c>
      <c r="AH807" s="16">
        <f t="shared" si="1285"/>
        <v>5540.8999999999996</v>
      </c>
      <c r="AI807" s="16">
        <f t="shared" si="1286"/>
        <v>5540.8999999999996</v>
      </c>
      <c r="AJ807" s="16">
        <f t="shared" si="1287"/>
        <v>5540.8999999999996</v>
      </c>
      <c r="AK807" s="16">
        <f t="shared" ref="AK807:AK810" si="1368">AK808</f>
        <v>0</v>
      </c>
      <c r="AL807" s="16">
        <f t="shared" ref="AL807:AL810" si="1369">AL808</f>
        <v>0</v>
      </c>
      <c r="AM807" s="16">
        <f t="shared" ref="AM807:AM810" si="1370">AM808</f>
        <v>0</v>
      </c>
      <c r="AN807" s="16">
        <f t="shared" si="1288"/>
        <v>5540.8999999999996</v>
      </c>
      <c r="AO807" s="16">
        <f t="shared" si="1289"/>
        <v>5540.8999999999996</v>
      </c>
      <c r="AP807" s="16">
        <f t="shared" si="1290"/>
        <v>5540.8999999999996</v>
      </c>
      <c r="AQ807" s="16">
        <f t="shared" ref="AQ807:AQ810" si="1371">AQ808</f>
        <v>0</v>
      </c>
      <c r="AR807" s="16">
        <f t="shared" ref="AR807:AR810" si="1372">AR808</f>
        <v>0</v>
      </c>
      <c r="AS807" s="16">
        <f t="shared" ref="AS807:AS810" si="1373">AS808</f>
        <v>0</v>
      </c>
      <c r="AT807" s="16">
        <f t="shared" si="1291"/>
        <v>5540.8999999999996</v>
      </c>
      <c r="AU807" s="16">
        <f t="shared" si="1292"/>
        <v>5540.8999999999996</v>
      </c>
      <c r="AV807" s="16">
        <f t="shared" si="1293"/>
        <v>5540.8999999999996</v>
      </c>
      <c r="AW807" s="16">
        <f t="shared" ref="AW807:AW810" si="1374">AW808</f>
        <v>0</v>
      </c>
      <c r="AX807" s="16">
        <f t="shared" ref="AX807:AX810" si="1375">AX808</f>
        <v>0</v>
      </c>
      <c r="AY807" s="16">
        <f t="shared" ref="AY807:AY810" si="1376">AY808</f>
        <v>0</v>
      </c>
      <c r="AZ807" s="16">
        <f t="shared" si="1294"/>
        <v>5540.8999999999996</v>
      </c>
      <c r="BA807" s="16">
        <f t="shared" si="1295"/>
        <v>5540.8999999999996</v>
      </c>
      <c r="BB807" s="16">
        <f t="shared" si="1296"/>
        <v>5540.8999999999996</v>
      </c>
      <c r="BC807" s="16">
        <f t="shared" ref="BC807:BC810" si="1377">BC808</f>
        <v>0</v>
      </c>
      <c r="BD807" s="30"/>
      <c r="BE807" s="30"/>
      <c r="BF807" s="1"/>
      <c r="BG807" s="1"/>
      <c r="BH807" s="1"/>
      <c r="BI807" s="1"/>
      <c r="BJ807" s="1"/>
    </row>
    <row r="808" s="1" customFormat="1">
      <c r="A808" s="13" t="s">
        <v>523</v>
      </c>
      <c r="B808" s="14" t="s">
        <v>66</v>
      </c>
      <c r="C808" s="13"/>
      <c r="D808" s="13"/>
      <c r="E808" s="29" t="s">
        <v>67</v>
      </c>
      <c r="F808" s="16">
        <f t="shared" si="1352"/>
        <v>5540.8999999999996</v>
      </c>
      <c r="G808" s="16">
        <f t="shared" si="1353"/>
        <v>5540.8999999999996</v>
      </c>
      <c r="H808" s="16">
        <f t="shared" si="1354"/>
        <v>5540.8999999999996</v>
      </c>
      <c r="I808" s="16">
        <f t="shared" si="1355"/>
        <v>0</v>
      </c>
      <c r="J808" s="16">
        <f t="shared" si="1356"/>
        <v>0</v>
      </c>
      <c r="K808" s="16">
        <f t="shared" si="1357"/>
        <v>0</v>
      </c>
      <c r="L808" s="16">
        <f t="shared" si="1323"/>
        <v>5540.8999999999996</v>
      </c>
      <c r="M808" s="16">
        <f t="shared" si="1324"/>
        <v>5540.8999999999996</v>
      </c>
      <c r="N808" s="16">
        <f t="shared" si="1325"/>
        <v>5540.8999999999996</v>
      </c>
      <c r="O808" s="16">
        <f t="shared" si="1358"/>
        <v>0</v>
      </c>
      <c r="P808" s="16">
        <f t="shared" si="1359"/>
        <v>0</v>
      </c>
      <c r="Q808" s="16">
        <f t="shared" si="1360"/>
        <v>0</v>
      </c>
      <c r="R808" s="16">
        <f t="shared" ref="R808:R871" si="1378">L808+O808</f>
        <v>5540.8999999999996</v>
      </c>
      <c r="S808" s="16">
        <f t="shared" ref="S808:S871" si="1379">M808+P808</f>
        <v>5540.8999999999996</v>
      </c>
      <c r="T808" s="16">
        <f t="shared" ref="T808:T871" si="1380">N808+Q808</f>
        <v>5540.8999999999996</v>
      </c>
      <c r="U808" s="16">
        <f t="shared" si="1361"/>
        <v>0</v>
      </c>
      <c r="V808" s="16">
        <f t="shared" si="1362"/>
        <v>0</v>
      </c>
      <c r="W808" s="16">
        <f t="shared" si="1363"/>
        <v>0</v>
      </c>
      <c r="X808" s="16">
        <f t="shared" ref="X808:X871" si="1381">R808+U808</f>
        <v>5540.8999999999996</v>
      </c>
      <c r="Y808" s="16">
        <f t="shared" ref="Y808:Y871" si="1382">S808+V808</f>
        <v>5540.8999999999996</v>
      </c>
      <c r="Z808" s="16">
        <f t="shared" ref="Z808:Z871" si="1383">T808+W808</f>
        <v>5540.8999999999996</v>
      </c>
      <c r="AA808" s="16">
        <f t="shared" si="1364"/>
        <v>0</v>
      </c>
      <c r="AB808" s="16">
        <f t="shared" si="1365"/>
        <v>0</v>
      </c>
      <c r="AC808" s="16">
        <f t="shared" si="1366"/>
        <v>0</v>
      </c>
      <c r="AD808" s="16">
        <f t="shared" ref="AD808:AD871" si="1384">X808+AA808</f>
        <v>5540.8999999999996</v>
      </c>
      <c r="AE808" s="16">
        <f t="shared" ref="AE808:AE871" si="1385">Y808+AB808</f>
        <v>5540.8999999999996</v>
      </c>
      <c r="AF808" s="16">
        <f t="shared" ref="AF808:AF871" si="1386">Z808+AC808</f>
        <v>5540.8999999999996</v>
      </c>
      <c r="AG808" s="16">
        <f t="shared" si="1367"/>
        <v>0</v>
      </c>
      <c r="AH808" s="16">
        <f t="shared" ref="AH808:AH871" si="1387">AD808+AG808</f>
        <v>5540.8999999999996</v>
      </c>
      <c r="AI808" s="16">
        <f t="shared" ref="AI808:AI871" si="1388">AE808</f>
        <v>5540.8999999999996</v>
      </c>
      <c r="AJ808" s="16">
        <f t="shared" ref="AJ808:AJ871" si="1389">AF808</f>
        <v>5540.8999999999996</v>
      </c>
      <c r="AK808" s="16">
        <f t="shared" si="1368"/>
        <v>0</v>
      </c>
      <c r="AL808" s="16">
        <f t="shared" si="1369"/>
        <v>0</v>
      </c>
      <c r="AM808" s="16">
        <f t="shared" si="1370"/>
        <v>0</v>
      </c>
      <c r="AN808" s="16">
        <f t="shared" ref="AN808:AN871" si="1390">AH808+AK808</f>
        <v>5540.8999999999996</v>
      </c>
      <c r="AO808" s="16">
        <f t="shared" ref="AO808:AO871" si="1391">AI808+AL808</f>
        <v>5540.8999999999996</v>
      </c>
      <c r="AP808" s="16">
        <f t="shared" ref="AP808:AP871" si="1392">AJ808+AM808</f>
        <v>5540.8999999999996</v>
      </c>
      <c r="AQ808" s="16">
        <f t="shared" si="1371"/>
        <v>0</v>
      </c>
      <c r="AR808" s="16">
        <f t="shared" si="1372"/>
        <v>0</v>
      </c>
      <c r="AS808" s="16">
        <f t="shared" si="1373"/>
        <v>0</v>
      </c>
      <c r="AT808" s="16">
        <f t="shared" ref="AT808:AT871" si="1393">AN808+AQ808</f>
        <v>5540.8999999999996</v>
      </c>
      <c r="AU808" s="16">
        <f t="shared" ref="AU808:AU871" si="1394">AO808+AR808</f>
        <v>5540.8999999999996</v>
      </c>
      <c r="AV808" s="16">
        <f t="shared" ref="AV808:AV871" si="1395">AP808+AS808</f>
        <v>5540.8999999999996</v>
      </c>
      <c r="AW808" s="16">
        <f t="shared" si="1374"/>
        <v>0</v>
      </c>
      <c r="AX808" s="16">
        <f t="shared" si="1375"/>
        <v>0</v>
      </c>
      <c r="AY808" s="16">
        <f t="shared" si="1376"/>
        <v>0</v>
      </c>
      <c r="AZ808" s="16">
        <f t="shared" ref="AZ808:AZ871" si="1396">AT808+AW808</f>
        <v>5540.8999999999996</v>
      </c>
      <c r="BA808" s="16">
        <f t="shared" ref="BA808:BA871" si="1397">AU808+AX808</f>
        <v>5540.8999999999996</v>
      </c>
      <c r="BB808" s="16">
        <f t="shared" ref="BB808:BB871" si="1398">AV808+AY808</f>
        <v>5540.8999999999996</v>
      </c>
      <c r="BC808" s="16">
        <f t="shared" si="1377"/>
        <v>0</v>
      </c>
      <c r="BD808" s="30"/>
      <c r="BE808" s="30"/>
      <c r="BF808" s="1"/>
      <c r="BG808" s="1"/>
      <c r="BH808" s="1"/>
      <c r="BI808" s="1"/>
      <c r="BJ808" s="1"/>
    </row>
    <row r="809" s="1" customFormat="1">
      <c r="A809" s="13" t="s">
        <v>523</v>
      </c>
      <c r="B809" s="14">
        <v>200</v>
      </c>
      <c r="C809" s="13" t="s">
        <v>242</v>
      </c>
      <c r="D809" s="13" t="s">
        <v>500</v>
      </c>
      <c r="E809" s="29" t="s">
        <v>501</v>
      </c>
      <c r="F809" s="16">
        <v>5540.8999999999996</v>
      </c>
      <c r="G809" s="16">
        <v>5540.8999999999996</v>
      </c>
      <c r="H809" s="16">
        <v>5540.8999999999996</v>
      </c>
      <c r="I809" s="16"/>
      <c r="J809" s="16"/>
      <c r="K809" s="16"/>
      <c r="L809" s="16">
        <f t="shared" si="1323"/>
        <v>5540.8999999999996</v>
      </c>
      <c r="M809" s="16">
        <f t="shared" si="1324"/>
        <v>5540.8999999999996</v>
      </c>
      <c r="N809" s="16">
        <f t="shared" si="1325"/>
        <v>5540.8999999999996</v>
      </c>
      <c r="O809" s="16"/>
      <c r="P809" s="16"/>
      <c r="Q809" s="16"/>
      <c r="R809" s="16">
        <f t="shared" si="1378"/>
        <v>5540.8999999999996</v>
      </c>
      <c r="S809" s="16">
        <f t="shared" si="1379"/>
        <v>5540.8999999999996</v>
      </c>
      <c r="T809" s="16">
        <f t="shared" si="1380"/>
        <v>5540.8999999999996</v>
      </c>
      <c r="U809" s="16"/>
      <c r="V809" s="16"/>
      <c r="W809" s="16"/>
      <c r="X809" s="16">
        <f t="shared" si="1381"/>
        <v>5540.8999999999996</v>
      </c>
      <c r="Y809" s="16">
        <f t="shared" si="1382"/>
        <v>5540.8999999999996</v>
      </c>
      <c r="Z809" s="16">
        <f t="shared" si="1383"/>
        <v>5540.8999999999996</v>
      </c>
      <c r="AA809" s="16"/>
      <c r="AB809" s="16"/>
      <c r="AC809" s="16"/>
      <c r="AD809" s="16">
        <f t="shared" si="1384"/>
        <v>5540.8999999999996</v>
      </c>
      <c r="AE809" s="16">
        <f t="shared" si="1385"/>
        <v>5540.8999999999996</v>
      </c>
      <c r="AF809" s="16">
        <f t="shared" si="1386"/>
        <v>5540.8999999999996</v>
      </c>
      <c r="AG809" s="16"/>
      <c r="AH809" s="16">
        <f t="shared" si="1387"/>
        <v>5540.8999999999996</v>
      </c>
      <c r="AI809" s="16">
        <f t="shared" si="1388"/>
        <v>5540.8999999999996</v>
      </c>
      <c r="AJ809" s="16">
        <f t="shared" si="1389"/>
        <v>5540.8999999999996</v>
      </c>
      <c r="AK809" s="16"/>
      <c r="AL809" s="16"/>
      <c r="AM809" s="16"/>
      <c r="AN809" s="16">
        <f t="shared" si="1390"/>
        <v>5540.8999999999996</v>
      </c>
      <c r="AO809" s="16">
        <f t="shared" si="1391"/>
        <v>5540.8999999999996</v>
      </c>
      <c r="AP809" s="16">
        <f t="shared" si="1392"/>
        <v>5540.8999999999996</v>
      </c>
      <c r="AQ809" s="16"/>
      <c r="AR809" s="16"/>
      <c r="AS809" s="16"/>
      <c r="AT809" s="16">
        <f t="shared" si="1393"/>
        <v>5540.8999999999996</v>
      </c>
      <c r="AU809" s="16">
        <f t="shared" si="1394"/>
        <v>5540.8999999999996</v>
      </c>
      <c r="AV809" s="16">
        <f t="shared" si="1395"/>
        <v>5540.8999999999996</v>
      </c>
      <c r="AW809" s="16"/>
      <c r="AX809" s="16"/>
      <c r="AY809" s="16"/>
      <c r="AZ809" s="16">
        <f t="shared" si="1396"/>
        <v>5540.8999999999996</v>
      </c>
      <c r="BA809" s="16">
        <f t="shared" si="1397"/>
        <v>5540.8999999999996</v>
      </c>
      <c r="BB809" s="16">
        <f t="shared" si="1398"/>
        <v>5540.8999999999996</v>
      </c>
      <c r="BC809" s="16"/>
      <c r="BD809" s="30"/>
      <c r="BE809" s="30"/>
      <c r="BF809" s="1"/>
      <c r="BG809" s="1"/>
      <c r="BH809" s="1"/>
      <c r="BI809" s="1"/>
      <c r="BJ809" s="1"/>
    </row>
    <row r="810" s="1" customFormat="1">
      <c r="A810" s="13" t="s">
        <v>525</v>
      </c>
      <c r="B810" s="14"/>
      <c r="C810" s="13"/>
      <c r="D810" s="13"/>
      <c r="E810" s="29" t="s">
        <v>526</v>
      </c>
      <c r="F810" s="16">
        <f t="shared" si="1352"/>
        <v>54784.700000000004</v>
      </c>
      <c r="G810" s="16">
        <f t="shared" si="1353"/>
        <v>56375.900000000001</v>
      </c>
      <c r="H810" s="16">
        <f t="shared" si="1354"/>
        <v>56375.900000000001</v>
      </c>
      <c r="I810" s="16">
        <f t="shared" si="1355"/>
        <v>0</v>
      </c>
      <c r="J810" s="16">
        <f t="shared" si="1356"/>
        <v>0</v>
      </c>
      <c r="K810" s="16">
        <f t="shared" si="1357"/>
        <v>0</v>
      </c>
      <c r="L810" s="16">
        <f t="shared" si="1323"/>
        <v>54784.700000000004</v>
      </c>
      <c r="M810" s="16">
        <f t="shared" si="1324"/>
        <v>56375.900000000001</v>
      </c>
      <c r="N810" s="16">
        <f t="shared" si="1325"/>
        <v>56375.900000000001</v>
      </c>
      <c r="O810" s="16">
        <f t="shared" si="1358"/>
        <v>7799.8000000000002</v>
      </c>
      <c r="P810" s="16">
        <f t="shared" si="1359"/>
        <v>9520.8999999999996</v>
      </c>
      <c r="Q810" s="16">
        <f t="shared" si="1360"/>
        <v>9520.8999999999996</v>
      </c>
      <c r="R810" s="16">
        <f t="shared" si="1378"/>
        <v>62584.500000000007</v>
      </c>
      <c r="S810" s="16">
        <f t="shared" si="1379"/>
        <v>65896.800000000003</v>
      </c>
      <c r="T810" s="16">
        <f t="shared" si="1380"/>
        <v>65896.800000000003</v>
      </c>
      <c r="U810" s="16">
        <f t="shared" si="1361"/>
        <v>0</v>
      </c>
      <c r="V810" s="16">
        <f t="shared" si="1362"/>
        <v>0</v>
      </c>
      <c r="W810" s="16">
        <f t="shared" si="1363"/>
        <v>0</v>
      </c>
      <c r="X810" s="16">
        <f t="shared" si="1381"/>
        <v>62584.500000000007</v>
      </c>
      <c r="Y810" s="16">
        <f t="shared" si="1382"/>
        <v>65896.800000000003</v>
      </c>
      <c r="Z810" s="16">
        <f t="shared" si="1383"/>
        <v>65896.800000000003</v>
      </c>
      <c r="AA810" s="16">
        <f t="shared" si="1364"/>
        <v>0</v>
      </c>
      <c r="AB810" s="16">
        <f t="shared" si="1365"/>
        <v>0</v>
      </c>
      <c r="AC810" s="16">
        <f t="shared" si="1366"/>
        <v>0</v>
      </c>
      <c r="AD810" s="16">
        <f t="shared" si="1384"/>
        <v>62584.500000000007</v>
      </c>
      <c r="AE810" s="16">
        <f t="shared" si="1385"/>
        <v>65896.800000000003</v>
      </c>
      <c r="AF810" s="16">
        <f t="shared" si="1386"/>
        <v>65896.800000000003</v>
      </c>
      <c r="AG810" s="16">
        <f t="shared" si="1367"/>
        <v>0</v>
      </c>
      <c r="AH810" s="16">
        <f t="shared" si="1387"/>
        <v>62584.500000000007</v>
      </c>
      <c r="AI810" s="16">
        <f t="shared" si="1388"/>
        <v>65896.800000000003</v>
      </c>
      <c r="AJ810" s="16">
        <f t="shared" si="1389"/>
        <v>65896.800000000003</v>
      </c>
      <c r="AK810" s="16">
        <f t="shared" si="1368"/>
        <v>0</v>
      </c>
      <c r="AL810" s="16">
        <f t="shared" si="1369"/>
        <v>0</v>
      </c>
      <c r="AM810" s="16">
        <f t="shared" si="1370"/>
        <v>0</v>
      </c>
      <c r="AN810" s="16">
        <f t="shared" si="1390"/>
        <v>62584.500000000007</v>
      </c>
      <c r="AO810" s="16">
        <f t="shared" si="1391"/>
        <v>65896.800000000003</v>
      </c>
      <c r="AP810" s="16">
        <f t="shared" si="1392"/>
        <v>65896.800000000003</v>
      </c>
      <c r="AQ810" s="16">
        <f t="shared" si="1371"/>
        <v>0</v>
      </c>
      <c r="AR810" s="16">
        <f t="shared" si="1372"/>
        <v>0</v>
      </c>
      <c r="AS810" s="16">
        <f t="shared" si="1373"/>
        <v>0</v>
      </c>
      <c r="AT810" s="16">
        <f t="shared" si="1393"/>
        <v>62584.500000000007</v>
      </c>
      <c r="AU810" s="16">
        <f t="shared" si="1394"/>
        <v>65896.800000000003</v>
      </c>
      <c r="AV810" s="16">
        <f t="shared" si="1395"/>
        <v>65896.800000000003</v>
      </c>
      <c r="AW810" s="16">
        <f t="shared" si="1374"/>
        <v>992.54499999999996</v>
      </c>
      <c r="AX810" s="16">
        <f t="shared" si="1375"/>
        <v>0</v>
      </c>
      <c r="AY810" s="16">
        <f t="shared" si="1376"/>
        <v>0</v>
      </c>
      <c r="AZ810" s="16">
        <f t="shared" si="1396"/>
        <v>63577.045000000006</v>
      </c>
      <c r="BA810" s="16">
        <f t="shared" si="1397"/>
        <v>65896.800000000003</v>
      </c>
      <c r="BB810" s="16">
        <f t="shared" si="1398"/>
        <v>65896.800000000003</v>
      </c>
      <c r="BC810" s="16">
        <f t="shared" si="1377"/>
        <v>0</v>
      </c>
      <c r="BD810" s="30"/>
      <c r="BE810" s="30"/>
      <c r="BF810" s="1"/>
      <c r="BG810" s="1"/>
      <c r="BH810" s="1"/>
      <c r="BI810" s="1"/>
      <c r="BJ810" s="1"/>
    </row>
    <row r="811" s="1" customFormat="1">
      <c r="A811" s="13" t="s">
        <v>527</v>
      </c>
      <c r="B811" s="14"/>
      <c r="C811" s="13"/>
      <c r="D811" s="13"/>
      <c r="E811" s="29" t="s">
        <v>176</v>
      </c>
      <c r="F811" s="16">
        <f>F812+F814</f>
        <v>54784.700000000004</v>
      </c>
      <c r="G811" s="16">
        <f>G812+G814</f>
        <v>56375.900000000001</v>
      </c>
      <c r="H811" s="16">
        <f>H812+H814</f>
        <v>56375.900000000001</v>
      </c>
      <c r="I811" s="16">
        <f>I812+I814</f>
        <v>0</v>
      </c>
      <c r="J811" s="16">
        <f>J812+J814</f>
        <v>0</v>
      </c>
      <c r="K811" s="16">
        <f>K812+K814</f>
        <v>0</v>
      </c>
      <c r="L811" s="16">
        <f t="shared" si="1323"/>
        <v>54784.700000000004</v>
      </c>
      <c r="M811" s="16">
        <f t="shared" si="1324"/>
        <v>56375.900000000001</v>
      </c>
      <c r="N811" s="16">
        <f t="shared" si="1325"/>
        <v>56375.900000000001</v>
      </c>
      <c r="O811" s="16">
        <f>O812+O814</f>
        <v>7799.8000000000002</v>
      </c>
      <c r="P811" s="16">
        <f>P812+P814</f>
        <v>9520.8999999999996</v>
      </c>
      <c r="Q811" s="16">
        <f>Q812+Q814</f>
        <v>9520.8999999999996</v>
      </c>
      <c r="R811" s="16">
        <f t="shared" si="1378"/>
        <v>62584.500000000007</v>
      </c>
      <c r="S811" s="16">
        <f t="shared" si="1379"/>
        <v>65896.800000000003</v>
      </c>
      <c r="T811" s="16">
        <f t="shared" si="1380"/>
        <v>65896.800000000003</v>
      </c>
      <c r="U811" s="16">
        <f>U812+U814</f>
        <v>0</v>
      </c>
      <c r="V811" s="16">
        <f>V812+V814</f>
        <v>0</v>
      </c>
      <c r="W811" s="16">
        <f>W812+W814</f>
        <v>0</v>
      </c>
      <c r="X811" s="16">
        <f t="shared" si="1381"/>
        <v>62584.500000000007</v>
      </c>
      <c r="Y811" s="16">
        <f t="shared" si="1382"/>
        <v>65896.800000000003</v>
      </c>
      <c r="Z811" s="16">
        <f t="shared" si="1383"/>
        <v>65896.800000000003</v>
      </c>
      <c r="AA811" s="16">
        <f>AA812+AA814</f>
        <v>0</v>
      </c>
      <c r="AB811" s="16">
        <f>AB812+AB814</f>
        <v>0</v>
      </c>
      <c r="AC811" s="16">
        <f>AC812+AC814</f>
        <v>0</v>
      </c>
      <c r="AD811" s="16">
        <f t="shared" si="1384"/>
        <v>62584.500000000007</v>
      </c>
      <c r="AE811" s="16">
        <f t="shared" si="1385"/>
        <v>65896.800000000003</v>
      </c>
      <c r="AF811" s="16">
        <f t="shared" si="1386"/>
        <v>65896.800000000003</v>
      </c>
      <c r="AG811" s="16">
        <f>AG812+AG814</f>
        <v>0</v>
      </c>
      <c r="AH811" s="16">
        <f t="shared" si="1387"/>
        <v>62584.500000000007</v>
      </c>
      <c r="AI811" s="16">
        <f t="shared" si="1388"/>
        <v>65896.800000000003</v>
      </c>
      <c r="AJ811" s="16">
        <f t="shared" si="1389"/>
        <v>65896.800000000003</v>
      </c>
      <c r="AK811" s="16">
        <f>AK812+AK814</f>
        <v>0</v>
      </c>
      <c r="AL811" s="16">
        <f>AL812+AL814</f>
        <v>0</v>
      </c>
      <c r="AM811" s="16">
        <f>AM812+AM814</f>
        <v>0</v>
      </c>
      <c r="AN811" s="16">
        <f t="shared" si="1390"/>
        <v>62584.500000000007</v>
      </c>
      <c r="AO811" s="16">
        <f t="shared" si="1391"/>
        <v>65896.800000000003</v>
      </c>
      <c r="AP811" s="16">
        <f t="shared" si="1392"/>
        <v>65896.800000000003</v>
      </c>
      <c r="AQ811" s="16">
        <f>AQ812+AQ814</f>
        <v>0</v>
      </c>
      <c r="AR811" s="16">
        <f>AR812+AR814</f>
        <v>0</v>
      </c>
      <c r="AS811" s="16">
        <f>AS812+AS814</f>
        <v>0</v>
      </c>
      <c r="AT811" s="16">
        <f t="shared" si="1393"/>
        <v>62584.500000000007</v>
      </c>
      <c r="AU811" s="16">
        <f t="shared" si="1394"/>
        <v>65896.800000000003</v>
      </c>
      <c r="AV811" s="16">
        <f t="shared" si="1395"/>
        <v>65896.800000000003</v>
      </c>
      <c r="AW811" s="16">
        <f>AW812+AW814</f>
        <v>992.54499999999996</v>
      </c>
      <c r="AX811" s="16">
        <f>AX812+AX814</f>
        <v>0</v>
      </c>
      <c r="AY811" s="16">
        <f>AY812+AY814</f>
        <v>0</v>
      </c>
      <c r="AZ811" s="16">
        <f t="shared" si="1396"/>
        <v>63577.045000000006</v>
      </c>
      <c r="BA811" s="16">
        <f t="shared" si="1397"/>
        <v>65896.800000000003</v>
      </c>
      <c r="BB811" s="16">
        <f t="shared" si="1398"/>
        <v>65896.800000000003</v>
      </c>
      <c r="BC811" s="16">
        <f>BC812+BC814</f>
        <v>0</v>
      </c>
      <c r="BD811" s="30"/>
      <c r="BE811" s="30"/>
      <c r="BF811" s="1"/>
      <c r="BG811" s="1"/>
      <c r="BH811" s="1"/>
      <c r="BI811" s="1"/>
      <c r="BJ811" s="1"/>
    </row>
    <row r="812" s="1" customFormat="1">
      <c r="A812" s="13" t="s">
        <v>527</v>
      </c>
      <c r="B812" s="14" t="s">
        <v>148</v>
      </c>
      <c r="C812" s="13"/>
      <c r="D812" s="13"/>
      <c r="E812" s="29" t="s">
        <v>149</v>
      </c>
      <c r="F812" s="16">
        <f>F813</f>
        <v>52161.700000000004</v>
      </c>
      <c r="G812" s="16">
        <f>G813</f>
        <v>53752.900000000001</v>
      </c>
      <c r="H812" s="16">
        <f>H813</f>
        <v>53752.900000000001</v>
      </c>
      <c r="I812" s="16">
        <f>I813</f>
        <v>0</v>
      </c>
      <c r="J812" s="16">
        <f>J813</f>
        <v>0</v>
      </c>
      <c r="K812" s="16">
        <f>K813</f>
        <v>0</v>
      </c>
      <c r="L812" s="16">
        <f t="shared" si="1323"/>
        <v>52161.700000000004</v>
      </c>
      <c r="M812" s="16">
        <f t="shared" si="1324"/>
        <v>53752.900000000001</v>
      </c>
      <c r="N812" s="16">
        <f t="shared" si="1325"/>
        <v>53752.900000000001</v>
      </c>
      <c r="O812" s="16">
        <f>O813</f>
        <v>7799.8000000000002</v>
      </c>
      <c r="P812" s="16">
        <f>P813</f>
        <v>9520.8999999999996</v>
      </c>
      <c r="Q812" s="16">
        <f>Q813</f>
        <v>9520.8999999999996</v>
      </c>
      <c r="R812" s="16">
        <f t="shared" si="1378"/>
        <v>59961.500000000007</v>
      </c>
      <c r="S812" s="16">
        <f t="shared" si="1379"/>
        <v>63273.800000000003</v>
      </c>
      <c r="T812" s="16">
        <f t="shared" si="1380"/>
        <v>63273.800000000003</v>
      </c>
      <c r="U812" s="16">
        <f>U813</f>
        <v>0</v>
      </c>
      <c r="V812" s="16">
        <f>V813</f>
        <v>0</v>
      </c>
      <c r="W812" s="16">
        <f>W813</f>
        <v>0</v>
      </c>
      <c r="X812" s="16">
        <f t="shared" si="1381"/>
        <v>59961.500000000007</v>
      </c>
      <c r="Y812" s="16">
        <f t="shared" si="1382"/>
        <v>63273.800000000003</v>
      </c>
      <c r="Z812" s="16">
        <f t="shared" si="1383"/>
        <v>63273.800000000003</v>
      </c>
      <c r="AA812" s="16">
        <f>AA813</f>
        <v>0</v>
      </c>
      <c r="AB812" s="16">
        <f>AB813</f>
        <v>0</v>
      </c>
      <c r="AC812" s="16">
        <f>AC813</f>
        <v>0</v>
      </c>
      <c r="AD812" s="16">
        <f t="shared" si="1384"/>
        <v>59961.500000000007</v>
      </c>
      <c r="AE812" s="16">
        <f t="shared" si="1385"/>
        <v>63273.800000000003</v>
      </c>
      <c r="AF812" s="16">
        <f t="shared" si="1386"/>
        <v>63273.800000000003</v>
      </c>
      <c r="AG812" s="16">
        <f>AG813</f>
        <v>0</v>
      </c>
      <c r="AH812" s="16">
        <f t="shared" si="1387"/>
        <v>59961.500000000007</v>
      </c>
      <c r="AI812" s="16">
        <f t="shared" si="1388"/>
        <v>63273.800000000003</v>
      </c>
      <c r="AJ812" s="16">
        <f t="shared" si="1389"/>
        <v>63273.800000000003</v>
      </c>
      <c r="AK812" s="16">
        <f>AK813</f>
        <v>0</v>
      </c>
      <c r="AL812" s="16">
        <f>AL813</f>
        <v>0</v>
      </c>
      <c r="AM812" s="16">
        <f>AM813</f>
        <v>0</v>
      </c>
      <c r="AN812" s="16">
        <f t="shared" si="1390"/>
        <v>59961.500000000007</v>
      </c>
      <c r="AO812" s="16">
        <f t="shared" si="1391"/>
        <v>63273.800000000003</v>
      </c>
      <c r="AP812" s="16">
        <f t="shared" si="1392"/>
        <v>63273.800000000003</v>
      </c>
      <c r="AQ812" s="16">
        <f>AQ813</f>
        <v>0</v>
      </c>
      <c r="AR812" s="16">
        <f>AR813</f>
        <v>0</v>
      </c>
      <c r="AS812" s="16">
        <f>AS813</f>
        <v>0</v>
      </c>
      <c r="AT812" s="16">
        <f t="shared" si="1393"/>
        <v>59961.500000000007</v>
      </c>
      <c r="AU812" s="16">
        <f t="shared" si="1394"/>
        <v>63273.800000000003</v>
      </c>
      <c r="AV812" s="16">
        <f t="shared" si="1395"/>
        <v>63273.800000000003</v>
      </c>
      <c r="AW812" s="16">
        <f>AW813</f>
        <v>0</v>
      </c>
      <c r="AX812" s="16">
        <f>AX813</f>
        <v>0</v>
      </c>
      <c r="AY812" s="16">
        <f>AY813</f>
        <v>0</v>
      </c>
      <c r="AZ812" s="16">
        <f t="shared" si="1396"/>
        <v>59961.500000000007</v>
      </c>
      <c r="BA812" s="16">
        <f t="shared" si="1397"/>
        <v>63273.800000000003</v>
      </c>
      <c r="BB812" s="16">
        <f t="shared" si="1398"/>
        <v>63273.800000000003</v>
      </c>
      <c r="BC812" s="16">
        <f>BC813</f>
        <v>0</v>
      </c>
      <c r="BD812" s="30"/>
      <c r="BE812" s="30"/>
      <c r="BF812" s="1"/>
      <c r="BG812" s="1"/>
      <c r="BH812" s="1"/>
      <c r="BI812" s="1"/>
      <c r="BJ812" s="1"/>
    </row>
    <row r="813" s="1" customFormat="1">
      <c r="A813" s="13" t="s">
        <v>527</v>
      </c>
      <c r="B813" s="14">
        <v>100</v>
      </c>
      <c r="C813" s="13" t="s">
        <v>242</v>
      </c>
      <c r="D813" s="13" t="s">
        <v>500</v>
      </c>
      <c r="E813" s="29" t="s">
        <v>501</v>
      </c>
      <c r="F813" s="16">
        <v>52161.700000000004</v>
      </c>
      <c r="G813" s="16">
        <v>53752.900000000001</v>
      </c>
      <c r="H813" s="16">
        <v>53752.900000000001</v>
      </c>
      <c r="I813" s="16"/>
      <c r="J813" s="16"/>
      <c r="K813" s="16"/>
      <c r="L813" s="16">
        <f t="shared" si="1323"/>
        <v>52161.700000000004</v>
      </c>
      <c r="M813" s="16">
        <f t="shared" si="1324"/>
        <v>53752.900000000001</v>
      </c>
      <c r="N813" s="16">
        <f t="shared" si="1325"/>
        <v>53752.900000000001</v>
      </c>
      <c r="O813" s="16">
        <v>7799.8000000000002</v>
      </c>
      <c r="P813" s="16">
        <v>9520.8999999999996</v>
      </c>
      <c r="Q813" s="16">
        <v>9520.8999999999996</v>
      </c>
      <c r="R813" s="16">
        <f t="shared" si="1378"/>
        <v>59961.500000000007</v>
      </c>
      <c r="S813" s="16">
        <f t="shared" si="1379"/>
        <v>63273.800000000003</v>
      </c>
      <c r="T813" s="16">
        <f t="shared" si="1380"/>
        <v>63273.800000000003</v>
      </c>
      <c r="U813" s="16"/>
      <c r="V813" s="16"/>
      <c r="W813" s="16"/>
      <c r="X813" s="16">
        <f t="shared" si="1381"/>
        <v>59961.500000000007</v>
      </c>
      <c r="Y813" s="16">
        <f t="shared" si="1382"/>
        <v>63273.800000000003</v>
      </c>
      <c r="Z813" s="16">
        <f t="shared" si="1383"/>
        <v>63273.800000000003</v>
      </c>
      <c r="AA813" s="16"/>
      <c r="AB813" s="16"/>
      <c r="AC813" s="16"/>
      <c r="AD813" s="16">
        <f t="shared" si="1384"/>
        <v>59961.500000000007</v>
      </c>
      <c r="AE813" s="16">
        <f t="shared" si="1385"/>
        <v>63273.800000000003</v>
      </c>
      <c r="AF813" s="16">
        <f t="shared" si="1386"/>
        <v>63273.800000000003</v>
      </c>
      <c r="AG813" s="16"/>
      <c r="AH813" s="16">
        <f t="shared" si="1387"/>
        <v>59961.500000000007</v>
      </c>
      <c r="AI813" s="16">
        <f t="shared" si="1388"/>
        <v>63273.800000000003</v>
      </c>
      <c r="AJ813" s="16">
        <f t="shared" si="1389"/>
        <v>63273.800000000003</v>
      </c>
      <c r="AK813" s="16"/>
      <c r="AL813" s="16"/>
      <c r="AM813" s="16"/>
      <c r="AN813" s="16">
        <f t="shared" si="1390"/>
        <v>59961.500000000007</v>
      </c>
      <c r="AO813" s="16">
        <f t="shared" si="1391"/>
        <v>63273.800000000003</v>
      </c>
      <c r="AP813" s="16">
        <f t="shared" si="1392"/>
        <v>63273.800000000003</v>
      </c>
      <c r="AQ813" s="16"/>
      <c r="AR813" s="16"/>
      <c r="AS813" s="16"/>
      <c r="AT813" s="16">
        <f t="shared" si="1393"/>
        <v>59961.500000000007</v>
      </c>
      <c r="AU813" s="16">
        <f t="shared" si="1394"/>
        <v>63273.800000000003</v>
      </c>
      <c r="AV813" s="16">
        <f t="shared" si="1395"/>
        <v>63273.800000000003</v>
      </c>
      <c r="AW813" s="16"/>
      <c r="AX813" s="16"/>
      <c r="AY813" s="16"/>
      <c r="AZ813" s="16">
        <f t="shared" si="1396"/>
        <v>59961.500000000007</v>
      </c>
      <c r="BA813" s="16">
        <f t="shared" si="1397"/>
        <v>63273.800000000003</v>
      </c>
      <c r="BB813" s="16">
        <f t="shared" si="1398"/>
        <v>63273.800000000003</v>
      </c>
      <c r="BC813" s="16"/>
      <c r="BD813" s="30"/>
      <c r="BE813" s="30"/>
      <c r="BF813" s="1"/>
      <c r="BG813" s="1"/>
      <c r="BH813" s="1"/>
      <c r="BI813" s="1"/>
      <c r="BJ813" s="1"/>
    </row>
    <row r="814" s="1" customFormat="1">
      <c r="A814" s="13" t="s">
        <v>527</v>
      </c>
      <c r="B814" s="14" t="s">
        <v>66</v>
      </c>
      <c r="C814" s="13"/>
      <c r="D814" s="13"/>
      <c r="E814" s="29" t="s">
        <v>67</v>
      </c>
      <c r="F814" s="16">
        <f>F815</f>
        <v>2623</v>
      </c>
      <c r="G814" s="16">
        <f>G815</f>
        <v>2623</v>
      </c>
      <c r="H814" s="16">
        <f>H815</f>
        <v>2623</v>
      </c>
      <c r="I814" s="16">
        <f>I815</f>
        <v>0</v>
      </c>
      <c r="J814" s="16">
        <f>J815</f>
        <v>0</v>
      </c>
      <c r="K814" s="16">
        <f>K815</f>
        <v>0</v>
      </c>
      <c r="L814" s="16">
        <f t="shared" si="1323"/>
        <v>2623</v>
      </c>
      <c r="M814" s="16">
        <f t="shared" si="1324"/>
        <v>2623</v>
      </c>
      <c r="N814" s="16">
        <f t="shared" si="1325"/>
        <v>2623</v>
      </c>
      <c r="O814" s="16">
        <f>O815</f>
        <v>0</v>
      </c>
      <c r="P814" s="16">
        <f>P815</f>
        <v>0</v>
      </c>
      <c r="Q814" s="16">
        <f>Q815</f>
        <v>0</v>
      </c>
      <c r="R814" s="16">
        <f t="shared" si="1378"/>
        <v>2623</v>
      </c>
      <c r="S814" s="16">
        <f t="shared" si="1379"/>
        <v>2623</v>
      </c>
      <c r="T814" s="16">
        <f t="shared" si="1380"/>
        <v>2623</v>
      </c>
      <c r="U814" s="16">
        <f>U815</f>
        <v>0</v>
      </c>
      <c r="V814" s="16">
        <f>V815</f>
        <v>0</v>
      </c>
      <c r="W814" s="16">
        <f>W815</f>
        <v>0</v>
      </c>
      <c r="X814" s="16">
        <f t="shared" si="1381"/>
        <v>2623</v>
      </c>
      <c r="Y814" s="16">
        <f t="shared" si="1382"/>
        <v>2623</v>
      </c>
      <c r="Z814" s="16">
        <f t="shared" si="1383"/>
        <v>2623</v>
      </c>
      <c r="AA814" s="16">
        <f>AA815</f>
        <v>0</v>
      </c>
      <c r="AB814" s="16">
        <f>AB815</f>
        <v>0</v>
      </c>
      <c r="AC814" s="16">
        <f>AC815</f>
        <v>0</v>
      </c>
      <c r="AD814" s="16">
        <f t="shared" si="1384"/>
        <v>2623</v>
      </c>
      <c r="AE814" s="16">
        <f t="shared" si="1385"/>
        <v>2623</v>
      </c>
      <c r="AF814" s="16">
        <f t="shared" si="1386"/>
        <v>2623</v>
      </c>
      <c r="AG814" s="16">
        <f>AG815</f>
        <v>0</v>
      </c>
      <c r="AH814" s="16">
        <f t="shared" si="1387"/>
        <v>2623</v>
      </c>
      <c r="AI814" s="16">
        <f t="shared" si="1388"/>
        <v>2623</v>
      </c>
      <c r="AJ814" s="16">
        <f t="shared" si="1389"/>
        <v>2623</v>
      </c>
      <c r="AK814" s="16">
        <f>AK815</f>
        <v>0</v>
      </c>
      <c r="AL814" s="16">
        <f>AL815</f>
        <v>0</v>
      </c>
      <c r="AM814" s="16">
        <f>AM815</f>
        <v>0</v>
      </c>
      <c r="AN814" s="16">
        <f t="shared" si="1390"/>
        <v>2623</v>
      </c>
      <c r="AO814" s="16">
        <f t="shared" si="1391"/>
        <v>2623</v>
      </c>
      <c r="AP814" s="16">
        <f t="shared" si="1392"/>
        <v>2623</v>
      </c>
      <c r="AQ814" s="16">
        <f>AQ815</f>
        <v>0</v>
      </c>
      <c r="AR814" s="16">
        <f>AR815</f>
        <v>0</v>
      </c>
      <c r="AS814" s="16">
        <f>AS815</f>
        <v>0</v>
      </c>
      <c r="AT814" s="16">
        <f t="shared" si="1393"/>
        <v>2623</v>
      </c>
      <c r="AU814" s="16">
        <f t="shared" si="1394"/>
        <v>2623</v>
      </c>
      <c r="AV814" s="16">
        <f t="shared" si="1395"/>
        <v>2623</v>
      </c>
      <c r="AW814" s="16">
        <f>AW815</f>
        <v>992.54499999999996</v>
      </c>
      <c r="AX814" s="16">
        <f>AX815</f>
        <v>0</v>
      </c>
      <c r="AY814" s="16">
        <f>AY815</f>
        <v>0</v>
      </c>
      <c r="AZ814" s="16">
        <f t="shared" si="1396"/>
        <v>3615.5450000000001</v>
      </c>
      <c r="BA814" s="16">
        <f t="shared" si="1397"/>
        <v>2623</v>
      </c>
      <c r="BB814" s="16">
        <f t="shared" si="1398"/>
        <v>2623</v>
      </c>
      <c r="BC814" s="16">
        <f>BC815</f>
        <v>0</v>
      </c>
      <c r="BD814" s="30"/>
      <c r="BE814" s="30"/>
      <c r="BF814" s="1"/>
      <c r="BG814" s="1"/>
      <c r="BH814" s="1"/>
      <c r="BI814" s="1"/>
      <c r="BJ814" s="1"/>
    </row>
    <row r="815" s="1" customFormat="1">
      <c r="A815" s="13" t="s">
        <v>527</v>
      </c>
      <c r="B815" s="14">
        <v>200</v>
      </c>
      <c r="C815" s="13" t="s">
        <v>242</v>
      </c>
      <c r="D815" s="13" t="s">
        <v>500</v>
      </c>
      <c r="E815" s="29" t="s">
        <v>501</v>
      </c>
      <c r="F815" s="16">
        <v>2623</v>
      </c>
      <c r="G815" s="16">
        <v>2623</v>
      </c>
      <c r="H815" s="16">
        <v>2623</v>
      </c>
      <c r="I815" s="16"/>
      <c r="J815" s="16"/>
      <c r="K815" s="16"/>
      <c r="L815" s="16">
        <f t="shared" si="1323"/>
        <v>2623</v>
      </c>
      <c r="M815" s="16">
        <f t="shared" si="1324"/>
        <v>2623</v>
      </c>
      <c r="N815" s="16">
        <f t="shared" si="1325"/>
        <v>2623</v>
      </c>
      <c r="O815" s="16"/>
      <c r="P815" s="16"/>
      <c r="Q815" s="16"/>
      <c r="R815" s="16">
        <f t="shared" si="1378"/>
        <v>2623</v>
      </c>
      <c r="S815" s="16">
        <f t="shared" si="1379"/>
        <v>2623</v>
      </c>
      <c r="T815" s="16">
        <f t="shared" si="1380"/>
        <v>2623</v>
      </c>
      <c r="U815" s="16"/>
      <c r="V815" s="16"/>
      <c r="W815" s="16"/>
      <c r="X815" s="16">
        <f t="shared" si="1381"/>
        <v>2623</v>
      </c>
      <c r="Y815" s="16">
        <f t="shared" si="1382"/>
        <v>2623</v>
      </c>
      <c r="Z815" s="16">
        <f t="shared" si="1383"/>
        <v>2623</v>
      </c>
      <c r="AA815" s="16"/>
      <c r="AB815" s="16"/>
      <c r="AC815" s="16"/>
      <c r="AD815" s="16">
        <f t="shared" si="1384"/>
        <v>2623</v>
      </c>
      <c r="AE815" s="16">
        <f t="shared" si="1385"/>
        <v>2623</v>
      </c>
      <c r="AF815" s="16">
        <f t="shared" si="1386"/>
        <v>2623</v>
      </c>
      <c r="AG815" s="16"/>
      <c r="AH815" s="16">
        <f t="shared" si="1387"/>
        <v>2623</v>
      </c>
      <c r="AI815" s="16">
        <f t="shared" si="1388"/>
        <v>2623</v>
      </c>
      <c r="AJ815" s="16">
        <f t="shared" si="1389"/>
        <v>2623</v>
      </c>
      <c r="AK815" s="16"/>
      <c r="AL815" s="16"/>
      <c r="AM815" s="16"/>
      <c r="AN815" s="16">
        <f t="shared" si="1390"/>
        <v>2623</v>
      </c>
      <c r="AO815" s="16">
        <f t="shared" si="1391"/>
        <v>2623</v>
      </c>
      <c r="AP815" s="16">
        <f t="shared" si="1392"/>
        <v>2623</v>
      </c>
      <c r="AQ815" s="16"/>
      <c r="AR815" s="16"/>
      <c r="AS815" s="16"/>
      <c r="AT815" s="16">
        <f t="shared" si="1393"/>
        <v>2623</v>
      </c>
      <c r="AU815" s="16">
        <f t="shared" si="1394"/>
        <v>2623</v>
      </c>
      <c r="AV815" s="16">
        <f t="shared" si="1395"/>
        <v>2623</v>
      </c>
      <c r="AW815" s="16">
        <v>992.54499999999996</v>
      </c>
      <c r="AX815" s="16"/>
      <c r="AY815" s="16"/>
      <c r="AZ815" s="16">
        <f t="shared" si="1396"/>
        <v>3615.5450000000001</v>
      </c>
      <c r="BA815" s="16">
        <f t="shared" si="1397"/>
        <v>2623</v>
      </c>
      <c r="BB815" s="16">
        <f t="shared" si="1398"/>
        <v>2623</v>
      </c>
      <c r="BC815" s="16"/>
      <c r="BD815" s="30"/>
      <c r="BE815" s="30"/>
      <c r="BF815" s="1"/>
      <c r="BG815" s="1"/>
      <c r="BH815" s="1"/>
      <c r="BI815" s="1"/>
      <c r="BJ815" s="1"/>
    </row>
    <row r="816" s="17" customFormat="1">
      <c r="A816" s="18" t="s">
        <v>528</v>
      </c>
      <c r="B816" s="19"/>
      <c r="C816" s="18"/>
      <c r="D816" s="18"/>
      <c r="E816" s="20" t="s">
        <v>529</v>
      </c>
      <c r="F816" s="21">
        <f>F817+F829+F851+F918</f>
        <v>10046098.5</v>
      </c>
      <c r="G816" s="21">
        <f>G817+G829+G851+G918</f>
        <v>8776786.8999999985</v>
      </c>
      <c r="H816" s="21">
        <f>H817+H829+H851+H918</f>
        <v>8699224.1999999993</v>
      </c>
      <c r="I816" s="21">
        <f>I817+I829+I851+I918</f>
        <v>17919.800000000003</v>
      </c>
      <c r="J816" s="21">
        <f>J817+J829+J851+J918</f>
        <v>97713.600000000006</v>
      </c>
      <c r="K816" s="21">
        <f>K817+K829+K851+K918</f>
        <v>-1279.4000000000015</v>
      </c>
      <c r="L816" s="21">
        <f t="shared" si="1323"/>
        <v>10064018.300000001</v>
      </c>
      <c r="M816" s="21">
        <f t="shared" si="1324"/>
        <v>8874500.4999999981</v>
      </c>
      <c r="N816" s="21">
        <f t="shared" si="1325"/>
        <v>8697944.7999999989</v>
      </c>
      <c r="O816" s="21">
        <f>O817+O829+O851+O918</f>
        <v>827857.72608999989</v>
      </c>
      <c r="P816" s="21">
        <f>P817+P829+P851+P918</f>
        <v>172241.274</v>
      </c>
      <c r="Q816" s="21">
        <f>Q817+Q829+Q851+Q918</f>
        <v>114172.77899999999</v>
      </c>
      <c r="R816" s="21">
        <f t="shared" si="1378"/>
        <v>10891876.02609</v>
      </c>
      <c r="S816" s="21">
        <f t="shared" si="1379"/>
        <v>9046741.7739999983</v>
      </c>
      <c r="T816" s="21">
        <f t="shared" si="1380"/>
        <v>8812117.578999998</v>
      </c>
      <c r="U816" s="21">
        <f>U817+U829+U851+U918</f>
        <v>-2046.6735600000036</v>
      </c>
      <c r="V816" s="21">
        <f>V817+V829+V851+V918</f>
        <v>-5553.0900000000001</v>
      </c>
      <c r="W816" s="21">
        <f>W817+W829+W851+W918</f>
        <v>0</v>
      </c>
      <c r="X816" s="21">
        <f t="shared" si="1381"/>
        <v>10889829.352530001</v>
      </c>
      <c r="Y816" s="21">
        <f t="shared" si="1382"/>
        <v>9041188.6839999985</v>
      </c>
      <c r="Z816" s="21">
        <f t="shared" si="1383"/>
        <v>8812117.578999998</v>
      </c>
      <c r="AA816" s="21">
        <f>AA817+AA829+AA851+AA918</f>
        <v>-402786.96500000003</v>
      </c>
      <c r="AB816" s="21">
        <f>AB817+AB829+AB851+AB918</f>
        <v>1019981.981</v>
      </c>
      <c r="AC816" s="21">
        <f>AC817+AC829+AC851+AC918</f>
        <v>96147.880000000005</v>
      </c>
      <c r="AD816" s="21">
        <f t="shared" si="1384"/>
        <v>10487042.387530001</v>
      </c>
      <c r="AE816" s="21">
        <f t="shared" si="1385"/>
        <v>10061170.664999999</v>
      </c>
      <c r="AF816" s="21">
        <f t="shared" si="1386"/>
        <v>8908265.4589999989</v>
      </c>
      <c r="AG816" s="21">
        <f>AG817+AG829+AG851+AG918</f>
        <v>0</v>
      </c>
      <c r="AH816" s="21">
        <f t="shared" si="1387"/>
        <v>10487042.387530001</v>
      </c>
      <c r="AI816" s="21">
        <f t="shared" si="1388"/>
        <v>10061170.664999999</v>
      </c>
      <c r="AJ816" s="21">
        <f t="shared" si="1389"/>
        <v>8908265.4589999989</v>
      </c>
      <c r="AK816" s="21">
        <f>AK817+AK829+AK851+AK918</f>
        <v>469356.58499999996</v>
      </c>
      <c r="AL816" s="21">
        <f>AL817+AL829+AL851+AL918</f>
        <v>7771.0439999999362</v>
      </c>
      <c r="AM816" s="21">
        <f>AM817+AM829+AM851+AM918</f>
        <v>534245.04300000006</v>
      </c>
      <c r="AN816" s="21">
        <f t="shared" si="1390"/>
        <v>10956398.97253</v>
      </c>
      <c r="AO816" s="21">
        <f t="shared" si="1391"/>
        <v>10068941.708999999</v>
      </c>
      <c r="AP816" s="21">
        <f t="shared" si="1392"/>
        <v>9442510.5019999985</v>
      </c>
      <c r="AQ816" s="21">
        <f>AQ817+AQ829+AQ851+AQ918</f>
        <v>-32593.532999999999</v>
      </c>
      <c r="AR816" s="21">
        <f>AR817+AR829+AR851+AR918</f>
        <v>-99112.222999999998</v>
      </c>
      <c r="AS816" s="21">
        <f>AS817+AS829+AS851+AS918</f>
        <v>-99112.222999999998</v>
      </c>
      <c r="AT816" s="21">
        <f t="shared" si="1393"/>
        <v>10923805.43953</v>
      </c>
      <c r="AU816" s="21">
        <f t="shared" si="1394"/>
        <v>9969829.4859999996</v>
      </c>
      <c r="AV816" s="21">
        <f t="shared" si="1395"/>
        <v>9343398.2789999992</v>
      </c>
      <c r="AW816" s="21">
        <f>AW817+AW829+AW851+AW918</f>
        <v>15406.496000000001</v>
      </c>
      <c r="AX816" s="21">
        <f>AX817+AX829+AX851+AX918</f>
        <v>-12559.986999999994</v>
      </c>
      <c r="AY816" s="21">
        <f>AY817+AY829+AY851+AY918</f>
        <v>20000</v>
      </c>
      <c r="AZ816" s="21">
        <f t="shared" si="1396"/>
        <v>10939211.935529999</v>
      </c>
      <c r="BA816" s="21">
        <f t="shared" si="1397"/>
        <v>9957269.4989999998</v>
      </c>
      <c r="BB816" s="21">
        <f t="shared" si="1398"/>
        <v>9363398.2789999992</v>
      </c>
      <c r="BC816" s="21">
        <f>BC817+BC829+BC851+BC918</f>
        <v>0</v>
      </c>
      <c r="BD816" s="22"/>
      <c r="BE816" s="22"/>
      <c r="BF816" s="17"/>
      <c r="BG816" s="17"/>
      <c r="BH816" s="17"/>
      <c r="BI816" s="17"/>
      <c r="BJ816" s="17"/>
    </row>
    <row r="817" s="23" customFormat="1">
      <c r="A817" s="24" t="s">
        <v>530</v>
      </c>
      <c r="B817" s="25"/>
      <c r="C817" s="24"/>
      <c r="D817" s="24"/>
      <c r="E817" s="26" t="s">
        <v>381</v>
      </c>
      <c r="F817" s="27">
        <f>F822</f>
        <v>832504</v>
      </c>
      <c r="G817" s="27">
        <f>G822</f>
        <v>831831</v>
      </c>
      <c r="H817" s="27">
        <f>H822</f>
        <v>831831</v>
      </c>
      <c r="I817" s="27">
        <f>I822+I818</f>
        <v>55339.599999999999</v>
      </c>
      <c r="J817" s="27">
        <f>J822+J818</f>
        <v>53174.900000000001</v>
      </c>
      <c r="K817" s="27">
        <f>K822+K818</f>
        <v>51055.099999999999</v>
      </c>
      <c r="L817" s="27">
        <f t="shared" si="1323"/>
        <v>887843.59999999998</v>
      </c>
      <c r="M817" s="27">
        <f t="shared" si="1324"/>
        <v>885005.90000000002</v>
      </c>
      <c r="N817" s="27">
        <f t="shared" si="1325"/>
        <v>882886.09999999998</v>
      </c>
      <c r="O817" s="27">
        <f>O822+O818</f>
        <v>0</v>
      </c>
      <c r="P817" s="27">
        <f>P822+P818</f>
        <v>0</v>
      </c>
      <c r="Q817" s="27">
        <f>Q822+Q818</f>
        <v>0</v>
      </c>
      <c r="R817" s="27">
        <f t="shared" si="1378"/>
        <v>887843.59999999998</v>
      </c>
      <c r="S817" s="27">
        <f t="shared" si="1379"/>
        <v>885005.90000000002</v>
      </c>
      <c r="T817" s="27">
        <f t="shared" si="1380"/>
        <v>882886.09999999998</v>
      </c>
      <c r="U817" s="27">
        <f>U822+U818</f>
        <v>0</v>
      </c>
      <c r="V817" s="27">
        <f>V822+V818</f>
        <v>0</v>
      </c>
      <c r="W817" s="27">
        <f>W822+W818</f>
        <v>0</v>
      </c>
      <c r="X817" s="27">
        <f t="shared" si="1381"/>
        <v>887843.59999999998</v>
      </c>
      <c r="Y817" s="27">
        <f t="shared" si="1382"/>
        <v>885005.90000000002</v>
      </c>
      <c r="Z817" s="27">
        <f t="shared" si="1383"/>
        <v>882886.09999999998</v>
      </c>
      <c r="AA817" s="27">
        <f>AA822+AA818</f>
        <v>0</v>
      </c>
      <c r="AB817" s="27">
        <f>AB822+AB818</f>
        <v>0</v>
      </c>
      <c r="AC817" s="27">
        <f>AC822+AC818</f>
        <v>0</v>
      </c>
      <c r="AD817" s="27">
        <f t="shared" si="1384"/>
        <v>887843.59999999998</v>
      </c>
      <c r="AE817" s="27">
        <f t="shared" si="1385"/>
        <v>885005.90000000002</v>
      </c>
      <c r="AF817" s="27">
        <f t="shared" si="1386"/>
        <v>882886.09999999998</v>
      </c>
      <c r="AG817" s="27">
        <f>AG822+AG818</f>
        <v>0</v>
      </c>
      <c r="AH817" s="27">
        <f t="shared" si="1387"/>
        <v>887843.59999999998</v>
      </c>
      <c r="AI817" s="27">
        <f t="shared" si="1388"/>
        <v>885005.90000000002</v>
      </c>
      <c r="AJ817" s="27">
        <f t="shared" si="1389"/>
        <v>882886.09999999998</v>
      </c>
      <c r="AK817" s="27">
        <f>AK822+AK818</f>
        <v>0</v>
      </c>
      <c r="AL817" s="27">
        <f>AL822+AL818</f>
        <v>0</v>
      </c>
      <c r="AM817" s="27">
        <f>AM822+AM818</f>
        <v>0</v>
      </c>
      <c r="AN817" s="27">
        <f t="shared" si="1390"/>
        <v>887843.59999999998</v>
      </c>
      <c r="AO817" s="27">
        <f t="shared" si="1391"/>
        <v>885005.90000000002</v>
      </c>
      <c r="AP817" s="27">
        <f t="shared" si="1392"/>
        <v>882886.09999999998</v>
      </c>
      <c r="AQ817" s="27">
        <f>AQ822+AQ818</f>
        <v>0</v>
      </c>
      <c r="AR817" s="27">
        <f>AR822+AR818</f>
        <v>0</v>
      </c>
      <c r="AS817" s="27">
        <f>AS822+AS818</f>
        <v>0</v>
      </c>
      <c r="AT817" s="27">
        <f t="shared" si="1393"/>
        <v>887843.59999999998</v>
      </c>
      <c r="AU817" s="27">
        <f t="shared" si="1394"/>
        <v>885005.90000000002</v>
      </c>
      <c r="AV817" s="27">
        <f t="shared" si="1395"/>
        <v>882886.09999999998</v>
      </c>
      <c r="AW817" s="27">
        <f>AW822+AW818</f>
        <v>0</v>
      </c>
      <c r="AX817" s="27">
        <f>AX822+AX818</f>
        <v>0</v>
      </c>
      <c r="AY817" s="27">
        <f>AY822+AY818</f>
        <v>0</v>
      </c>
      <c r="AZ817" s="27">
        <f t="shared" si="1396"/>
        <v>887843.59999999998</v>
      </c>
      <c r="BA817" s="27">
        <f t="shared" si="1397"/>
        <v>885005.90000000002</v>
      </c>
      <c r="BB817" s="27">
        <f t="shared" si="1398"/>
        <v>882886.09999999998</v>
      </c>
      <c r="BC817" s="27">
        <f>BC822+BC818</f>
        <v>0</v>
      </c>
      <c r="BD817" s="28"/>
      <c r="BE817" s="28"/>
      <c r="BF817" s="23"/>
      <c r="BG817" s="23"/>
      <c r="BH817" s="23"/>
      <c r="BI817" s="23"/>
      <c r="BJ817" s="23"/>
    </row>
    <row r="818" s="23" customFormat="1">
      <c r="A818" s="13" t="s">
        <v>531</v>
      </c>
      <c r="B818" s="25"/>
      <c r="C818" s="24"/>
      <c r="D818" s="24"/>
      <c r="E818" s="31" t="s">
        <v>532</v>
      </c>
      <c r="F818" s="27"/>
      <c r="G818" s="27"/>
      <c r="H818" s="27"/>
      <c r="I818" s="16">
        <f t="shared" ref="I818:I820" si="1399">I819</f>
        <v>55339.599999999999</v>
      </c>
      <c r="J818" s="16">
        <f t="shared" ref="J818:J820" si="1400">J819</f>
        <v>53174.900000000001</v>
      </c>
      <c r="K818" s="16">
        <f t="shared" ref="K818:K820" si="1401">K819</f>
        <v>51055.099999999999</v>
      </c>
      <c r="L818" s="16">
        <f t="shared" si="1323"/>
        <v>55339.599999999999</v>
      </c>
      <c r="M818" s="16">
        <f t="shared" si="1324"/>
        <v>53174.900000000001</v>
      </c>
      <c r="N818" s="16">
        <f t="shared" si="1325"/>
        <v>51055.099999999999</v>
      </c>
      <c r="O818" s="16">
        <f t="shared" ref="O818:O820" si="1402">O819</f>
        <v>0</v>
      </c>
      <c r="P818" s="16">
        <f t="shared" ref="P818:P820" si="1403">P819</f>
        <v>0</v>
      </c>
      <c r="Q818" s="16">
        <f t="shared" ref="Q818:Q820" si="1404">Q819</f>
        <v>0</v>
      </c>
      <c r="R818" s="16">
        <f t="shared" si="1378"/>
        <v>55339.599999999999</v>
      </c>
      <c r="S818" s="16">
        <f t="shared" si="1379"/>
        <v>53174.900000000001</v>
      </c>
      <c r="T818" s="16">
        <f t="shared" si="1380"/>
        <v>51055.099999999999</v>
      </c>
      <c r="U818" s="16">
        <f t="shared" ref="U818:U820" si="1405">U819</f>
        <v>0</v>
      </c>
      <c r="V818" s="16">
        <f t="shared" ref="V818:V820" si="1406">V819</f>
        <v>0</v>
      </c>
      <c r="W818" s="16">
        <f t="shared" ref="W818:W820" si="1407">W819</f>
        <v>0</v>
      </c>
      <c r="X818" s="16">
        <f t="shared" si="1381"/>
        <v>55339.599999999999</v>
      </c>
      <c r="Y818" s="16">
        <f t="shared" si="1382"/>
        <v>53174.900000000001</v>
      </c>
      <c r="Z818" s="16">
        <f t="shared" si="1383"/>
        <v>51055.099999999999</v>
      </c>
      <c r="AA818" s="16">
        <f t="shared" ref="AA818:AA820" si="1408">AA819</f>
        <v>0</v>
      </c>
      <c r="AB818" s="16">
        <f t="shared" ref="AB818:AB820" si="1409">AB819</f>
        <v>0</v>
      </c>
      <c r="AC818" s="16">
        <f t="shared" ref="AC818:AC820" si="1410">AC819</f>
        <v>0</v>
      </c>
      <c r="AD818" s="16">
        <f t="shared" si="1384"/>
        <v>55339.599999999999</v>
      </c>
      <c r="AE818" s="16">
        <f t="shared" si="1385"/>
        <v>53174.900000000001</v>
      </c>
      <c r="AF818" s="16">
        <f t="shared" si="1386"/>
        <v>51055.099999999999</v>
      </c>
      <c r="AG818" s="16">
        <f t="shared" ref="AG818:AG820" si="1411">AG819</f>
        <v>0</v>
      </c>
      <c r="AH818" s="16">
        <f t="shared" si="1387"/>
        <v>55339.599999999999</v>
      </c>
      <c r="AI818" s="16">
        <f t="shared" si="1388"/>
        <v>53174.900000000001</v>
      </c>
      <c r="AJ818" s="16">
        <f t="shared" si="1389"/>
        <v>51055.099999999999</v>
      </c>
      <c r="AK818" s="16">
        <f t="shared" ref="AK818:AK820" si="1412">AK819</f>
        <v>0</v>
      </c>
      <c r="AL818" s="16">
        <f t="shared" ref="AL818:AL820" si="1413">AL819</f>
        <v>0</v>
      </c>
      <c r="AM818" s="16">
        <f t="shared" ref="AM818:AM820" si="1414">AM819</f>
        <v>0</v>
      </c>
      <c r="AN818" s="16">
        <f t="shared" si="1390"/>
        <v>55339.599999999999</v>
      </c>
      <c r="AO818" s="16">
        <f t="shared" si="1391"/>
        <v>53174.900000000001</v>
      </c>
      <c r="AP818" s="16">
        <f t="shared" si="1392"/>
        <v>51055.099999999999</v>
      </c>
      <c r="AQ818" s="16">
        <f t="shared" ref="AQ818:AQ820" si="1415">AQ819</f>
        <v>0</v>
      </c>
      <c r="AR818" s="16">
        <f t="shared" ref="AR818:AR820" si="1416">AR819</f>
        <v>0</v>
      </c>
      <c r="AS818" s="16">
        <f t="shared" ref="AS818:AS820" si="1417">AS819</f>
        <v>0</v>
      </c>
      <c r="AT818" s="16">
        <f t="shared" si="1393"/>
        <v>55339.599999999999</v>
      </c>
      <c r="AU818" s="16">
        <f t="shared" si="1394"/>
        <v>53174.900000000001</v>
      </c>
      <c r="AV818" s="16">
        <f t="shared" si="1395"/>
        <v>51055.099999999999</v>
      </c>
      <c r="AW818" s="16">
        <f t="shared" ref="AW818:AW820" si="1418">AW819</f>
        <v>0</v>
      </c>
      <c r="AX818" s="16">
        <f t="shared" ref="AX818:AX820" si="1419">AX819</f>
        <v>0</v>
      </c>
      <c r="AY818" s="16">
        <f t="shared" ref="AY818:AY820" si="1420">AY819</f>
        <v>0</v>
      </c>
      <c r="AZ818" s="16">
        <f t="shared" si="1396"/>
        <v>55339.599999999999</v>
      </c>
      <c r="BA818" s="16">
        <f t="shared" si="1397"/>
        <v>53174.900000000001</v>
      </c>
      <c r="BB818" s="16">
        <f t="shared" si="1398"/>
        <v>51055.099999999999</v>
      </c>
      <c r="BC818" s="16">
        <f t="shared" ref="BC818:BC820" si="1421">BC819</f>
        <v>0</v>
      </c>
      <c r="BD818" s="30"/>
      <c r="BE818" s="30"/>
      <c r="BF818" s="23"/>
      <c r="BG818" s="23"/>
      <c r="BH818" s="23"/>
      <c r="BI818" s="23"/>
      <c r="BJ818" s="23"/>
    </row>
    <row r="819" s="23" customFormat="1">
      <c r="A819" s="13" t="s">
        <v>533</v>
      </c>
      <c r="B819" s="25"/>
      <c r="C819" s="24"/>
      <c r="D819" s="24"/>
      <c r="E819" s="31" t="s">
        <v>534</v>
      </c>
      <c r="F819" s="27"/>
      <c r="G819" s="27"/>
      <c r="H819" s="27"/>
      <c r="I819" s="16">
        <f t="shared" si="1399"/>
        <v>55339.599999999999</v>
      </c>
      <c r="J819" s="16">
        <f t="shared" si="1400"/>
        <v>53174.900000000001</v>
      </c>
      <c r="K819" s="16">
        <f t="shared" si="1401"/>
        <v>51055.099999999999</v>
      </c>
      <c r="L819" s="16">
        <f t="shared" si="1323"/>
        <v>55339.599999999999</v>
      </c>
      <c r="M819" s="16">
        <f t="shared" si="1324"/>
        <v>53174.900000000001</v>
      </c>
      <c r="N819" s="16">
        <f t="shared" si="1325"/>
        <v>51055.099999999999</v>
      </c>
      <c r="O819" s="16">
        <f t="shared" si="1402"/>
        <v>0</v>
      </c>
      <c r="P819" s="16">
        <f t="shared" si="1403"/>
        <v>0</v>
      </c>
      <c r="Q819" s="16">
        <f t="shared" si="1404"/>
        <v>0</v>
      </c>
      <c r="R819" s="16">
        <f t="shared" si="1378"/>
        <v>55339.599999999999</v>
      </c>
      <c r="S819" s="16">
        <f t="shared" si="1379"/>
        <v>53174.900000000001</v>
      </c>
      <c r="T819" s="16">
        <f t="shared" si="1380"/>
        <v>51055.099999999999</v>
      </c>
      <c r="U819" s="16">
        <f t="shared" si="1405"/>
        <v>0</v>
      </c>
      <c r="V819" s="16">
        <f t="shared" si="1406"/>
        <v>0</v>
      </c>
      <c r="W819" s="16">
        <f t="shared" si="1407"/>
        <v>0</v>
      </c>
      <c r="X819" s="16">
        <f t="shared" si="1381"/>
        <v>55339.599999999999</v>
      </c>
      <c r="Y819" s="16">
        <f t="shared" si="1382"/>
        <v>53174.900000000001</v>
      </c>
      <c r="Z819" s="16">
        <f t="shared" si="1383"/>
        <v>51055.099999999999</v>
      </c>
      <c r="AA819" s="16">
        <f t="shared" si="1408"/>
        <v>0</v>
      </c>
      <c r="AB819" s="16">
        <f t="shared" si="1409"/>
        <v>0</v>
      </c>
      <c r="AC819" s="16">
        <f t="shared" si="1410"/>
        <v>0</v>
      </c>
      <c r="AD819" s="16">
        <f t="shared" si="1384"/>
        <v>55339.599999999999</v>
      </c>
      <c r="AE819" s="16">
        <f t="shared" si="1385"/>
        <v>53174.900000000001</v>
      </c>
      <c r="AF819" s="16">
        <f t="shared" si="1386"/>
        <v>51055.099999999999</v>
      </c>
      <c r="AG819" s="16">
        <f t="shared" si="1411"/>
        <v>0</v>
      </c>
      <c r="AH819" s="16">
        <f t="shared" si="1387"/>
        <v>55339.599999999999</v>
      </c>
      <c r="AI819" s="16">
        <f t="shared" si="1388"/>
        <v>53174.900000000001</v>
      </c>
      <c r="AJ819" s="16">
        <f t="shared" si="1389"/>
        <v>51055.099999999999</v>
      </c>
      <c r="AK819" s="16">
        <f t="shared" si="1412"/>
        <v>0</v>
      </c>
      <c r="AL819" s="16">
        <f t="shared" si="1413"/>
        <v>0</v>
      </c>
      <c r="AM819" s="16">
        <f t="shared" si="1414"/>
        <v>0</v>
      </c>
      <c r="AN819" s="16">
        <f t="shared" si="1390"/>
        <v>55339.599999999999</v>
      </c>
      <c r="AO819" s="16">
        <f t="shared" si="1391"/>
        <v>53174.900000000001</v>
      </c>
      <c r="AP819" s="16">
        <f t="shared" si="1392"/>
        <v>51055.099999999999</v>
      </c>
      <c r="AQ819" s="16">
        <f t="shared" si="1415"/>
        <v>0</v>
      </c>
      <c r="AR819" s="16">
        <f t="shared" si="1416"/>
        <v>0</v>
      </c>
      <c r="AS819" s="16">
        <f t="shared" si="1417"/>
        <v>0</v>
      </c>
      <c r="AT819" s="16">
        <f t="shared" si="1393"/>
        <v>55339.599999999999</v>
      </c>
      <c r="AU819" s="16">
        <f t="shared" si="1394"/>
        <v>53174.900000000001</v>
      </c>
      <c r="AV819" s="16">
        <f t="shared" si="1395"/>
        <v>51055.099999999999</v>
      </c>
      <c r="AW819" s="16">
        <f t="shared" si="1418"/>
        <v>0</v>
      </c>
      <c r="AX819" s="16">
        <f t="shared" si="1419"/>
        <v>0</v>
      </c>
      <c r="AY819" s="16">
        <f t="shared" si="1420"/>
        <v>0</v>
      </c>
      <c r="AZ819" s="16">
        <f t="shared" si="1396"/>
        <v>55339.599999999999</v>
      </c>
      <c r="BA819" s="16">
        <f t="shared" si="1397"/>
        <v>53174.900000000001</v>
      </c>
      <c r="BB819" s="16">
        <f t="shared" si="1398"/>
        <v>51055.099999999999</v>
      </c>
      <c r="BC819" s="16">
        <f t="shared" si="1421"/>
        <v>0</v>
      </c>
      <c r="BD819" s="30"/>
      <c r="BE819" s="30"/>
      <c r="BF819" s="23"/>
      <c r="BG819" s="23"/>
      <c r="BH819" s="23"/>
      <c r="BI819" s="23"/>
      <c r="BJ819" s="23"/>
    </row>
    <row r="820" s="23" customFormat="1">
      <c r="A820" s="13" t="s">
        <v>533</v>
      </c>
      <c r="B820" s="14" t="s">
        <v>66</v>
      </c>
      <c r="C820" s="13"/>
      <c r="D820" s="13"/>
      <c r="E820" s="29" t="s">
        <v>67</v>
      </c>
      <c r="F820" s="27"/>
      <c r="G820" s="27"/>
      <c r="H820" s="27"/>
      <c r="I820" s="16">
        <f t="shared" si="1399"/>
        <v>55339.599999999999</v>
      </c>
      <c r="J820" s="16">
        <f t="shared" si="1400"/>
        <v>53174.900000000001</v>
      </c>
      <c r="K820" s="16">
        <f t="shared" si="1401"/>
        <v>51055.099999999999</v>
      </c>
      <c r="L820" s="16">
        <f t="shared" si="1323"/>
        <v>55339.599999999999</v>
      </c>
      <c r="M820" s="16">
        <f t="shared" si="1324"/>
        <v>53174.900000000001</v>
      </c>
      <c r="N820" s="16">
        <f t="shared" si="1325"/>
        <v>51055.099999999999</v>
      </c>
      <c r="O820" s="16">
        <f t="shared" si="1402"/>
        <v>0</v>
      </c>
      <c r="P820" s="16">
        <f t="shared" si="1403"/>
        <v>0</v>
      </c>
      <c r="Q820" s="16">
        <f t="shared" si="1404"/>
        <v>0</v>
      </c>
      <c r="R820" s="16">
        <f t="shared" si="1378"/>
        <v>55339.599999999999</v>
      </c>
      <c r="S820" s="16">
        <f t="shared" si="1379"/>
        <v>53174.900000000001</v>
      </c>
      <c r="T820" s="16">
        <f t="shared" si="1380"/>
        <v>51055.099999999999</v>
      </c>
      <c r="U820" s="16">
        <f t="shared" si="1405"/>
        <v>0</v>
      </c>
      <c r="V820" s="16">
        <f t="shared" si="1406"/>
        <v>0</v>
      </c>
      <c r="W820" s="16">
        <f t="shared" si="1407"/>
        <v>0</v>
      </c>
      <c r="X820" s="16">
        <f t="shared" si="1381"/>
        <v>55339.599999999999</v>
      </c>
      <c r="Y820" s="16">
        <f t="shared" si="1382"/>
        <v>53174.900000000001</v>
      </c>
      <c r="Z820" s="16">
        <f t="shared" si="1383"/>
        <v>51055.099999999999</v>
      </c>
      <c r="AA820" s="16">
        <f t="shared" si="1408"/>
        <v>0</v>
      </c>
      <c r="AB820" s="16">
        <f t="shared" si="1409"/>
        <v>0</v>
      </c>
      <c r="AC820" s="16">
        <f t="shared" si="1410"/>
        <v>0</v>
      </c>
      <c r="AD820" s="16">
        <f t="shared" si="1384"/>
        <v>55339.599999999999</v>
      </c>
      <c r="AE820" s="16">
        <f t="shared" si="1385"/>
        <v>53174.900000000001</v>
      </c>
      <c r="AF820" s="16">
        <f t="shared" si="1386"/>
        <v>51055.099999999999</v>
      </c>
      <c r="AG820" s="16">
        <f t="shared" si="1411"/>
        <v>0</v>
      </c>
      <c r="AH820" s="16">
        <f t="shared" si="1387"/>
        <v>55339.599999999999</v>
      </c>
      <c r="AI820" s="16">
        <f t="shared" si="1388"/>
        <v>53174.900000000001</v>
      </c>
      <c r="AJ820" s="16">
        <f t="shared" si="1389"/>
        <v>51055.099999999999</v>
      </c>
      <c r="AK820" s="16">
        <f t="shared" si="1412"/>
        <v>0</v>
      </c>
      <c r="AL820" s="16">
        <f t="shared" si="1413"/>
        <v>0</v>
      </c>
      <c r="AM820" s="16">
        <f t="shared" si="1414"/>
        <v>0</v>
      </c>
      <c r="AN820" s="16">
        <f t="shared" si="1390"/>
        <v>55339.599999999999</v>
      </c>
      <c r="AO820" s="16">
        <f t="shared" si="1391"/>
        <v>53174.900000000001</v>
      </c>
      <c r="AP820" s="16">
        <f t="shared" si="1392"/>
        <v>51055.099999999999</v>
      </c>
      <c r="AQ820" s="16">
        <f t="shared" si="1415"/>
        <v>0</v>
      </c>
      <c r="AR820" s="16">
        <f t="shared" si="1416"/>
        <v>0</v>
      </c>
      <c r="AS820" s="16">
        <f t="shared" si="1417"/>
        <v>0</v>
      </c>
      <c r="AT820" s="16">
        <f t="shared" si="1393"/>
        <v>55339.599999999999</v>
      </c>
      <c r="AU820" s="16">
        <f t="shared" si="1394"/>
        <v>53174.900000000001</v>
      </c>
      <c r="AV820" s="16">
        <f t="shared" si="1395"/>
        <v>51055.099999999999</v>
      </c>
      <c r="AW820" s="16">
        <f t="shared" si="1418"/>
        <v>0</v>
      </c>
      <c r="AX820" s="16">
        <f t="shared" si="1419"/>
        <v>0</v>
      </c>
      <c r="AY820" s="16">
        <f t="shared" si="1420"/>
        <v>0</v>
      </c>
      <c r="AZ820" s="16">
        <f t="shared" si="1396"/>
        <v>55339.599999999999</v>
      </c>
      <c r="BA820" s="16">
        <f t="shared" si="1397"/>
        <v>53174.900000000001</v>
      </c>
      <c r="BB820" s="16">
        <f t="shared" si="1398"/>
        <v>51055.099999999999</v>
      </c>
      <c r="BC820" s="16">
        <f t="shared" si="1421"/>
        <v>0</v>
      </c>
      <c r="BD820" s="30"/>
      <c r="BE820" s="30"/>
      <c r="BF820" s="23"/>
      <c r="BG820" s="23"/>
      <c r="BH820" s="23"/>
      <c r="BI820" s="23"/>
      <c r="BJ820" s="23"/>
    </row>
    <row r="821" s="23" customFormat="1">
      <c r="A821" s="13" t="s">
        <v>533</v>
      </c>
      <c r="B821" s="14">
        <v>200</v>
      </c>
      <c r="C821" s="13" t="s">
        <v>327</v>
      </c>
      <c r="D821" s="13" t="s">
        <v>106</v>
      </c>
      <c r="E821" s="29" t="s">
        <v>535</v>
      </c>
      <c r="F821" s="27"/>
      <c r="G821" s="27"/>
      <c r="H821" s="27"/>
      <c r="I821" s="16">
        <v>55339.599999999999</v>
      </c>
      <c r="J821" s="16">
        <v>53174.900000000001</v>
      </c>
      <c r="K821" s="16">
        <v>51055.099999999999</v>
      </c>
      <c r="L821" s="16">
        <f t="shared" si="1323"/>
        <v>55339.599999999999</v>
      </c>
      <c r="M821" s="16">
        <f t="shared" si="1324"/>
        <v>53174.900000000001</v>
      </c>
      <c r="N821" s="16">
        <f t="shared" si="1325"/>
        <v>51055.099999999999</v>
      </c>
      <c r="O821" s="16"/>
      <c r="P821" s="16"/>
      <c r="Q821" s="16"/>
      <c r="R821" s="16">
        <f t="shared" si="1378"/>
        <v>55339.599999999999</v>
      </c>
      <c r="S821" s="16">
        <f t="shared" si="1379"/>
        <v>53174.900000000001</v>
      </c>
      <c r="T821" s="16">
        <f t="shared" si="1380"/>
        <v>51055.099999999999</v>
      </c>
      <c r="U821" s="16"/>
      <c r="V821" s="16"/>
      <c r="W821" s="16"/>
      <c r="X821" s="16">
        <f t="shared" si="1381"/>
        <v>55339.599999999999</v>
      </c>
      <c r="Y821" s="16">
        <f t="shared" si="1382"/>
        <v>53174.900000000001</v>
      </c>
      <c r="Z821" s="16">
        <f t="shared" si="1383"/>
        <v>51055.099999999999</v>
      </c>
      <c r="AA821" s="16"/>
      <c r="AB821" s="16"/>
      <c r="AC821" s="16"/>
      <c r="AD821" s="16">
        <f t="shared" si="1384"/>
        <v>55339.599999999999</v>
      </c>
      <c r="AE821" s="16">
        <f t="shared" si="1385"/>
        <v>53174.900000000001</v>
      </c>
      <c r="AF821" s="16">
        <f t="shared" si="1386"/>
        <v>51055.099999999999</v>
      </c>
      <c r="AG821" s="16"/>
      <c r="AH821" s="16">
        <f t="shared" si="1387"/>
        <v>55339.599999999999</v>
      </c>
      <c r="AI821" s="16">
        <f t="shared" si="1388"/>
        <v>53174.900000000001</v>
      </c>
      <c r="AJ821" s="16">
        <f t="shared" si="1389"/>
        <v>51055.099999999999</v>
      </c>
      <c r="AK821" s="16"/>
      <c r="AL821" s="16"/>
      <c r="AM821" s="16"/>
      <c r="AN821" s="16">
        <f t="shared" si="1390"/>
        <v>55339.599999999999</v>
      </c>
      <c r="AO821" s="16">
        <f t="shared" si="1391"/>
        <v>53174.900000000001</v>
      </c>
      <c r="AP821" s="16">
        <f t="shared" si="1392"/>
        <v>51055.099999999999</v>
      </c>
      <c r="AQ821" s="16"/>
      <c r="AR821" s="16"/>
      <c r="AS821" s="16"/>
      <c r="AT821" s="16">
        <f t="shared" si="1393"/>
        <v>55339.599999999999</v>
      </c>
      <c r="AU821" s="16">
        <f t="shared" si="1394"/>
        <v>53174.900000000001</v>
      </c>
      <c r="AV821" s="16">
        <f t="shared" si="1395"/>
        <v>51055.099999999999</v>
      </c>
      <c r="AW821" s="16"/>
      <c r="AX821" s="16"/>
      <c r="AY821" s="16"/>
      <c r="AZ821" s="16">
        <f t="shared" si="1396"/>
        <v>55339.599999999999</v>
      </c>
      <c r="BA821" s="16">
        <f t="shared" si="1397"/>
        <v>53174.900000000001</v>
      </c>
      <c r="BB821" s="16">
        <f t="shared" si="1398"/>
        <v>51055.099999999999</v>
      </c>
      <c r="BC821" s="16"/>
      <c r="BD821" s="30"/>
      <c r="BE821" s="30">
        <v>83</v>
      </c>
      <c r="BF821" s="23"/>
      <c r="BG821" s="23"/>
      <c r="BH821" s="23"/>
      <c r="BI821" s="23"/>
      <c r="BJ821" s="23"/>
    </row>
    <row r="822" s="1" customFormat="1">
      <c r="A822" s="13" t="s">
        <v>536</v>
      </c>
      <c r="B822" s="14"/>
      <c r="C822" s="13"/>
      <c r="D822" s="13"/>
      <c r="E822" s="29" t="s">
        <v>537</v>
      </c>
      <c r="F822" s="16">
        <f>F823+F826</f>
        <v>832504</v>
      </c>
      <c r="G822" s="16">
        <f>G823+G826</f>
        <v>831831</v>
      </c>
      <c r="H822" s="16">
        <f>H823+H826</f>
        <v>831831</v>
      </c>
      <c r="I822" s="16">
        <f>I823+I826</f>
        <v>0</v>
      </c>
      <c r="J822" s="16">
        <f>J823+J826</f>
        <v>0</v>
      </c>
      <c r="K822" s="16">
        <f>K823+K826</f>
        <v>0</v>
      </c>
      <c r="L822" s="16">
        <f t="shared" si="1323"/>
        <v>832504</v>
      </c>
      <c r="M822" s="16">
        <f t="shared" si="1324"/>
        <v>831831</v>
      </c>
      <c r="N822" s="16">
        <f t="shared" si="1325"/>
        <v>831831</v>
      </c>
      <c r="O822" s="16">
        <f>O823+O826</f>
        <v>0</v>
      </c>
      <c r="P822" s="16">
        <f>P823+P826</f>
        <v>0</v>
      </c>
      <c r="Q822" s="16">
        <f>Q823+Q826</f>
        <v>0</v>
      </c>
      <c r="R822" s="16">
        <f t="shared" si="1378"/>
        <v>832504</v>
      </c>
      <c r="S822" s="16">
        <f t="shared" si="1379"/>
        <v>831831</v>
      </c>
      <c r="T822" s="16">
        <f t="shared" si="1380"/>
        <v>831831</v>
      </c>
      <c r="U822" s="16">
        <f>U823+U826</f>
        <v>0</v>
      </c>
      <c r="V822" s="16">
        <f>V823+V826</f>
        <v>0</v>
      </c>
      <c r="W822" s="16">
        <f>W823+W826</f>
        <v>0</v>
      </c>
      <c r="X822" s="16">
        <f t="shared" si="1381"/>
        <v>832504</v>
      </c>
      <c r="Y822" s="16">
        <f t="shared" si="1382"/>
        <v>831831</v>
      </c>
      <c r="Z822" s="16">
        <f t="shared" si="1383"/>
        <v>831831</v>
      </c>
      <c r="AA822" s="16">
        <f>AA823+AA826</f>
        <v>0</v>
      </c>
      <c r="AB822" s="16">
        <f>AB823+AB826</f>
        <v>0</v>
      </c>
      <c r="AC822" s="16">
        <f>AC823+AC826</f>
        <v>0</v>
      </c>
      <c r="AD822" s="16">
        <f t="shared" si="1384"/>
        <v>832504</v>
      </c>
      <c r="AE822" s="16">
        <f t="shared" si="1385"/>
        <v>831831</v>
      </c>
      <c r="AF822" s="16">
        <f t="shared" si="1386"/>
        <v>831831</v>
      </c>
      <c r="AG822" s="16">
        <f>AG823+AG826</f>
        <v>0</v>
      </c>
      <c r="AH822" s="16">
        <f t="shared" si="1387"/>
        <v>832504</v>
      </c>
      <c r="AI822" s="16">
        <f t="shared" si="1388"/>
        <v>831831</v>
      </c>
      <c r="AJ822" s="16">
        <f t="shared" si="1389"/>
        <v>831831</v>
      </c>
      <c r="AK822" s="16">
        <f>AK823+AK826</f>
        <v>0</v>
      </c>
      <c r="AL822" s="16">
        <f>AL823+AL826</f>
        <v>0</v>
      </c>
      <c r="AM822" s="16">
        <f>AM823+AM826</f>
        <v>0</v>
      </c>
      <c r="AN822" s="16">
        <f t="shared" si="1390"/>
        <v>832504</v>
      </c>
      <c r="AO822" s="16">
        <f t="shared" si="1391"/>
        <v>831831</v>
      </c>
      <c r="AP822" s="16">
        <f t="shared" si="1392"/>
        <v>831831</v>
      </c>
      <c r="AQ822" s="16">
        <f>AQ823+AQ826</f>
        <v>0</v>
      </c>
      <c r="AR822" s="16">
        <f>AR823+AR826</f>
        <v>0</v>
      </c>
      <c r="AS822" s="16">
        <f>AS823+AS826</f>
        <v>0</v>
      </c>
      <c r="AT822" s="16">
        <f t="shared" si="1393"/>
        <v>832504</v>
      </c>
      <c r="AU822" s="16">
        <f t="shared" si="1394"/>
        <v>831831</v>
      </c>
      <c r="AV822" s="16">
        <f t="shared" si="1395"/>
        <v>831831</v>
      </c>
      <c r="AW822" s="16">
        <f>AW823+AW826</f>
        <v>0</v>
      </c>
      <c r="AX822" s="16">
        <f>AX823+AX826</f>
        <v>0</v>
      </c>
      <c r="AY822" s="16">
        <f>AY823+AY826</f>
        <v>0</v>
      </c>
      <c r="AZ822" s="16">
        <f t="shared" si="1396"/>
        <v>832504</v>
      </c>
      <c r="BA822" s="16">
        <f t="shared" si="1397"/>
        <v>831831</v>
      </c>
      <c r="BB822" s="16">
        <f t="shared" si="1398"/>
        <v>831831</v>
      </c>
      <c r="BC822" s="16">
        <f>BC823+BC826</f>
        <v>0</v>
      </c>
      <c r="BD822" s="30"/>
      <c r="BE822" s="30"/>
      <c r="BF822" s="1"/>
      <c r="BG822" s="1"/>
      <c r="BH822" s="1"/>
      <c r="BI822" s="1"/>
      <c r="BJ822" s="1"/>
    </row>
    <row r="823" s="1" customFormat="1">
      <c r="A823" s="13" t="s">
        <v>538</v>
      </c>
      <c r="B823" s="14"/>
      <c r="C823" s="13"/>
      <c r="D823" s="13"/>
      <c r="E823" s="29" t="s">
        <v>539</v>
      </c>
      <c r="F823" s="16">
        <f t="shared" ref="F823:F827" si="1422">F824</f>
        <v>673</v>
      </c>
      <c r="G823" s="16">
        <f t="shared" ref="G823:G827" si="1423">G824</f>
        <v>0</v>
      </c>
      <c r="H823" s="16">
        <f t="shared" ref="H823:H827" si="1424">H824</f>
        <v>0</v>
      </c>
      <c r="I823" s="16">
        <f t="shared" ref="I823:I827" si="1425">I824</f>
        <v>0</v>
      </c>
      <c r="J823" s="16">
        <f t="shared" ref="J823:J827" si="1426">J824</f>
        <v>0</v>
      </c>
      <c r="K823" s="16">
        <f t="shared" ref="K823:K827" si="1427">K824</f>
        <v>0</v>
      </c>
      <c r="L823" s="16">
        <f t="shared" si="1323"/>
        <v>673</v>
      </c>
      <c r="M823" s="16">
        <f t="shared" si="1324"/>
        <v>0</v>
      </c>
      <c r="N823" s="16">
        <f t="shared" si="1325"/>
        <v>0</v>
      </c>
      <c r="O823" s="16">
        <f t="shared" ref="O823:O827" si="1428">O824</f>
        <v>0</v>
      </c>
      <c r="P823" s="16">
        <f t="shared" ref="P823:P827" si="1429">P824</f>
        <v>0</v>
      </c>
      <c r="Q823" s="16">
        <f t="shared" ref="Q823:Q827" si="1430">Q824</f>
        <v>0</v>
      </c>
      <c r="R823" s="16">
        <f t="shared" si="1378"/>
        <v>673</v>
      </c>
      <c r="S823" s="16">
        <f t="shared" si="1379"/>
        <v>0</v>
      </c>
      <c r="T823" s="16">
        <f t="shared" si="1380"/>
        <v>0</v>
      </c>
      <c r="U823" s="16">
        <f t="shared" ref="U823:U827" si="1431">U824</f>
        <v>0</v>
      </c>
      <c r="V823" s="16">
        <f t="shared" ref="V823:V827" si="1432">V824</f>
        <v>0</v>
      </c>
      <c r="W823" s="16">
        <f t="shared" ref="W823:W827" si="1433">W824</f>
        <v>0</v>
      </c>
      <c r="X823" s="16">
        <f t="shared" si="1381"/>
        <v>673</v>
      </c>
      <c r="Y823" s="16">
        <f t="shared" si="1382"/>
        <v>0</v>
      </c>
      <c r="Z823" s="16">
        <f t="shared" si="1383"/>
        <v>0</v>
      </c>
      <c r="AA823" s="16">
        <f t="shared" ref="AA823:AA827" si="1434">AA824</f>
        <v>0</v>
      </c>
      <c r="AB823" s="16">
        <f t="shared" ref="AB823:AB827" si="1435">AB824</f>
        <v>0</v>
      </c>
      <c r="AC823" s="16">
        <f t="shared" ref="AC823:AC827" si="1436">AC824</f>
        <v>0</v>
      </c>
      <c r="AD823" s="16">
        <f t="shared" si="1384"/>
        <v>673</v>
      </c>
      <c r="AE823" s="16">
        <f t="shared" si="1385"/>
        <v>0</v>
      </c>
      <c r="AF823" s="16">
        <f t="shared" si="1386"/>
        <v>0</v>
      </c>
      <c r="AG823" s="16">
        <f t="shared" ref="AG823:AG827" si="1437">AG824</f>
        <v>0</v>
      </c>
      <c r="AH823" s="16">
        <f t="shared" si="1387"/>
        <v>673</v>
      </c>
      <c r="AI823" s="16">
        <f t="shared" si="1388"/>
        <v>0</v>
      </c>
      <c r="AJ823" s="16">
        <f t="shared" si="1389"/>
        <v>0</v>
      </c>
      <c r="AK823" s="16">
        <f t="shared" ref="AK823:AK827" si="1438">AK824</f>
        <v>0</v>
      </c>
      <c r="AL823" s="16">
        <f t="shared" ref="AL823:AL827" si="1439">AL824</f>
        <v>0</v>
      </c>
      <c r="AM823" s="16">
        <f t="shared" ref="AM823:AM827" si="1440">AM824</f>
        <v>0</v>
      </c>
      <c r="AN823" s="16">
        <f t="shared" si="1390"/>
        <v>673</v>
      </c>
      <c r="AO823" s="16">
        <f t="shared" si="1391"/>
        <v>0</v>
      </c>
      <c r="AP823" s="16">
        <f t="shared" si="1392"/>
        <v>0</v>
      </c>
      <c r="AQ823" s="16">
        <f t="shared" ref="AQ823:AQ827" si="1441">AQ824</f>
        <v>0</v>
      </c>
      <c r="AR823" s="16">
        <f t="shared" ref="AR823:AR827" si="1442">AR824</f>
        <v>0</v>
      </c>
      <c r="AS823" s="16">
        <f t="shared" ref="AS823:AS827" si="1443">AS824</f>
        <v>0</v>
      </c>
      <c r="AT823" s="16">
        <f t="shared" si="1393"/>
        <v>673</v>
      </c>
      <c r="AU823" s="16">
        <f t="shared" si="1394"/>
        <v>0</v>
      </c>
      <c r="AV823" s="16">
        <f t="shared" si="1395"/>
        <v>0</v>
      </c>
      <c r="AW823" s="16">
        <f t="shared" ref="AW823:AW827" si="1444">AW824</f>
        <v>0</v>
      </c>
      <c r="AX823" s="16">
        <f t="shared" ref="AX823:AX827" si="1445">AX824</f>
        <v>0</v>
      </c>
      <c r="AY823" s="16">
        <f t="shared" ref="AY823:AY827" si="1446">AY824</f>
        <v>0</v>
      </c>
      <c r="AZ823" s="16">
        <f t="shared" si="1396"/>
        <v>673</v>
      </c>
      <c r="BA823" s="16">
        <f t="shared" si="1397"/>
        <v>0</v>
      </c>
      <c r="BB823" s="16">
        <f t="shared" si="1398"/>
        <v>0</v>
      </c>
      <c r="BC823" s="16">
        <f t="shared" ref="BC823:BC827" si="1447">BC824</f>
        <v>0</v>
      </c>
      <c r="BD823" s="30"/>
      <c r="BE823" s="30"/>
      <c r="BF823" s="1"/>
      <c r="BG823" s="1"/>
      <c r="BH823" s="1"/>
      <c r="BI823" s="1"/>
      <c r="BJ823" s="1"/>
    </row>
    <row r="824" s="1" customFormat="1">
      <c r="A824" s="13" t="s">
        <v>538</v>
      </c>
      <c r="B824" s="14" t="s">
        <v>66</v>
      </c>
      <c r="C824" s="13"/>
      <c r="D824" s="13"/>
      <c r="E824" s="29" t="s">
        <v>67</v>
      </c>
      <c r="F824" s="16">
        <f t="shared" si="1422"/>
        <v>673</v>
      </c>
      <c r="G824" s="16">
        <f t="shared" si="1423"/>
        <v>0</v>
      </c>
      <c r="H824" s="16">
        <f t="shared" si="1424"/>
        <v>0</v>
      </c>
      <c r="I824" s="16">
        <f t="shared" si="1425"/>
        <v>0</v>
      </c>
      <c r="J824" s="16">
        <f t="shared" si="1426"/>
        <v>0</v>
      </c>
      <c r="K824" s="16">
        <f t="shared" si="1427"/>
        <v>0</v>
      </c>
      <c r="L824" s="16">
        <f t="shared" si="1323"/>
        <v>673</v>
      </c>
      <c r="M824" s="16">
        <f t="shared" si="1324"/>
        <v>0</v>
      </c>
      <c r="N824" s="16">
        <f t="shared" si="1325"/>
        <v>0</v>
      </c>
      <c r="O824" s="16">
        <f t="shared" si="1428"/>
        <v>0</v>
      </c>
      <c r="P824" s="16">
        <f t="shared" si="1429"/>
        <v>0</v>
      </c>
      <c r="Q824" s="16">
        <f t="shared" si="1430"/>
        <v>0</v>
      </c>
      <c r="R824" s="16">
        <f t="shared" si="1378"/>
        <v>673</v>
      </c>
      <c r="S824" s="16">
        <f t="shared" si="1379"/>
        <v>0</v>
      </c>
      <c r="T824" s="16">
        <f t="shared" si="1380"/>
        <v>0</v>
      </c>
      <c r="U824" s="16">
        <f t="shared" si="1431"/>
        <v>0</v>
      </c>
      <c r="V824" s="16">
        <f t="shared" si="1432"/>
        <v>0</v>
      </c>
      <c r="W824" s="16">
        <f t="shared" si="1433"/>
        <v>0</v>
      </c>
      <c r="X824" s="16">
        <f t="shared" si="1381"/>
        <v>673</v>
      </c>
      <c r="Y824" s="16">
        <f t="shared" si="1382"/>
        <v>0</v>
      </c>
      <c r="Z824" s="16">
        <f t="shared" si="1383"/>
        <v>0</v>
      </c>
      <c r="AA824" s="16">
        <f t="shared" si="1434"/>
        <v>0</v>
      </c>
      <c r="AB824" s="16">
        <f t="shared" si="1435"/>
        <v>0</v>
      </c>
      <c r="AC824" s="16">
        <f t="shared" si="1436"/>
        <v>0</v>
      </c>
      <c r="AD824" s="16">
        <f t="shared" si="1384"/>
        <v>673</v>
      </c>
      <c r="AE824" s="16">
        <f t="shared" si="1385"/>
        <v>0</v>
      </c>
      <c r="AF824" s="16">
        <f t="shared" si="1386"/>
        <v>0</v>
      </c>
      <c r="AG824" s="16">
        <f t="shared" si="1437"/>
        <v>0</v>
      </c>
      <c r="AH824" s="16">
        <f t="shared" si="1387"/>
        <v>673</v>
      </c>
      <c r="AI824" s="16">
        <f t="shared" si="1388"/>
        <v>0</v>
      </c>
      <c r="AJ824" s="16">
        <f t="shared" si="1389"/>
        <v>0</v>
      </c>
      <c r="AK824" s="16">
        <f t="shared" si="1438"/>
        <v>0</v>
      </c>
      <c r="AL824" s="16">
        <f t="shared" si="1439"/>
        <v>0</v>
      </c>
      <c r="AM824" s="16">
        <f t="shared" si="1440"/>
        <v>0</v>
      </c>
      <c r="AN824" s="16">
        <f t="shared" si="1390"/>
        <v>673</v>
      </c>
      <c r="AO824" s="16">
        <f t="shared" si="1391"/>
        <v>0</v>
      </c>
      <c r="AP824" s="16">
        <f t="shared" si="1392"/>
        <v>0</v>
      </c>
      <c r="AQ824" s="16">
        <f t="shared" si="1441"/>
        <v>0</v>
      </c>
      <c r="AR824" s="16">
        <f t="shared" si="1442"/>
        <v>0</v>
      </c>
      <c r="AS824" s="16">
        <f t="shared" si="1443"/>
        <v>0</v>
      </c>
      <c r="AT824" s="16">
        <f t="shared" si="1393"/>
        <v>673</v>
      </c>
      <c r="AU824" s="16">
        <f t="shared" si="1394"/>
        <v>0</v>
      </c>
      <c r="AV824" s="16">
        <f t="shared" si="1395"/>
        <v>0</v>
      </c>
      <c r="AW824" s="16">
        <f t="shared" si="1444"/>
        <v>0</v>
      </c>
      <c r="AX824" s="16">
        <f t="shared" si="1445"/>
        <v>0</v>
      </c>
      <c r="AY824" s="16">
        <f t="shared" si="1446"/>
        <v>0</v>
      </c>
      <c r="AZ824" s="16">
        <f t="shared" si="1396"/>
        <v>673</v>
      </c>
      <c r="BA824" s="16">
        <f t="shared" si="1397"/>
        <v>0</v>
      </c>
      <c r="BB824" s="16">
        <f t="shared" si="1398"/>
        <v>0</v>
      </c>
      <c r="BC824" s="16">
        <f t="shared" si="1447"/>
        <v>0</v>
      </c>
      <c r="BD824" s="30"/>
      <c r="BE824" s="30"/>
      <c r="BF824" s="1"/>
      <c r="BG824" s="1"/>
      <c r="BH824" s="1"/>
      <c r="BI824" s="1"/>
      <c r="BJ824" s="1"/>
    </row>
    <row r="825" s="1" customFormat="1">
      <c r="A825" s="13" t="s">
        <v>538</v>
      </c>
      <c r="B825" s="14">
        <v>200</v>
      </c>
      <c r="C825" s="13" t="s">
        <v>242</v>
      </c>
      <c r="D825" s="13" t="s">
        <v>74</v>
      </c>
      <c r="E825" s="29" t="s">
        <v>540</v>
      </c>
      <c r="F825" s="16">
        <v>673</v>
      </c>
      <c r="G825" s="16">
        <v>0</v>
      </c>
      <c r="H825" s="16">
        <v>0</v>
      </c>
      <c r="I825" s="16"/>
      <c r="J825" s="16"/>
      <c r="K825" s="16"/>
      <c r="L825" s="16">
        <f t="shared" si="1323"/>
        <v>673</v>
      </c>
      <c r="M825" s="16">
        <f t="shared" si="1324"/>
        <v>0</v>
      </c>
      <c r="N825" s="16">
        <f t="shared" si="1325"/>
        <v>0</v>
      </c>
      <c r="O825" s="16"/>
      <c r="P825" s="16"/>
      <c r="Q825" s="16"/>
      <c r="R825" s="16">
        <f t="shared" si="1378"/>
        <v>673</v>
      </c>
      <c r="S825" s="16">
        <f t="shared" si="1379"/>
        <v>0</v>
      </c>
      <c r="T825" s="16">
        <f t="shared" si="1380"/>
        <v>0</v>
      </c>
      <c r="U825" s="16"/>
      <c r="V825" s="16"/>
      <c r="W825" s="16"/>
      <c r="X825" s="16">
        <f t="shared" si="1381"/>
        <v>673</v>
      </c>
      <c r="Y825" s="16">
        <f t="shared" si="1382"/>
        <v>0</v>
      </c>
      <c r="Z825" s="16">
        <f t="shared" si="1383"/>
        <v>0</v>
      </c>
      <c r="AA825" s="16"/>
      <c r="AB825" s="16"/>
      <c r="AC825" s="16"/>
      <c r="AD825" s="16">
        <f t="shared" si="1384"/>
        <v>673</v>
      </c>
      <c r="AE825" s="16">
        <f t="shared" si="1385"/>
        <v>0</v>
      </c>
      <c r="AF825" s="16">
        <f t="shared" si="1386"/>
        <v>0</v>
      </c>
      <c r="AG825" s="16"/>
      <c r="AH825" s="16">
        <f t="shared" si="1387"/>
        <v>673</v>
      </c>
      <c r="AI825" s="16">
        <f t="shared" si="1388"/>
        <v>0</v>
      </c>
      <c r="AJ825" s="16">
        <f t="shared" si="1389"/>
        <v>0</v>
      </c>
      <c r="AK825" s="16"/>
      <c r="AL825" s="16"/>
      <c r="AM825" s="16"/>
      <c r="AN825" s="16">
        <f t="shared" si="1390"/>
        <v>673</v>
      </c>
      <c r="AO825" s="16">
        <f t="shared" si="1391"/>
        <v>0</v>
      </c>
      <c r="AP825" s="16">
        <f t="shared" si="1392"/>
        <v>0</v>
      </c>
      <c r="AQ825" s="16"/>
      <c r="AR825" s="16"/>
      <c r="AS825" s="16"/>
      <c r="AT825" s="16">
        <f t="shared" si="1393"/>
        <v>673</v>
      </c>
      <c r="AU825" s="16">
        <f t="shared" si="1394"/>
        <v>0</v>
      </c>
      <c r="AV825" s="16">
        <f t="shared" si="1395"/>
        <v>0</v>
      </c>
      <c r="AW825" s="16"/>
      <c r="AX825" s="16"/>
      <c r="AY825" s="16"/>
      <c r="AZ825" s="16">
        <f t="shared" si="1396"/>
        <v>673</v>
      </c>
      <c r="BA825" s="16">
        <f t="shared" si="1397"/>
        <v>0</v>
      </c>
      <c r="BB825" s="16">
        <f t="shared" si="1398"/>
        <v>0</v>
      </c>
      <c r="BC825" s="16"/>
      <c r="BD825" s="30"/>
      <c r="BE825" s="30"/>
      <c r="BF825" s="1"/>
      <c r="BG825" s="1"/>
      <c r="BH825" s="1"/>
      <c r="BI825" s="1"/>
      <c r="BJ825" s="1"/>
    </row>
    <row r="826" s="1" customFormat="1">
      <c r="A826" s="13" t="s">
        <v>541</v>
      </c>
      <c r="B826" s="14"/>
      <c r="C826" s="13"/>
      <c r="D826" s="13"/>
      <c r="E826" s="29" t="s">
        <v>542</v>
      </c>
      <c r="F826" s="16">
        <f t="shared" si="1422"/>
        <v>831831</v>
      </c>
      <c r="G826" s="16">
        <f t="shared" si="1423"/>
        <v>831831</v>
      </c>
      <c r="H826" s="16">
        <f t="shared" si="1424"/>
        <v>831831</v>
      </c>
      <c r="I826" s="16">
        <f t="shared" si="1425"/>
        <v>0</v>
      </c>
      <c r="J826" s="16">
        <f t="shared" si="1426"/>
        <v>0</v>
      </c>
      <c r="K826" s="16">
        <f t="shared" si="1427"/>
        <v>0</v>
      </c>
      <c r="L826" s="16">
        <f t="shared" si="1323"/>
        <v>831831</v>
      </c>
      <c r="M826" s="16">
        <f t="shared" si="1324"/>
        <v>831831</v>
      </c>
      <c r="N826" s="16">
        <f t="shared" si="1325"/>
        <v>831831</v>
      </c>
      <c r="O826" s="16">
        <f t="shared" si="1428"/>
        <v>0</v>
      </c>
      <c r="P826" s="16">
        <f t="shared" si="1429"/>
        <v>0</v>
      </c>
      <c r="Q826" s="16">
        <f t="shared" si="1430"/>
        <v>0</v>
      </c>
      <c r="R826" s="16">
        <f t="shared" si="1378"/>
        <v>831831</v>
      </c>
      <c r="S826" s="16">
        <f t="shared" si="1379"/>
        <v>831831</v>
      </c>
      <c r="T826" s="16">
        <f t="shared" si="1380"/>
        <v>831831</v>
      </c>
      <c r="U826" s="16">
        <f t="shared" si="1431"/>
        <v>0</v>
      </c>
      <c r="V826" s="16">
        <f t="shared" si="1432"/>
        <v>0</v>
      </c>
      <c r="W826" s="16">
        <f t="shared" si="1433"/>
        <v>0</v>
      </c>
      <c r="X826" s="16">
        <f t="shared" si="1381"/>
        <v>831831</v>
      </c>
      <c r="Y826" s="16">
        <f t="shared" si="1382"/>
        <v>831831</v>
      </c>
      <c r="Z826" s="16">
        <f t="shared" si="1383"/>
        <v>831831</v>
      </c>
      <c r="AA826" s="16">
        <f t="shared" si="1434"/>
        <v>0</v>
      </c>
      <c r="AB826" s="16">
        <f t="shared" si="1435"/>
        <v>0</v>
      </c>
      <c r="AC826" s="16">
        <f t="shared" si="1436"/>
        <v>0</v>
      </c>
      <c r="AD826" s="16">
        <f t="shared" si="1384"/>
        <v>831831</v>
      </c>
      <c r="AE826" s="16">
        <f t="shared" si="1385"/>
        <v>831831</v>
      </c>
      <c r="AF826" s="16">
        <f t="shared" si="1386"/>
        <v>831831</v>
      </c>
      <c r="AG826" s="16">
        <f t="shared" si="1437"/>
        <v>0</v>
      </c>
      <c r="AH826" s="16">
        <f t="shared" si="1387"/>
        <v>831831</v>
      </c>
      <c r="AI826" s="16">
        <f t="shared" si="1388"/>
        <v>831831</v>
      </c>
      <c r="AJ826" s="16">
        <f t="shared" si="1389"/>
        <v>831831</v>
      </c>
      <c r="AK826" s="16">
        <f t="shared" si="1438"/>
        <v>0</v>
      </c>
      <c r="AL826" s="16">
        <f t="shared" si="1439"/>
        <v>0</v>
      </c>
      <c r="AM826" s="16">
        <f t="shared" si="1440"/>
        <v>0</v>
      </c>
      <c r="AN826" s="16">
        <f t="shared" si="1390"/>
        <v>831831</v>
      </c>
      <c r="AO826" s="16">
        <f t="shared" si="1391"/>
        <v>831831</v>
      </c>
      <c r="AP826" s="16">
        <f t="shared" si="1392"/>
        <v>831831</v>
      </c>
      <c r="AQ826" s="16">
        <f t="shared" si="1441"/>
        <v>0</v>
      </c>
      <c r="AR826" s="16">
        <f t="shared" si="1442"/>
        <v>0</v>
      </c>
      <c r="AS826" s="16">
        <f t="shared" si="1443"/>
        <v>0</v>
      </c>
      <c r="AT826" s="16">
        <f t="shared" si="1393"/>
        <v>831831</v>
      </c>
      <c r="AU826" s="16">
        <f t="shared" si="1394"/>
        <v>831831</v>
      </c>
      <c r="AV826" s="16">
        <f t="shared" si="1395"/>
        <v>831831</v>
      </c>
      <c r="AW826" s="16">
        <f t="shared" si="1444"/>
        <v>0</v>
      </c>
      <c r="AX826" s="16">
        <f t="shared" si="1445"/>
        <v>0</v>
      </c>
      <c r="AY826" s="16">
        <f t="shared" si="1446"/>
        <v>0</v>
      </c>
      <c r="AZ826" s="16">
        <f t="shared" si="1396"/>
        <v>831831</v>
      </c>
      <c r="BA826" s="16">
        <f t="shared" si="1397"/>
        <v>831831</v>
      </c>
      <c r="BB826" s="16">
        <f t="shared" si="1398"/>
        <v>831831</v>
      </c>
      <c r="BC826" s="16">
        <f t="shared" si="1447"/>
        <v>0</v>
      </c>
      <c r="BD826" s="30"/>
      <c r="BE826" s="30"/>
      <c r="BF826" s="1"/>
      <c r="BG826" s="1"/>
      <c r="BH826" s="1"/>
      <c r="BI826" s="1"/>
      <c r="BJ826" s="1"/>
    </row>
    <row r="827" s="1" customFormat="1">
      <c r="A827" s="13" t="s">
        <v>541</v>
      </c>
      <c r="B827" s="14" t="s">
        <v>66</v>
      </c>
      <c r="C827" s="13"/>
      <c r="D827" s="13"/>
      <c r="E827" s="29" t="s">
        <v>67</v>
      </c>
      <c r="F827" s="16">
        <f t="shared" si="1422"/>
        <v>831831</v>
      </c>
      <c r="G827" s="16">
        <f t="shared" si="1423"/>
        <v>831831</v>
      </c>
      <c r="H827" s="16">
        <f t="shared" si="1424"/>
        <v>831831</v>
      </c>
      <c r="I827" s="16">
        <f t="shared" si="1425"/>
        <v>0</v>
      </c>
      <c r="J827" s="16">
        <f t="shared" si="1426"/>
        <v>0</v>
      </c>
      <c r="K827" s="16">
        <f t="shared" si="1427"/>
        <v>0</v>
      </c>
      <c r="L827" s="16">
        <f t="shared" si="1323"/>
        <v>831831</v>
      </c>
      <c r="M827" s="16">
        <f t="shared" si="1324"/>
        <v>831831</v>
      </c>
      <c r="N827" s="16">
        <f t="shared" si="1325"/>
        <v>831831</v>
      </c>
      <c r="O827" s="16">
        <f t="shared" si="1428"/>
        <v>0</v>
      </c>
      <c r="P827" s="16">
        <f t="shared" si="1429"/>
        <v>0</v>
      </c>
      <c r="Q827" s="16">
        <f t="shared" si="1430"/>
        <v>0</v>
      </c>
      <c r="R827" s="16">
        <f t="shared" si="1378"/>
        <v>831831</v>
      </c>
      <c r="S827" s="16">
        <f t="shared" si="1379"/>
        <v>831831</v>
      </c>
      <c r="T827" s="16">
        <f t="shared" si="1380"/>
        <v>831831</v>
      </c>
      <c r="U827" s="16">
        <f t="shared" si="1431"/>
        <v>0</v>
      </c>
      <c r="V827" s="16">
        <f t="shared" si="1432"/>
        <v>0</v>
      </c>
      <c r="W827" s="16">
        <f t="shared" si="1433"/>
        <v>0</v>
      </c>
      <c r="X827" s="16">
        <f t="shared" si="1381"/>
        <v>831831</v>
      </c>
      <c r="Y827" s="16">
        <f t="shared" si="1382"/>
        <v>831831</v>
      </c>
      <c r="Z827" s="16">
        <f t="shared" si="1383"/>
        <v>831831</v>
      </c>
      <c r="AA827" s="16">
        <f t="shared" si="1434"/>
        <v>0</v>
      </c>
      <c r="AB827" s="16">
        <f t="shared" si="1435"/>
        <v>0</v>
      </c>
      <c r="AC827" s="16">
        <f t="shared" si="1436"/>
        <v>0</v>
      </c>
      <c r="AD827" s="16">
        <f t="shared" si="1384"/>
        <v>831831</v>
      </c>
      <c r="AE827" s="16">
        <f t="shared" si="1385"/>
        <v>831831</v>
      </c>
      <c r="AF827" s="16">
        <f t="shared" si="1386"/>
        <v>831831</v>
      </c>
      <c r="AG827" s="16">
        <f t="shared" si="1437"/>
        <v>0</v>
      </c>
      <c r="AH827" s="16">
        <f t="shared" si="1387"/>
        <v>831831</v>
      </c>
      <c r="AI827" s="16">
        <f t="shared" si="1388"/>
        <v>831831</v>
      </c>
      <c r="AJ827" s="16">
        <f t="shared" si="1389"/>
        <v>831831</v>
      </c>
      <c r="AK827" s="16">
        <f t="shared" si="1438"/>
        <v>0</v>
      </c>
      <c r="AL827" s="16">
        <f t="shared" si="1439"/>
        <v>0</v>
      </c>
      <c r="AM827" s="16">
        <f t="shared" si="1440"/>
        <v>0</v>
      </c>
      <c r="AN827" s="16">
        <f t="shared" si="1390"/>
        <v>831831</v>
      </c>
      <c r="AO827" s="16">
        <f t="shared" si="1391"/>
        <v>831831</v>
      </c>
      <c r="AP827" s="16">
        <f t="shared" si="1392"/>
        <v>831831</v>
      </c>
      <c r="AQ827" s="16">
        <f t="shared" si="1441"/>
        <v>0</v>
      </c>
      <c r="AR827" s="16">
        <f t="shared" si="1442"/>
        <v>0</v>
      </c>
      <c r="AS827" s="16">
        <f t="shared" si="1443"/>
        <v>0</v>
      </c>
      <c r="AT827" s="16">
        <f t="shared" si="1393"/>
        <v>831831</v>
      </c>
      <c r="AU827" s="16">
        <f t="shared" si="1394"/>
        <v>831831</v>
      </c>
      <c r="AV827" s="16">
        <f t="shared" si="1395"/>
        <v>831831</v>
      </c>
      <c r="AW827" s="16">
        <f t="shared" si="1444"/>
        <v>0</v>
      </c>
      <c r="AX827" s="16">
        <f t="shared" si="1445"/>
        <v>0</v>
      </c>
      <c r="AY827" s="16">
        <f t="shared" si="1446"/>
        <v>0</v>
      </c>
      <c r="AZ827" s="16">
        <f t="shared" si="1396"/>
        <v>831831</v>
      </c>
      <c r="BA827" s="16">
        <f t="shared" si="1397"/>
        <v>831831</v>
      </c>
      <c r="BB827" s="16">
        <f t="shared" si="1398"/>
        <v>831831</v>
      </c>
      <c r="BC827" s="16">
        <f t="shared" si="1447"/>
        <v>0</v>
      </c>
      <c r="BD827" s="30"/>
      <c r="BE827" s="30"/>
      <c r="BF827" s="1"/>
      <c r="BG827" s="1"/>
      <c r="BH827" s="1"/>
      <c r="BI827" s="1"/>
      <c r="BJ827" s="1"/>
    </row>
    <row r="828" s="1" customFormat="1">
      <c r="A828" s="13" t="s">
        <v>541</v>
      </c>
      <c r="B828" s="14">
        <v>200</v>
      </c>
      <c r="C828" s="13" t="s">
        <v>242</v>
      </c>
      <c r="D828" s="13" t="s">
        <v>74</v>
      </c>
      <c r="E828" s="29" t="s">
        <v>540</v>
      </c>
      <c r="F828" s="16">
        <v>831831</v>
      </c>
      <c r="G828" s="16">
        <v>831831</v>
      </c>
      <c r="H828" s="16">
        <v>831831</v>
      </c>
      <c r="I828" s="16"/>
      <c r="J828" s="16"/>
      <c r="K828" s="16"/>
      <c r="L828" s="16">
        <f t="shared" si="1323"/>
        <v>831831</v>
      </c>
      <c r="M828" s="16">
        <f t="shared" si="1324"/>
        <v>831831</v>
      </c>
      <c r="N828" s="16">
        <f t="shared" si="1325"/>
        <v>831831</v>
      </c>
      <c r="O828" s="16"/>
      <c r="P828" s="16"/>
      <c r="Q828" s="16"/>
      <c r="R828" s="16">
        <f t="shared" si="1378"/>
        <v>831831</v>
      </c>
      <c r="S828" s="16">
        <f t="shared" si="1379"/>
        <v>831831</v>
      </c>
      <c r="T828" s="16">
        <f t="shared" si="1380"/>
        <v>831831</v>
      </c>
      <c r="U828" s="16"/>
      <c r="V828" s="16"/>
      <c r="W828" s="16"/>
      <c r="X828" s="16">
        <f t="shared" si="1381"/>
        <v>831831</v>
      </c>
      <c r="Y828" s="16">
        <f t="shared" si="1382"/>
        <v>831831</v>
      </c>
      <c r="Z828" s="16">
        <f t="shared" si="1383"/>
        <v>831831</v>
      </c>
      <c r="AA828" s="16"/>
      <c r="AB828" s="16"/>
      <c r="AC828" s="16"/>
      <c r="AD828" s="16">
        <f t="shared" si="1384"/>
        <v>831831</v>
      </c>
      <c r="AE828" s="16">
        <f t="shared" si="1385"/>
        <v>831831</v>
      </c>
      <c r="AF828" s="16">
        <f t="shared" si="1386"/>
        <v>831831</v>
      </c>
      <c r="AG828" s="16"/>
      <c r="AH828" s="16">
        <f t="shared" si="1387"/>
        <v>831831</v>
      </c>
      <c r="AI828" s="16">
        <f t="shared" si="1388"/>
        <v>831831</v>
      </c>
      <c r="AJ828" s="16">
        <f t="shared" si="1389"/>
        <v>831831</v>
      </c>
      <c r="AK828" s="16"/>
      <c r="AL828" s="16"/>
      <c r="AM828" s="16"/>
      <c r="AN828" s="16">
        <f t="shared" si="1390"/>
        <v>831831</v>
      </c>
      <c r="AO828" s="16">
        <f t="shared" si="1391"/>
        <v>831831</v>
      </c>
      <c r="AP828" s="16">
        <f t="shared" si="1392"/>
        <v>831831</v>
      </c>
      <c r="AQ828" s="16"/>
      <c r="AR828" s="16"/>
      <c r="AS828" s="16"/>
      <c r="AT828" s="16">
        <f t="shared" si="1393"/>
        <v>831831</v>
      </c>
      <c r="AU828" s="16">
        <f t="shared" si="1394"/>
        <v>831831</v>
      </c>
      <c r="AV828" s="16">
        <f t="shared" si="1395"/>
        <v>831831</v>
      </c>
      <c r="AW828" s="16"/>
      <c r="AX828" s="16"/>
      <c r="AY828" s="16"/>
      <c r="AZ828" s="16">
        <f t="shared" si="1396"/>
        <v>831831</v>
      </c>
      <c r="BA828" s="16">
        <f t="shared" si="1397"/>
        <v>831831</v>
      </c>
      <c r="BB828" s="16">
        <f t="shared" si="1398"/>
        <v>831831</v>
      </c>
      <c r="BC828" s="16"/>
      <c r="BD828" s="30"/>
      <c r="BE828" s="30"/>
      <c r="BF828" s="1"/>
      <c r="BG828" s="1"/>
      <c r="BH828" s="1"/>
      <c r="BI828" s="1"/>
      <c r="BJ828" s="1"/>
    </row>
    <row r="829" s="23" customFormat="1">
      <c r="A829" s="24" t="s">
        <v>543</v>
      </c>
      <c r="B829" s="25"/>
      <c r="C829" s="24"/>
      <c r="D829" s="24"/>
      <c r="E829" s="26" t="s">
        <v>263</v>
      </c>
      <c r="F829" s="27">
        <f>F830+F836</f>
        <v>2005875.0000000002</v>
      </c>
      <c r="G829" s="27">
        <f>G830+G836</f>
        <v>1241781.7</v>
      </c>
      <c r="H829" s="27">
        <f>H830+H836</f>
        <v>244941.40000000002</v>
      </c>
      <c r="I829" s="27">
        <f>I830+I836</f>
        <v>0</v>
      </c>
      <c r="J829" s="27">
        <f>J830+J836</f>
        <v>0</v>
      </c>
      <c r="K829" s="27">
        <f>K830+K836</f>
        <v>0</v>
      </c>
      <c r="L829" s="27">
        <f t="shared" si="1323"/>
        <v>2005875.0000000002</v>
      </c>
      <c r="M829" s="27">
        <f t="shared" si="1324"/>
        <v>1241781.7</v>
      </c>
      <c r="N829" s="27">
        <f t="shared" si="1325"/>
        <v>244941.40000000002</v>
      </c>
      <c r="O829" s="27">
        <f>O830+O836</f>
        <v>22328.142099999997</v>
      </c>
      <c r="P829" s="27">
        <f>P830+P836</f>
        <v>0</v>
      </c>
      <c r="Q829" s="27">
        <f>Q830+Q836</f>
        <v>0</v>
      </c>
      <c r="R829" s="27">
        <f t="shared" si="1378"/>
        <v>2028203.1421000003</v>
      </c>
      <c r="S829" s="27">
        <f t="shared" si="1379"/>
        <v>1241781.7</v>
      </c>
      <c r="T829" s="27">
        <f t="shared" si="1380"/>
        <v>244941.40000000002</v>
      </c>
      <c r="U829" s="27">
        <f>U830+U836</f>
        <v>0</v>
      </c>
      <c r="V829" s="27">
        <f>V830+V836</f>
        <v>0</v>
      </c>
      <c r="W829" s="27">
        <f>W830+W836</f>
        <v>0</v>
      </c>
      <c r="X829" s="27">
        <f t="shared" si="1381"/>
        <v>2028203.1421000003</v>
      </c>
      <c r="Y829" s="27">
        <f t="shared" si="1382"/>
        <v>1241781.7</v>
      </c>
      <c r="Z829" s="27">
        <f t="shared" si="1383"/>
        <v>244941.40000000002</v>
      </c>
      <c r="AA829" s="27">
        <f>AA830+AA836</f>
        <v>0</v>
      </c>
      <c r="AB829" s="27">
        <f>AB830+AB836</f>
        <v>548402.53799999994</v>
      </c>
      <c r="AC829" s="27">
        <f>AC830+AC836</f>
        <v>0</v>
      </c>
      <c r="AD829" s="27">
        <f t="shared" si="1384"/>
        <v>2028203.1421000003</v>
      </c>
      <c r="AE829" s="27">
        <f t="shared" si="1385"/>
        <v>1790184.2379999999</v>
      </c>
      <c r="AF829" s="27">
        <f t="shared" si="1386"/>
        <v>244941.40000000002</v>
      </c>
      <c r="AG829" s="27">
        <f>AG830+AG836</f>
        <v>0</v>
      </c>
      <c r="AH829" s="27">
        <f t="shared" si="1387"/>
        <v>2028203.1421000003</v>
      </c>
      <c r="AI829" s="27">
        <f t="shared" si="1388"/>
        <v>1790184.2379999999</v>
      </c>
      <c r="AJ829" s="27">
        <f t="shared" si="1389"/>
        <v>244941.40000000002</v>
      </c>
      <c r="AK829" s="27">
        <f>AK830+AK836</f>
        <v>0</v>
      </c>
      <c r="AL829" s="27">
        <f>AL830+AL836</f>
        <v>-31857.037000000004</v>
      </c>
      <c r="AM829" s="27">
        <f>AM830+AM836</f>
        <v>155979.11199999999</v>
      </c>
      <c r="AN829" s="27">
        <f t="shared" si="1390"/>
        <v>2028203.1421000003</v>
      </c>
      <c r="AO829" s="27">
        <f t="shared" si="1391"/>
        <v>1758327.2009999999</v>
      </c>
      <c r="AP829" s="27">
        <f t="shared" si="1392"/>
        <v>400920.51199999999</v>
      </c>
      <c r="AQ829" s="27">
        <f>AQ830+AQ836</f>
        <v>0</v>
      </c>
      <c r="AR829" s="27">
        <f>AR830+AR836</f>
        <v>0</v>
      </c>
      <c r="AS829" s="27">
        <f>AS830+AS836</f>
        <v>0</v>
      </c>
      <c r="AT829" s="27">
        <f t="shared" si="1393"/>
        <v>2028203.1421000003</v>
      </c>
      <c r="AU829" s="27">
        <f t="shared" si="1394"/>
        <v>1758327.2009999999</v>
      </c>
      <c r="AV829" s="27">
        <f t="shared" si="1395"/>
        <v>400920.51199999999</v>
      </c>
      <c r="AW829" s="27">
        <f>AW830+AW836</f>
        <v>0</v>
      </c>
      <c r="AX829" s="27">
        <f>AX830+AX836</f>
        <v>0</v>
      </c>
      <c r="AY829" s="27">
        <f>AY830+AY836</f>
        <v>0</v>
      </c>
      <c r="AZ829" s="27">
        <f t="shared" si="1396"/>
        <v>2028203.1421000003</v>
      </c>
      <c r="BA829" s="27">
        <f t="shared" si="1397"/>
        <v>1758327.2009999999</v>
      </c>
      <c r="BB829" s="27">
        <f t="shared" si="1398"/>
        <v>400920.51199999999</v>
      </c>
      <c r="BC829" s="27">
        <f>BC830+BC836</f>
        <v>0</v>
      </c>
      <c r="BD829" s="28"/>
      <c r="BE829" s="28"/>
      <c r="BF829" s="23"/>
      <c r="BG829" s="23"/>
      <c r="BH829" s="23"/>
      <c r="BI829" s="23"/>
      <c r="BJ829" s="23"/>
    </row>
    <row r="830" s="1" customFormat="1">
      <c r="A830" s="13" t="s">
        <v>544</v>
      </c>
      <c r="B830" s="14"/>
      <c r="C830" s="13"/>
      <c r="D830" s="13"/>
      <c r="E830" s="29" t="s">
        <v>545</v>
      </c>
      <c r="F830" s="16">
        <f>F831</f>
        <v>218600.29999999999</v>
      </c>
      <c r="G830" s="16">
        <f>G831</f>
        <v>445103.09999999998</v>
      </c>
      <c r="H830" s="16">
        <f>H831</f>
        <v>145103.10000000001</v>
      </c>
      <c r="I830" s="16">
        <f>I831</f>
        <v>0</v>
      </c>
      <c r="J830" s="16">
        <f>J831</f>
        <v>0</v>
      </c>
      <c r="K830" s="16">
        <f>K831</f>
        <v>0</v>
      </c>
      <c r="L830" s="16">
        <f t="shared" si="1323"/>
        <v>218600.29999999999</v>
      </c>
      <c r="M830" s="16">
        <f t="shared" si="1324"/>
        <v>445103.09999999998</v>
      </c>
      <c r="N830" s="16">
        <f t="shared" si="1325"/>
        <v>145103.10000000001</v>
      </c>
      <c r="O830" s="16">
        <f>O831</f>
        <v>5053.4343699999999</v>
      </c>
      <c r="P830" s="16">
        <f>P831</f>
        <v>0</v>
      </c>
      <c r="Q830" s="16">
        <f>Q831</f>
        <v>0</v>
      </c>
      <c r="R830" s="16">
        <f t="shared" si="1378"/>
        <v>223653.73436999999</v>
      </c>
      <c r="S830" s="16">
        <f t="shared" si="1379"/>
        <v>445103.09999999998</v>
      </c>
      <c r="T830" s="16">
        <f t="shared" si="1380"/>
        <v>145103.10000000001</v>
      </c>
      <c r="U830" s="16">
        <f>U831</f>
        <v>0</v>
      </c>
      <c r="V830" s="16">
        <f>V831</f>
        <v>0</v>
      </c>
      <c r="W830" s="16">
        <f>W831</f>
        <v>0</v>
      </c>
      <c r="X830" s="16">
        <f t="shared" si="1381"/>
        <v>223653.73436999999</v>
      </c>
      <c r="Y830" s="16">
        <f t="shared" si="1382"/>
        <v>445103.09999999998</v>
      </c>
      <c r="Z830" s="16">
        <f t="shared" si="1383"/>
        <v>145103.10000000001</v>
      </c>
      <c r="AA830" s="16">
        <f>AA831</f>
        <v>0</v>
      </c>
      <c r="AB830" s="16">
        <f>AB831</f>
        <v>150057.79999999999</v>
      </c>
      <c r="AC830" s="16">
        <f>AC831</f>
        <v>0</v>
      </c>
      <c r="AD830" s="16">
        <f t="shared" si="1384"/>
        <v>223653.73436999999</v>
      </c>
      <c r="AE830" s="16">
        <f t="shared" si="1385"/>
        <v>595160.89999999991</v>
      </c>
      <c r="AF830" s="16">
        <f t="shared" si="1386"/>
        <v>145103.10000000001</v>
      </c>
      <c r="AG830" s="16">
        <f>AG831</f>
        <v>0</v>
      </c>
      <c r="AH830" s="16">
        <f t="shared" si="1387"/>
        <v>223653.73436999999</v>
      </c>
      <c r="AI830" s="16">
        <f t="shared" si="1388"/>
        <v>595160.89999999991</v>
      </c>
      <c r="AJ830" s="16">
        <f t="shared" si="1389"/>
        <v>145103.10000000001</v>
      </c>
      <c r="AK830" s="16">
        <f>AK831</f>
        <v>0</v>
      </c>
      <c r="AL830" s="16">
        <f>AL831</f>
        <v>-31857.037000000004</v>
      </c>
      <c r="AM830" s="16">
        <f>AM831</f>
        <v>155979.11199999999</v>
      </c>
      <c r="AN830" s="16">
        <f t="shared" si="1390"/>
        <v>223653.73436999999</v>
      </c>
      <c r="AO830" s="16">
        <f t="shared" si="1391"/>
        <v>563303.8629999999</v>
      </c>
      <c r="AP830" s="16">
        <f t="shared" si="1392"/>
        <v>301082.212</v>
      </c>
      <c r="AQ830" s="16">
        <f>AQ831</f>
        <v>0</v>
      </c>
      <c r="AR830" s="16">
        <f>AR831</f>
        <v>0</v>
      </c>
      <c r="AS830" s="16">
        <f>AS831</f>
        <v>0</v>
      </c>
      <c r="AT830" s="16">
        <f t="shared" si="1393"/>
        <v>223653.73436999999</v>
      </c>
      <c r="AU830" s="16">
        <f t="shared" si="1394"/>
        <v>563303.8629999999</v>
      </c>
      <c r="AV830" s="16">
        <f t="shared" si="1395"/>
        <v>301082.212</v>
      </c>
      <c r="AW830" s="16">
        <f>AW831</f>
        <v>0</v>
      </c>
      <c r="AX830" s="16">
        <f>AX831</f>
        <v>0</v>
      </c>
      <c r="AY830" s="16">
        <f>AY831</f>
        <v>0</v>
      </c>
      <c r="AZ830" s="16">
        <f t="shared" si="1396"/>
        <v>223653.73436999999</v>
      </c>
      <c r="BA830" s="16">
        <f t="shared" si="1397"/>
        <v>563303.8629999999</v>
      </c>
      <c r="BB830" s="16">
        <f t="shared" si="1398"/>
        <v>301082.212</v>
      </c>
      <c r="BC830" s="16">
        <f>BC831</f>
        <v>0</v>
      </c>
      <c r="BD830" s="30"/>
      <c r="BE830" s="30"/>
      <c r="BF830" s="1"/>
      <c r="BG830" s="1"/>
      <c r="BH830" s="1"/>
      <c r="BI830" s="1"/>
      <c r="BJ830" s="1"/>
    </row>
    <row r="831" s="1" customFormat="1">
      <c r="A831" s="13" t="s">
        <v>546</v>
      </c>
      <c r="B831" s="14"/>
      <c r="C831" s="13"/>
      <c r="D831" s="13"/>
      <c r="E831" s="29" t="s">
        <v>547</v>
      </c>
      <c r="F831" s="16">
        <f>F832+F834</f>
        <v>218600.29999999999</v>
      </c>
      <c r="G831" s="16">
        <f>G832+G834</f>
        <v>445103.09999999998</v>
      </c>
      <c r="H831" s="16">
        <f>H832+H834</f>
        <v>145103.10000000001</v>
      </c>
      <c r="I831" s="16">
        <f>I832+I834</f>
        <v>0</v>
      </c>
      <c r="J831" s="16">
        <f>J832+J834</f>
        <v>0</v>
      </c>
      <c r="K831" s="16">
        <f>K832+K834</f>
        <v>0</v>
      </c>
      <c r="L831" s="16">
        <f t="shared" si="1323"/>
        <v>218600.29999999999</v>
      </c>
      <c r="M831" s="16">
        <f t="shared" si="1324"/>
        <v>445103.09999999998</v>
      </c>
      <c r="N831" s="16">
        <f t="shared" si="1325"/>
        <v>145103.10000000001</v>
      </c>
      <c r="O831" s="16">
        <f>O832+O834</f>
        <v>5053.4343699999999</v>
      </c>
      <c r="P831" s="16">
        <f>P832+P834</f>
        <v>0</v>
      </c>
      <c r="Q831" s="16">
        <f>Q832+Q834</f>
        <v>0</v>
      </c>
      <c r="R831" s="16">
        <f t="shared" si="1378"/>
        <v>223653.73436999999</v>
      </c>
      <c r="S831" s="16">
        <f t="shared" si="1379"/>
        <v>445103.09999999998</v>
      </c>
      <c r="T831" s="16">
        <f t="shared" si="1380"/>
        <v>145103.10000000001</v>
      </c>
      <c r="U831" s="16">
        <f>U832+U834</f>
        <v>0</v>
      </c>
      <c r="V831" s="16">
        <f>V832+V834</f>
        <v>0</v>
      </c>
      <c r="W831" s="16">
        <f>W832+W834</f>
        <v>0</v>
      </c>
      <c r="X831" s="16">
        <f t="shared" si="1381"/>
        <v>223653.73436999999</v>
      </c>
      <c r="Y831" s="16">
        <f t="shared" si="1382"/>
        <v>445103.09999999998</v>
      </c>
      <c r="Z831" s="16">
        <f t="shared" si="1383"/>
        <v>145103.10000000001</v>
      </c>
      <c r="AA831" s="16">
        <f>AA832+AA834</f>
        <v>0</v>
      </c>
      <c r="AB831" s="16">
        <f>AB832+AB834</f>
        <v>150057.79999999999</v>
      </c>
      <c r="AC831" s="16">
        <f>AC832+AC834</f>
        <v>0</v>
      </c>
      <c r="AD831" s="16">
        <f t="shared" si="1384"/>
        <v>223653.73436999999</v>
      </c>
      <c r="AE831" s="16">
        <f t="shared" si="1385"/>
        <v>595160.89999999991</v>
      </c>
      <c r="AF831" s="16">
        <f t="shared" si="1386"/>
        <v>145103.10000000001</v>
      </c>
      <c r="AG831" s="16">
        <f>AG832+AG834</f>
        <v>0</v>
      </c>
      <c r="AH831" s="16">
        <f t="shared" si="1387"/>
        <v>223653.73436999999</v>
      </c>
      <c r="AI831" s="16">
        <f t="shared" si="1388"/>
        <v>595160.89999999991</v>
      </c>
      <c r="AJ831" s="16">
        <f t="shared" si="1389"/>
        <v>145103.10000000001</v>
      </c>
      <c r="AK831" s="16">
        <f>AK832+AK834</f>
        <v>0</v>
      </c>
      <c r="AL831" s="16">
        <f>AL832+AL834</f>
        <v>-31857.037000000004</v>
      </c>
      <c r="AM831" s="16">
        <f>AM832+AM834</f>
        <v>155979.11199999999</v>
      </c>
      <c r="AN831" s="16">
        <f t="shared" si="1390"/>
        <v>223653.73436999999</v>
      </c>
      <c r="AO831" s="16">
        <f t="shared" si="1391"/>
        <v>563303.8629999999</v>
      </c>
      <c r="AP831" s="16">
        <f t="shared" si="1392"/>
        <v>301082.212</v>
      </c>
      <c r="AQ831" s="16">
        <f>AQ832+AQ834</f>
        <v>0</v>
      </c>
      <c r="AR831" s="16">
        <f>AR832+AR834</f>
        <v>0</v>
      </c>
      <c r="AS831" s="16">
        <f>AS832+AS834</f>
        <v>0</v>
      </c>
      <c r="AT831" s="16">
        <f t="shared" si="1393"/>
        <v>223653.73436999999</v>
      </c>
      <c r="AU831" s="16">
        <f t="shared" si="1394"/>
        <v>563303.8629999999</v>
      </c>
      <c r="AV831" s="16">
        <f t="shared" si="1395"/>
        <v>301082.212</v>
      </c>
      <c r="AW831" s="16">
        <f>AW832+AW834</f>
        <v>0</v>
      </c>
      <c r="AX831" s="16">
        <f>AX832+AX834</f>
        <v>0</v>
      </c>
      <c r="AY831" s="16">
        <f>AY832+AY834</f>
        <v>0</v>
      </c>
      <c r="AZ831" s="16">
        <f t="shared" si="1396"/>
        <v>223653.73436999999</v>
      </c>
      <c r="BA831" s="16">
        <f t="shared" si="1397"/>
        <v>563303.8629999999</v>
      </c>
      <c r="BB831" s="16">
        <f t="shared" si="1398"/>
        <v>301082.212</v>
      </c>
      <c r="BC831" s="16">
        <f>BC832+BC834</f>
        <v>0</v>
      </c>
      <c r="BD831" s="30"/>
      <c r="BE831" s="30"/>
      <c r="BF831" s="1"/>
      <c r="BG831" s="1"/>
      <c r="BH831" s="1"/>
      <c r="BI831" s="1"/>
      <c r="BJ831" s="1"/>
    </row>
    <row r="832" s="1" customFormat="1">
      <c r="A832" s="13" t="s">
        <v>546</v>
      </c>
      <c r="B832" s="14" t="s">
        <v>66</v>
      </c>
      <c r="C832" s="13"/>
      <c r="D832" s="13"/>
      <c r="E832" s="29" t="s">
        <v>67</v>
      </c>
      <c r="F832" s="16">
        <f>F833</f>
        <v>59830.899999999994</v>
      </c>
      <c r="G832" s="16">
        <f>G833</f>
        <v>404887.5</v>
      </c>
      <c r="H832" s="16">
        <f>H833</f>
        <v>145103.10000000001</v>
      </c>
      <c r="I832" s="16">
        <f>I833</f>
        <v>0</v>
      </c>
      <c r="J832" s="16">
        <f>J833</f>
        <v>0</v>
      </c>
      <c r="K832" s="16">
        <f>K833</f>
        <v>0</v>
      </c>
      <c r="L832" s="16">
        <f t="shared" si="1323"/>
        <v>59830.899999999994</v>
      </c>
      <c r="M832" s="16">
        <f t="shared" si="1324"/>
        <v>404887.5</v>
      </c>
      <c r="N832" s="16">
        <f t="shared" si="1325"/>
        <v>145103.10000000001</v>
      </c>
      <c r="O832" s="16">
        <f>O833</f>
        <v>0</v>
      </c>
      <c r="P832" s="16">
        <f>P833</f>
        <v>0</v>
      </c>
      <c r="Q832" s="16">
        <f>Q833</f>
        <v>0</v>
      </c>
      <c r="R832" s="16">
        <f t="shared" si="1378"/>
        <v>59830.899999999994</v>
      </c>
      <c r="S832" s="16">
        <f t="shared" si="1379"/>
        <v>404887.5</v>
      </c>
      <c r="T832" s="16">
        <f t="shared" si="1380"/>
        <v>145103.10000000001</v>
      </c>
      <c r="U832" s="16">
        <f>U833</f>
        <v>0</v>
      </c>
      <c r="V832" s="16">
        <f>V833</f>
        <v>0</v>
      </c>
      <c r="W832" s="16">
        <f>W833</f>
        <v>0</v>
      </c>
      <c r="X832" s="16">
        <f t="shared" si="1381"/>
        <v>59830.899999999994</v>
      </c>
      <c r="Y832" s="16">
        <f t="shared" si="1382"/>
        <v>404887.5</v>
      </c>
      <c r="Z832" s="16">
        <f t="shared" si="1383"/>
        <v>145103.10000000001</v>
      </c>
      <c r="AA832" s="16">
        <f>AA833</f>
        <v>0</v>
      </c>
      <c r="AB832" s="16">
        <f>AB833</f>
        <v>150057.79999999999</v>
      </c>
      <c r="AC832" s="16">
        <f>AC833</f>
        <v>0</v>
      </c>
      <c r="AD832" s="16">
        <f t="shared" si="1384"/>
        <v>59830.899999999994</v>
      </c>
      <c r="AE832" s="16">
        <f t="shared" si="1385"/>
        <v>554945.30000000005</v>
      </c>
      <c r="AF832" s="16">
        <f t="shared" si="1386"/>
        <v>145103.10000000001</v>
      </c>
      <c r="AG832" s="16">
        <f>AG833</f>
        <v>0</v>
      </c>
      <c r="AH832" s="16">
        <f t="shared" si="1387"/>
        <v>59830.899999999994</v>
      </c>
      <c r="AI832" s="16">
        <f t="shared" si="1388"/>
        <v>554945.30000000005</v>
      </c>
      <c r="AJ832" s="16">
        <f t="shared" si="1389"/>
        <v>145103.10000000001</v>
      </c>
      <c r="AK832" s="16">
        <f>AK833</f>
        <v>0</v>
      </c>
      <c r="AL832" s="16">
        <f>AL833</f>
        <v>-37040.874000000003</v>
      </c>
      <c r="AM832" s="16">
        <f>AM833</f>
        <v>37676.597000000002</v>
      </c>
      <c r="AN832" s="16">
        <f t="shared" si="1390"/>
        <v>59830.899999999994</v>
      </c>
      <c r="AO832" s="16">
        <f t="shared" si="1391"/>
        <v>517904.42600000004</v>
      </c>
      <c r="AP832" s="16">
        <f t="shared" si="1392"/>
        <v>182779.69700000001</v>
      </c>
      <c r="AQ832" s="16">
        <f>AQ833</f>
        <v>0</v>
      </c>
      <c r="AR832" s="16">
        <f>AR833</f>
        <v>0</v>
      </c>
      <c r="AS832" s="16">
        <f>AS833</f>
        <v>0</v>
      </c>
      <c r="AT832" s="16">
        <f t="shared" si="1393"/>
        <v>59830.899999999994</v>
      </c>
      <c r="AU832" s="16">
        <f t="shared" si="1394"/>
        <v>517904.42600000004</v>
      </c>
      <c r="AV832" s="16">
        <f t="shared" si="1395"/>
        <v>182779.69700000001</v>
      </c>
      <c r="AW832" s="16">
        <f>AW833</f>
        <v>0</v>
      </c>
      <c r="AX832" s="16">
        <f>AX833</f>
        <v>0</v>
      </c>
      <c r="AY832" s="16">
        <f>AY833</f>
        <v>0</v>
      </c>
      <c r="AZ832" s="16">
        <f t="shared" si="1396"/>
        <v>59830.899999999994</v>
      </c>
      <c r="BA832" s="16">
        <f t="shared" si="1397"/>
        <v>517904.42600000004</v>
      </c>
      <c r="BB832" s="16">
        <f t="shared" si="1398"/>
        <v>182779.69700000001</v>
      </c>
      <c r="BC832" s="16">
        <f>BC833</f>
        <v>0</v>
      </c>
      <c r="BD832" s="30"/>
      <c r="BE832" s="30"/>
      <c r="BF832" s="1"/>
      <c r="BG832" s="1"/>
      <c r="BH832" s="1"/>
      <c r="BI832" s="1"/>
      <c r="BJ832" s="1"/>
    </row>
    <row r="833" s="1" customFormat="1">
      <c r="A833" s="13" t="s">
        <v>546</v>
      </c>
      <c r="B833" s="14">
        <v>200</v>
      </c>
      <c r="C833" s="13" t="s">
        <v>242</v>
      </c>
      <c r="D833" s="13" t="s">
        <v>74</v>
      </c>
      <c r="E833" s="29" t="s">
        <v>540</v>
      </c>
      <c r="F833" s="16">
        <v>59830.899999999994</v>
      </c>
      <c r="G833" s="16">
        <v>404887.5</v>
      </c>
      <c r="H833" s="16">
        <v>145103.10000000001</v>
      </c>
      <c r="I833" s="16"/>
      <c r="J833" s="16"/>
      <c r="K833" s="16"/>
      <c r="L833" s="16">
        <f t="shared" si="1323"/>
        <v>59830.899999999994</v>
      </c>
      <c r="M833" s="16">
        <f t="shared" si="1324"/>
        <v>404887.5</v>
      </c>
      <c r="N833" s="16">
        <f t="shared" si="1325"/>
        <v>145103.10000000001</v>
      </c>
      <c r="O833" s="16"/>
      <c r="P833" s="16"/>
      <c r="Q833" s="16"/>
      <c r="R833" s="16">
        <f t="shared" si="1378"/>
        <v>59830.899999999994</v>
      </c>
      <c r="S833" s="16">
        <f t="shared" si="1379"/>
        <v>404887.5</v>
      </c>
      <c r="T833" s="16">
        <f t="shared" si="1380"/>
        <v>145103.10000000001</v>
      </c>
      <c r="U833" s="16"/>
      <c r="V833" s="16"/>
      <c r="W833" s="16"/>
      <c r="X833" s="16">
        <f t="shared" si="1381"/>
        <v>59830.899999999994</v>
      </c>
      <c r="Y833" s="16">
        <f t="shared" si="1382"/>
        <v>404887.5</v>
      </c>
      <c r="Z833" s="16">
        <f t="shared" si="1383"/>
        <v>145103.10000000001</v>
      </c>
      <c r="AA833" s="16"/>
      <c r="AB833" s="16">
        <v>150057.79999999999</v>
      </c>
      <c r="AC833" s="16"/>
      <c r="AD833" s="16">
        <f t="shared" si="1384"/>
        <v>59830.899999999994</v>
      </c>
      <c r="AE833" s="16">
        <f t="shared" si="1385"/>
        <v>554945.30000000005</v>
      </c>
      <c r="AF833" s="16">
        <f t="shared" si="1386"/>
        <v>145103.10000000001</v>
      </c>
      <c r="AG833" s="16"/>
      <c r="AH833" s="16">
        <f t="shared" si="1387"/>
        <v>59830.899999999994</v>
      </c>
      <c r="AI833" s="16">
        <f t="shared" si="1388"/>
        <v>554945.30000000005</v>
      </c>
      <c r="AJ833" s="16">
        <f t="shared" si="1389"/>
        <v>145103.10000000001</v>
      </c>
      <c r="AK833" s="16"/>
      <c r="AL833" s="16">
        <v>-37040.874000000003</v>
      </c>
      <c r="AM833" s="16">
        <v>37676.597000000002</v>
      </c>
      <c r="AN833" s="16">
        <f t="shared" si="1390"/>
        <v>59830.899999999994</v>
      </c>
      <c r="AO833" s="16">
        <f t="shared" si="1391"/>
        <v>517904.42600000004</v>
      </c>
      <c r="AP833" s="16">
        <f t="shared" si="1392"/>
        <v>182779.69700000001</v>
      </c>
      <c r="AQ833" s="16"/>
      <c r="AR833" s="16"/>
      <c r="AS833" s="16"/>
      <c r="AT833" s="16">
        <f t="shared" si="1393"/>
        <v>59830.899999999994</v>
      </c>
      <c r="AU833" s="16">
        <f t="shared" si="1394"/>
        <v>517904.42600000004</v>
      </c>
      <c r="AV833" s="16">
        <f t="shared" si="1395"/>
        <v>182779.69700000001</v>
      </c>
      <c r="AW833" s="16"/>
      <c r="AX833" s="16"/>
      <c r="AY833" s="16"/>
      <c r="AZ833" s="16">
        <f t="shared" si="1396"/>
        <v>59830.899999999994</v>
      </c>
      <c r="BA833" s="16">
        <f t="shared" si="1397"/>
        <v>517904.42600000004</v>
      </c>
      <c r="BB833" s="16">
        <f t="shared" si="1398"/>
        <v>182779.69700000001</v>
      </c>
      <c r="BC833" s="16"/>
      <c r="BD833" s="30"/>
      <c r="BE833" s="30"/>
      <c r="BF833" s="1"/>
      <c r="BG833" s="1"/>
      <c r="BH833" s="1"/>
      <c r="BI833" s="1"/>
      <c r="BJ833" s="1"/>
    </row>
    <row r="834" s="1" customFormat="1">
      <c r="A834" s="13" t="s">
        <v>546</v>
      </c>
      <c r="B834" s="14" t="s">
        <v>35</v>
      </c>
      <c r="C834" s="13"/>
      <c r="D834" s="13"/>
      <c r="E834" s="29" t="s">
        <v>36</v>
      </c>
      <c r="F834" s="16">
        <f>F835</f>
        <v>158769.39999999999</v>
      </c>
      <c r="G834" s="16">
        <f>G835</f>
        <v>40215.599999999999</v>
      </c>
      <c r="H834" s="16">
        <f>H835</f>
        <v>0</v>
      </c>
      <c r="I834" s="16">
        <f>I835</f>
        <v>0</v>
      </c>
      <c r="J834" s="16">
        <f>J835</f>
        <v>0</v>
      </c>
      <c r="K834" s="16">
        <f>K835</f>
        <v>0</v>
      </c>
      <c r="L834" s="16">
        <f t="shared" si="1323"/>
        <v>158769.39999999999</v>
      </c>
      <c r="M834" s="16">
        <f t="shared" si="1324"/>
        <v>40215.599999999999</v>
      </c>
      <c r="N834" s="16">
        <f t="shared" si="1325"/>
        <v>0</v>
      </c>
      <c r="O834" s="16">
        <f>O835</f>
        <v>5053.4343699999999</v>
      </c>
      <c r="P834" s="16">
        <f>P835</f>
        <v>0</v>
      </c>
      <c r="Q834" s="16">
        <f>Q835</f>
        <v>0</v>
      </c>
      <c r="R834" s="16">
        <f t="shared" si="1378"/>
        <v>163822.83437</v>
      </c>
      <c r="S834" s="16">
        <f t="shared" si="1379"/>
        <v>40215.599999999999</v>
      </c>
      <c r="T834" s="16">
        <f t="shared" si="1380"/>
        <v>0</v>
      </c>
      <c r="U834" s="16">
        <f>U835</f>
        <v>0</v>
      </c>
      <c r="V834" s="16">
        <f>V835</f>
        <v>0</v>
      </c>
      <c r="W834" s="16">
        <f>W835</f>
        <v>0</v>
      </c>
      <c r="X834" s="16">
        <f t="shared" si="1381"/>
        <v>163822.83437</v>
      </c>
      <c r="Y834" s="16">
        <f t="shared" si="1382"/>
        <v>40215.599999999999</v>
      </c>
      <c r="Z834" s="16">
        <f t="shared" si="1383"/>
        <v>0</v>
      </c>
      <c r="AA834" s="16">
        <f>AA835</f>
        <v>0</v>
      </c>
      <c r="AB834" s="16">
        <f>AB835</f>
        <v>0</v>
      </c>
      <c r="AC834" s="16">
        <f>AC835</f>
        <v>0</v>
      </c>
      <c r="AD834" s="16">
        <f t="shared" si="1384"/>
        <v>163822.83437</v>
      </c>
      <c r="AE834" s="16">
        <f t="shared" si="1385"/>
        <v>40215.599999999999</v>
      </c>
      <c r="AF834" s="16">
        <f t="shared" si="1386"/>
        <v>0</v>
      </c>
      <c r="AG834" s="16">
        <f>AG835</f>
        <v>0</v>
      </c>
      <c r="AH834" s="16">
        <f t="shared" si="1387"/>
        <v>163822.83437</v>
      </c>
      <c r="AI834" s="16">
        <f t="shared" si="1388"/>
        <v>40215.599999999999</v>
      </c>
      <c r="AJ834" s="16">
        <f t="shared" si="1389"/>
        <v>0</v>
      </c>
      <c r="AK834" s="16">
        <f>AK835</f>
        <v>0</v>
      </c>
      <c r="AL834" s="16">
        <f>AL835</f>
        <v>5183.8370000000004</v>
      </c>
      <c r="AM834" s="16">
        <f>AM835</f>
        <v>118302.515</v>
      </c>
      <c r="AN834" s="16">
        <f t="shared" si="1390"/>
        <v>163822.83437</v>
      </c>
      <c r="AO834" s="16">
        <f t="shared" si="1391"/>
        <v>45399.436999999998</v>
      </c>
      <c r="AP834" s="16">
        <f t="shared" si="1392"/>
        <v>118302.515</v>
      </c>
      <c r="AQ834" s="16">
        <f>AQ835</f>
        <v>0</v>
      </c>
      <c r="AR834" s="16">
        <f>AR835</f>
        <v>0</v>
      </c>
      <c r="AS834" s="16">
        <f>AS835</f>
        <v>0</v>
      </c>
      <c r="AT834" s="16">
        <f t="shared" si="1393"/>
        <v>163822.83437</v>
      </c>
      <c r="AU834" s="16">
        <f t="shared" si="1394"/>
        <v>45399.436999999998</v>
      </c>
      <c r="AV834" s="16">
        <f t="shared" si="1395"/>
        <v>118302.515</v>
      </c>
      <c r="AW834" s="16">
        <f>AW835</f>
        <v>0</v>
      </c>
      <c r="AX834" s="16">
        <f>AX835</f>
        <v>0</v>
      </c>
      <c r="AY834" s="16">
        <f>AY835</f>
        <v>0</v>
      </c>
      <c r="AZ834" s="16">
        <f t="shared" si="1396"/>
        <v>163822.83437</v>
      </c>
      <c r="BA834" s="16">
        <f t="shared" si="1397"/>
        <v>45399.436999999998</v>
      </c>
      <c r="BB834" s="16">
        <f t="shared" si="1398"/>
        <v>118302.515</v>
      </c>
      <c r="BC834" s="16">
        <f>BC835</f>
        <v>0</v>
      </c>
      <c r="BD834" s="30"/>
      <c r="BE834" s="30"/>
      <c r="BF834" s="1"/>
      <c r="BG834" s="1"/>
      <c r="BH834" s="1"/>
      <c r="BI834" s="1"/>
      <c r="BJ834" s="1"/>
    </row>
    <row r="835" s="1" customFormat="1">
      <c r="A835" s="13" t="s">
        <v>546</v>
      </c>
      <c r="B835" s="14">
        <v>400</v>
      </c>
      <c r="C835" s="13" t="s">
        <v>242</v>
      </c>
      <c r="D835" s="13" t="s">
        <v>74</v>
      </c>
      <c r="E835" s="29" t="s">
        <v>540</v>
      </c>
      <c r="F835" s="16">
        <v>158769.39999999999</v>
      </c>
      <c r="G835" s="16">
        <v>40215.599999999999</v>
      </c>
      <c r="H835" s="16">
        <v>0</v>
      </c>
      <c r="I835" s="16"/>
      <c r="J835" s="16"/>
      <c r="K835" s="16"/>
      <c r="L835" s="16">
        <f t="shared" si="1323"/>
        <v>158769.39999999999</v>
      </c>
      <c r="M835" s="16">
        <f t="shared" si="1324"/>
        <v>40215.599999999999</v>
      </c>
      <c r="N835" s="16">
        <f t="shared" si="1325"/>
        <v>0</v>
      </c>
      <c r="O835" s="16">
        <f>2887.23437+2166.2</f>
        <v>5053.4343699999999</v>
      </c>
      <c r="P835" s="16"/>
      <c r="Q835" s="16"/>
      <c r="R835" s="16">
        <f t="shared" si="1378"/>
        <v>163822.83437</v>
      </c>
      <c r="S835" s="16">
        <f t="shared" si="1379"/>
        <v>40215.599999999999</v>
      </c>
      <c r="T835" s="16">
        <f t="shared" si="1380"/>
        <v>0</v>
      </c>
      <c r="U835" s="16"/>
      <c r="V835" s="16"/>
      <c r="W835" s="16"/>
      <c r="X835" s="16">
        <f t="shared" si="1381"/>
        <v>163822.83437</v>
      </c>
      <c r="Y835" s="16">
        <f t="shared" si="1382"/>
        <v>40215.599999999999</v>
      </c>
      <c r="Z835" s="16">
        <f t="shared" si="1383"/>
        <v>0</v>
      </c>
      <c r="AA835" s="16"/>
      <c r="AB835" s="16"/>
      <c r="AC835" s="16"/>
      <c r="AD835" s="16">
        <f t="shared" si="1384"/>
        <v>163822.83437</v>
      </c>
      <c r="AE835" s="16">
        <f t="shared" si="1385"/>
        <v>40215.599999999999</v>
      </c>
      <c r="AF835" s="16">
        <f t="shared" si="1386"/>
        <v>0</v>
      </c>
      <c r="AG835" s="16"/>
      <c r="AH835" s="16">
        <f t="shared" si="1387"/>
        <v>163822.83437</v>
      </c>
      <c r="AI835" s="16">
        <f t="shared" si="1388"/>
        <v>40215.599999999999</v>
      </c>
      <c r="AJ835" s="16">
        <f t="shared" si="1389"/>
        <v>0</v>
      </c>
      <c r="AK835" s="16"/>
      <c r="AL835" s="16">
        <v>5183.8370000000004</v>
      </c>
      <c r="AM835" s="16">
        <v>118302.515</v>
      </c>
      <c r="AN835" s="16">
        <f t="shared" si="1390"/>
        <v>163822.83437</v>
      </c>
      <c r="AO835" s="16">
        <f t="shared" si="1391"/>
        <v>45399.436999999998</v>
      </c>
      <c r="AP835" s="16">
        <f t="shared" si="1392"/>
        <v>118302.515</v>
      </c>
      <c r="AQ835" s="16"/>
      <c r="AR835" s="16"/>
      <c r="AS835" s="16"/>
      <c r="AT835" s="16">
        <f t="shared" si="1393"/>
        <v>163822.83437</v>
      </c>
      <c r="AU835" s="16">
        <f t="shared" si="1394"/>
        <v>45399.436999999998</v>
      </c>
      <c r="AV835" s="16">
        <f t="shared" si="1395"/>
        <v>118302.515</v>
      </c>
      <c r="AW835" s="16"/>
      <c r="AX835" s="16"/>
      <c r="AY835" s="16"/>
      <c r="AZ835" s="16">
        <f t="shared" si="1396"/>
        <v>163822.83437</v>
      </c>
      <c r="BA835" s="16">
        <f t="shared" si="1397"/>
        <v>45399.436999999998</v>
      </c>
      <c r="BB835" s="16">
        <f t="shared" si="1398"/>
        <v>118302.515</v>
      </c>
      <c r="BC835" s="16"/>
      <c r="BD835" s="30"/>
      <c r="BE835" s="30"/>
      <c r="BF835" s="1"/>
      <c r="BG835" s="1"/>
      <c r="BH835" s="1"/>
      <c r="BI835" s="1"/>
      <c r="BJ835" s="1"/>
    </row>
    <row r="836" s="1" customFormat="1">
      <c r="A836" s="13" t="s">
        <v>548</v>
      </c>
      <c r="B836" s="14"/>
      <c r="C836" s="13"/>
      <c r="D836" s="13"/>
      <c r="E836" s="29" t="s">
        <v>549</v>
      </c>
      <c r="F836" s="16">
        <f>F837+F840+F843+F846</f>
        <v>1787274.7000000002</v>
      </c>
      <c r="G836" s="16">
        <f>G837+G840+G843+G846</f>
        <v>796678.59999999998</v>
      </c>
      <c r="H836" s="16">
        <f>H837+H840+H843+H846</f>
        <v>99838.300000000003</v>
      </c>
      <c r="I836" s="16">
        <f>I837+I840+I843+I846</f>
        <v>0</v>
      </c>
      <c r="J836" s="16">
        <f>J837+J840+J843+J846</f>
        <v>0</v>
      </c>
      <c r="K836" s="16">
        <f>K837+K840+K843+K846</f>
        <v>0</v>
      </c>
      <c r="L836" s="16">
        <f t="shared" si="1323"/>
        <v>1787274.7000000002</v>
      </c>
      <c r="M836" s="16">
        <f t="shared" si="1324"/>
        <v>796678.59999999998</v>
      </c>
      <c r="N836" s="16">
        <f t="shared" si="1325"/>
        <v>99838.300000000003</v>
      </c>
      <c r="O836" s="16">
        <f>O837+O840+O843+O846</f>
        <v>17274.707729999998</v>
      </c>
      <c r="P836" s="16">
        <f>P837+P840+P843+P846</f>
        <v>0</v>
      </c>
      <c r="Q836" s="16">
        <f>Q837+Q840+Q843+Q846</f>
        <v>0</v>
      </c>
      <c r="R836" s="16">
        <f t="shared" si="1378"/>
        <v>1804549.4077300001</v>
      </c>
      <c r="S836" s="16">
        <f t="shared" si="1379"/>
        <v>796678.59999999998</v>
      </c>
      <c r="T836" s="16">
        <f t="shared" si="1380"/>
        <v>99838.300000000003</v>
      </c>
      <c r="U836" s="16">
        <f>U837+U840+U843+U846</f>
        <v>0</v>
      </c>
      <c r="V836" s="16">
        <f>V837+V840+V843+V846</f>
        <v>0</v>
      </c>
      <c r="W836" s="16">
        <f>W837+W840+W843+W846</f>
        <v>0</v>
      </c>
      <c r="X836" s="16">
        <f t="shared" si="1381"/>
        <v>1804549.4077300001</v>
      </c>
      <c r="Y836" s="16">
        <f t="shared" si="1382"/>
        <v>796678.59999999998</v>
      </c>
      <c r="Z836" s="16">
        <f t="shared" si="1383"/>
        <v>99838.300000000003</v>
      </c>
      <c r="AA836" s="16">
        <f>AA837+AA840+AA843+AA846</f>
        <v>0</v>
      </c>
      <c r="AB836" s="16">
        <f>AB837+AB840+AB843+AB846</f>
        <v>398344.73800000001</v>
      </c>
      <c r="AC836" s="16">
        <f>AC837+AC840+AC843+AC846</f>
        <v>0</v>
      </c>
      <c r="AD836" s="16">
        <f t="shared" si="1384"/>
        <v>1804549.4077300001</v>
      </c>
      <c r="AE836" s="16">
        <f t="shared" si="1385"/>
        <v>1195023.338</v>
      </c>
      <c r="AF836" s="16">
        <f t="shared" si="1386"/>
        <v>99838.300000000003</v>
      </c>
      <c r="AG836" s="16">
        <f>AG837+AG840+AG843+AG846</f>
        <v>0</v>
      </c>
      <c r="AH836" s="16">
        <f t="shared" si="1387"/>
        <v>1804549.4077300001</v>
      </c>
      <c r="AI836" s="16">
        <f t="shared" si="1388"/>
        <v>1195023.338</v>
      </c>
      <c r="AJ836" s="16">
        <f t="shared" si="1389"/>
        <v>99838.300000000003</v>
      </c>
      <c r="AK836" s="16">
        <f>AK837+AK840+AK843+AK846</f>
        <v>0</v>
      </c>
      <c r="AL836" s="16">
        <f>AL837+AL840+AL843+AL846</f>
        <v>0</v>
      </c>
      <c r="AM836" s="16">
        <f>AM837+AM840+AM843+AM846</f>
        <v>0</v>
      </c>
      <c r="AN836" s="16">
        <f t="shared" si="1390"/>
        <v>1804549.4077300001</v>
      </c>
      <c r="AO836" s="16">
        <f t="shared" si="1391"/>
        <v>1195023.338</v>
      </c>
      <c r="AP836" s="16">
        <f t="shared" si="1392"/>
        <v>99838.300000000003</v>
      </c>
      <c r="AQ836" s="16">
        <f>AQ837+AQ840+AQ843+AQ846</f>
        <v>0</v>
      </c>
      <c r="AR836" s="16">
        <f>AR837+AR840+AR843+AR846</f>
        <v>0</v>
      </c>
      <c r="AS836" s="16">
        <f>AS837+AS840+AS843+AS846</f>
        <v>0</v>
      </c>
      <c r="AT836" s="16">
        <f t="shared" si="1393"/>
        <v>1804549.4077300001</v>
      </c>
      <c r="AU836" s="16">
        <f t="shared" si="1394"/>
        <v>1195023.338</v>
      </c>
      <c r="AV836" s="16">
        <f t="shared" si="1395"/>
        <v>99838.300000000003</v>
      </c>
      <c r="AW836" s="16">
        <f>AW837+AW840+AW843+AW846</f>
        <v>0</v>
      </c>
      <c r="AX836" s="16">
        <f>AX837+AX840+AX843+AX846</f>
        <v>0</v>
      </c>
      <c r="AY836" s="16">
        <f>AY837+AY840+AY843+AY846</f>
        <v>0</v>
      </c>
      <c r="AZ836" s="16">
        <f t="shared" si="1396"/>
        <v>1804549.4077300001</v>
      </c>
      <c r="BA836" s="16">
        <f t="shared" si="1397"/>
        <v>1195023.338</v>
      </c>
      <c r="BB836" s="16">
        <f t="shared" si="1398"/>
        <v>99838.300000000003</v>
      </c>
      <c r="BC836" s="16">
        <f>BC837+BC840+BC843+BC846</f>
        <v>0</v>
      </c>
      <c r="BD836" s="30"/>
      <c r="BE836" s="30"/>
      <c r="BF836" s="1"/>
      <c r="BG836" s="1"/>
      <c r="BH836" s="1"/>
      <c r="BI836" s="1"/>
      <c r="BJ836" s="1"/>
    </row>
    <row r="837" s="1" customFormat="1">
      <c r="A837" s="13" t="s">
        <v>550</v>
      </c>
      <c r="B837" s="14"/>
      <c r="C837" s="13"/>
      <c r="D837" s="13"/>
      <c r="E837" s="29" t="s">
        <v>551</v>
      </c>
      <c r="F837" s="16">
        <f t="shared" ref="F837:F847" si="1448">F838</f>
        <v>51615</v>
      </c>
      <c r="G837" s="16">
        <f t="shared" ref="G837:G847" si="1449">G838</f>
        <v>166.30000000000291</v>
      </c>
      <c r="H837" s="16">
        <f t="shared" ref="H837:H847" si="1450">H838</f>
        <v>0</v>
      </c>
      <c r="I837" s="16">
        <f t="shared" ref="I837:I847" si="1451">I838</f>
        <v>0</v>
      </c>
      <c r="J837" s="16">
        <f t="shared" ref="J837:J847" si="1452">J838</f>
        <v>0</v>
      </c>
      <c r="K837" s="16">
        <f t="shared" ref="K837:K847" si="1453">K838</f>
        <v>0</v>
      </c>
      <c r="L837" s="16">
        <f t="shared" si="1323"/>
        <v>51615</v>
      </c>
      <c r="M837" s="16">
        <f t="shared" si="1324"/>
        <v>166.30000000000291</v>
      </c>
      <c r="N837" s="16">
        <f t="shared" si="1325"/>
        <v>0</v>
      </c>
      <c r="O837" s="16">
        <f t="shared" ref="O837:O847" si="1454">O838</f>
        <v>0</v>
      </c>
      <c r="P837" s="16">
        <f t="shared" ref="P837:P847" si="1455">P838</f>
        <v>0</v>
      </c>
      <c r="Q837" s="16">
        <f t="shared" ref="Q837:Q847" si="1456">Q838</f>
        <v>0</v>
      </c>
      <c r="R837" s="16">
        <f t="shared" si="1378"/>
        <v>51615</v>
      </c>
      <c r="S837" s="16">
        <f t="shared" si="1379"/>
        <v>166.30000000000291</v>
      </c>
      <c r="T837" s="16">
        <f t="shared" si="1380"/>
        <v>0</v>
      </c>
      <c r="U837" s="16">
        <f t="shared" ref="U837:U847" si="1457">U838</f>
        <v>0</v>
      </c>
      <c r="V837" s="16">
        <f t="shared" ref="V837:V847" si="1458">V838</f>
        <v>0</v>
      </c>
      <c r="W837" s="16">
        <f t="shared" ref="W837:W847" si="1459">W838</f>
        <v>0</v>
      </c>
      <c r="X837" s="16">
        <f t="shared" si="1381"/>
        <v>51615</v>
      </c>
      <c r="Y837" s="16">
        <f t="shared" si="1382"/>
        <v>166.30000000000291</v>
      </c>
      <c r="Z837" s="16">
        <f t="shared" si="1383"/>
        <v>0</v>
      </c>
      <c r="AA837" s="16">
        <f t="shared" ref="AA837:AA849" si="1460">AA838</f>
        <v>0</v>
      </c>
      <c r="AB837" s="16">
        <f t="shared" ref="AB837:AB849" si="1461">AB838</f>
        <v>0</v>
      </c>
      <c r="AC837" s="16">
        <f t="shared" ref="AC837:AC849" si="1462">AC838</f>
        <v>0</v>
      </c>
      <c r="AD837" s="16">
        <f t="shared" si="1384"/>
        <v>51615</v>
      </c>
      <c r="AE837" s="16">
        <f t="shared" si="1385"/>
        <v>166.30000000000291</v>
      </c>
      <c r="AF837" s="16">
        <f t="shared" si="1386"/>
        <v>0</v>
      </c>
      <c r="AG837" s="16">
        <f t="shared" ref="AG837:AG849" si="1463">AG838</f>
        <v>0</v>
      </c>
      <c r="AH837" s="16">
        <f t="shared" si="1387"/>
        <v>51615</v>
      </c>
      <c r="AI837" s="16">
        <f t="shared" si="1388"/>
        <v>166.30000000000291</v>
      </c>
      <c r="AJ837" s="16">
        <f t="shared" si="1389"/>
        <v>0</v>
      </c>
      <c r="AK837" s="16">
        <f t="shared" ref="AK837:AK849" si="1464">AK838</f>
        <v>0</v>
      </c>
      <c r="AL837" s="16">
        <f t="shared" ref="AL837:AL849" si="1465">AL838</f>
        <v>0</v>
      </c>
      <c r="AM837" s="16">
        <f t="shared" ref="AM837:AM849" si="1466">AM838</f>
        <v>0</v>
      </c>
      <c r="AN837" s="16">
        <f t="shared" si="1390"/>
        <v>51615</v>
      </c>
      <c r="AO837" s="16">
        <f t="shared" si="1391"/>
        <v>166.30000000000291</v>
      </c>
      <c r="AP837" s="16">
        <f t="shared" si="1392"/>
        <v>0</v>
      </c>
      <c r="AQ837" s="16">
        <f t="shared" ref="AQ837:AQ849" si="1467">AQ838</f>
        <v>0</v>
      </c>
      <c r="AR837" s="16">
        <f t="shared" ref="AR837:AR849" si="1468">AR838</f>
        <v>0</v>
      </c>
      <c r="AS837" s="16">
        <f t="shared" ref="AS837:AS849" si="1469">AS838</f>
        <v>0</v>
      </c>
      <c r="AT837" s="16">
        <f t="shared" si="1393"/>
        <v>51615</v>
      </c>
      <c r="AU837" s="16">
        <f t="shared" si="1394"/>
        <v>166.30000000000291</v>
      </c>
      <c r="AV837" s="16">
        <f t="shared" si="1395"/>
        <v>0</v>
      </c>
      <c r="AW837" s="16">
        <f t="shared" ref="AW837:AW849" si="1470">AW838</f>
        <v>0</v>
      </c>
      <c r="AX837" s="16">
        <f t="shared" ref="AX837:AX849" si="1471">AX838</f>
        <v>0</v>
      </c>
      <c r="AY837" s="16">
        <f t="shared" ref="AY837:AY849" si="1472">AY838</f>
        <v>0</v>
      </c>
      <c r="AZ837" s="16">
        <f t="shared" si="1396"/>
        <v>51615</v>
      </c>
      <c r="BA837" s="16">
        <f t="shared" si="1397"/>
        <v>166.30000000000291</v>
      </c>
      <c r="BB837" s="16">
        <f t="shared" si="1398"/>
        <v>0</v>
      </c>
      <c r="BC837" s="16">
        <f t="shared" ref="BC837:BC849" si="1473">BC838</f>
        <v>0</v>
      </c>
      <c r="BD837" s="30"/>
      <c r="BE837" s="30"/>
      <c r="BF837" s="1"/>
      <c r="BG837" s="1"/>
      <c r="BH837" s="1"/>
      <c r="BI837" s="1"/>
      <c r="BJ837" s="1"/>
    </row>
    <row r="838" s="1" customFormat="1">
      <c r="A838" s="13" t="s">
        <v>550</v>
      </c>
      <c r="B838" s="14" t="s">
        <v>66</v>
      </c>
      <c r="C838" s="13"/>
      <c r="D838" s="13"/>
      <c r="E838" s="29" t="s">
        <v>67</v>
      </c>
      <c r="F838" s="16">
        <f t="shared" si="1448"/>
        <v>51615</v>
      </c>
      <c r="G838" s="16">
        <f t="shared" si="1449"/>
        <v>166.30000000000291</v>
      </c>
      <c r="H838" s="16">
        <f t="shared" si="1450"/>
        <v>0</v>
      </c>
      <c r="I838" s="16">
        <f t="shared" si="1451"/>
        <v>0</v>
      </c>
      <c r="J838" s="16">
        <f t="shared" si="1452"/>
        <v>0</v>
      </c>
      <c r="K838" s="16">
        <f t="shared" si="1453"/>
        <v>0</v>
      </c>
      <c r="L838" s="16">
        <f t="shared" si="1323"/>
        <v>51615</v>
      </c>
      <c r="M838" s="16">
        <f t="shared" si="1324"/>
        <v>166.30000000000291</v>
      </c>
      <c r="N838" s="16">
        <f t="shared" si="1325"/>
        <v>0</v>
      </c>
      <c r="O838" s="16">
        <f t="shared" si="1454"/>
        <v>0</v>
      </c>
      <c r="P838" s="16">
        <f t="shared" si="1455"/>
        <v>0</v>
      </c>
      <c r="Q838" s="16">
        <f t="shared" si="1456"/>
        <v>0</v>
      </c>
      <c r="R838" s="16">
        <f t="shared" si="1378"/>
        <v>51615</v>
      </c>
      <c r="S838" s="16">
        <f t="shared" si="1379"/>
        <v>166.30000000000291</v>
      </c>
      <c r="T838" s="16">
        <f t="shared" si="1380"/>
        <v>0</v>
      </c>
      <c r="U838" s="16">
        <f t="shared" si="1457"/>
        <v>0</v>
      </c>
      <c r="V838" s="16">
        <f t="shared" si="1458"/>
        <v>0</v>
      </c>
      <c r="W838" s="16">
        <f t="shared" si="1459"/>
        <v>0</v>
      </c>
      <c r="X838" s="16">
        <f t="shared" si="1381"/>
        <v>51615</v>
      </c>
      <c r="Y838" s="16">
        <f t="shared" si="1382"/>
        <v>166.30000000000291</v>
      </c>
      <c r="Z838" s="16">
        <f t="shared" si="1383"/>
        <v>0</v>
      </c>
      <c r="AA838" s="16">
        <f t="shared" si="1460"/>
        <v>0</v>
      </c>
      <c r="AB838" s="16">
        <f t="shared" si="1461"/>
        <v>0</v>
      </c>
      <c r="AC838" s="16">
        <f t="shared" si="1462"/>
        <v>0</v>
      </c>
      <c r="AD838" s="16">
        <f t="shared" si="1384"/>
        <v>51615</v>
      </c>
      <c r="AE838" s="16">
        <f t="shared" si="1385"/>
        <v>166.30000000000291</v>
      </c>
      <c r="AF838" s="16">
        <f t="shared" si="1386"/>
        <v>0</v>
      </c>
      <c r="AG838" s="16">
        <f t="shared" si="1463"/>
        <v>0</v>
      </c>
      <c r="AH838" s="16">
        <f t="shared" si="1387"/>
        <v>51615</v>
      </c>
      <c r="AI838" s="16">
        <f t="shared" si="1388"/>
        <v>166.30000000000291</v>
      </c>
      <c r="AJ838" s="16">
        <f t="shared" si="1389"/>
        <v>0</v>
      </c>
      <c r="AK838" s="16">
        <f t="shared" si="1464"/>
        <v>0</v>
      </c>
      <c r="AL838" s="16">
        <f t="shared" si="1465"/>
        <v>0</v>
      </c>
      <c r="AM838" s="16">
        <f t="shared" si="1466"/>
        <v>0</v>
      </c>
      <c r="AN838" s="16">
        <f t="shared" si="1390"/>
        <v>51615</v>
      </c>
      <c r="AO838" s="16">
        <f t="shared" si="1391"/>
        <v>166.30000000000291</v>
      </c>
      <c r="AP838" s="16">
        <f t="shared" si="1392"/>
        <v>0</v>
      </c>
      <c r="AQ838" s="16">
        <f t="shared" si="1467"/>
        <v>0</v>
      </c>
      <c r="AR838" s="16">
        <f t="shared" si="1468"/>
        <v>0</v>
      </c>
      <c r="AS838" s="16">
        <f t="shared" si="1469"/>
        <v>0</v>
      </c>
      <c r="AT838" s="16">
        <f t="shared" si="1393"/>
        <v>51615</v>
      </c>
      <c r="AU838" s="16">
        <f t="shared" si="1394"/>
        <v>166.30000000000291</v>
      </c>
      <c r="AV838" s="16">
        <f t="shared" si="1395"/>
        <v>0</v>
      </c>
      <c r="AW838" s="16">
        <f t="shared" si="1470"/>
        <v>0</v>
      </c>
      <c r="AX838" s="16">
        <f t="shared" si="1471"/>
        <v>0</v>
      </c>
      <c r="AY838" s="16">
        <f t="shared" si="1472"/>
        <v>0</v>
      </c>
      <c r="AZ838" s="16">
        <f t="shared" si="1396"/>
        <v>51615</v>
      </c>
      <c r="BA838" s="16">
        <f t="shared" si="1397"/>
        <v>166.30000000000291</v>
      </c>
      <c r="BB838" s="16">
        <f t="shared" si="1398"/>
        <v>0</v>
      </c>
      <c r="BC838" s="16">
        <f t="shared" si="1473"/>
        <v>0</v>
      </c>
      <c r="BD838" s="30"/>
      <c r="BE838" s="30"/>
      <c r="BF838" s="1"/>
      <c r="BG838" s="1"/>
      <c r="BH838" s="1"/>
      <c r="BI838" s="1"/>
      <c r="BJ838" s="1"/>
    </row>
    <row r="839" s="1" customFormat="1">
      <c r="A839" s="13" t="s">
        <v>550</v>
      </c>
      <c r="B839" s="14">
        <v>200</v>
      </c>
      <c r="C839" s="13" t="s">
        <v>327</v>
      </c>
      <c r="D839" s="13" t="s">
        <v>106</v>
      </c>
      <c r="E839" s="29" t="s">
        <v>535</v>
      </c>
      <c r="F839" s="16">
        <v>51615</v>
      </c>
      <c r="G839" s="16">
        <v>166.30000000000291</v>
      </c>
      <c r="H839" s="16">
        <v>0</v>
      </c>
      <c r="I839" s="16"/>
      <c r="J839" s="16"/>
      <c r="K839" s="16"/>
      <c r="L839" s="16">
        <f t="shared" si="1323"/>
        <v>51615</v>
      </c>
      <c r="M839" s="16">
        <f t="shared" si="1324"/>
        <v>166.30000000000291</v>
      </c>
      <c r="N839" s="16">
        <f t="shared" si="1325"/>
        <v>0</v>
      </c>
      <c r="O839" s="16"/>
      <c r="P839" s="16"/>
      <c r="Q839" s="16"/>
      <c r="R839" s="16">
        <f t="shared" si="1378"/>
        <v>51615</v>
      </c>
      <c r="S839" s="16">
        <f t="shared" si="1379"/>
        <v>166.30000000000291</v>
      </c>
      <c r="T839" s="16">
        <f t="shared" si="1380"/>
        <v>0</v>
      </c>
      <c r="U839" s="16"/>
      <c r="V839" s="16"/>
      <c r="W839" s="16"/>
      <c r="X839" s="16">
        <f t="shared" si="1381"/>
        <v>51615</v>
      </c>
      <c r="Y839" s="16">
        <f t="shared" si="1382"/>
        <v>166.30000000000291</v>
      </c>
      <c r="Z839" s="16">
        <f t="shared" si="1383"/>
        <v>0</v>
      </c>
      <c r="AA839" s="16"/>
      <c r="AB839" s="16"/>
      <c r="AC839" s="16"/>
      <c r="AD839" s="16">
        <f t="shared" si="1384"/>
        <v>51615</v>
      </c>
      <c r="AE839" s="16">
        <f t="shared" si="1385"/>
        <v>166.30000000000291</v>
      </c>
      <c r="AF839" s="16">
        <f t="shared" si="1386"/>
        <v>0</v>
      </c>
      <c r="AG839" s="16"/>
      <c r="AH839" s="16">
        <f t="shared" si="1387"/>
        <v>51615</v>
      </c>
      <c r="AI839" s="16">
        <f t="shared" si="1388"/>
        <v>166.30000000000291</v>
      </c>
      <c r="AJ839" s="16">
        <f t="shared" si="1389"/>
        <v>0</v>
      </c>
      <c r="AK839" s="16"/>
      <c r="AL839" s="16"/>
      <c r="AM839" s="16"/>
      <c r="AN839" s="16">
        <f t="shared" si="1390"/>
        <v>51615</v>
      </c>
      <c r="AO839" s="16">
        <f t="shared" si="1391"/>
        <v>166.30000000000291</v>
      </c>
      <c r="AP839" s="16">
        <f t="shared" si="1392"/>
        <v>0</v>
      </c>
      <c r="AQ839" s="16"/>
      <c r="AR839" s="16"/>
      <c r="AS839" s="16"/>
      <c r="AT839" s="16">
        <f t="shared" si="1393"/>
        <v>51615</v>
      </c>
      <c r="AU839" s="16">
        <f t="shared" si="1394"/>
        <v>166.30000000000291</v>
      </c>
      <c r="AV839" s="16">
        <f t="shared" si="1395"/>
        <v>0</v>
      </c>
      <c r="AW839" s="16"/>
      <c r="AX839" s="16"/>
      <c r="AY839" s="16"/>
      <c r="AZ839" s="16">
        <f t="shared" si="1396"/>
        <v>51615</v>
      </c>
      <c r="BA839" s="16">
        <f t="shared" si="1397"/>
        <v>166.30000000000291</v>
      </c>
      <c r="BB839" s="16">
        <f t="shared" si="1398"/>
        <v>0</v>
      </c>
      <c r="BC839" s="16"/>
      <c r="BD839" s="30"/>
      <c r="BE839" s="30"/>
      <c r="BF839" s="1"/>
      <c r="BG839" s="1"/>
      <c r="BH839" s="1"/>
      <c r="BI839" s="1"/>
      <c r="BJ839" s="1"/>
    </row>
    <row r="840" s="1" customFormat="1">
      <c r="A840" s="13" t="s">
        <v>552</v>
      </c>
      <c r="B840" s="14"/>
      <c r="C840" s="13"/>
      <c r="D840" s="13"/>
      <c r="E840" s="29" t="s">
        <v>553</v>
      </c>
      <c r="F840" s="16">
        <f t="shared" si="1448"/>
        <v>99838.300000000003</v>
      </c>
      <c r="G840" s="16">
        <f t="shared" si="1449"/>
        <v>99838.300000000003</v>
      </c>
      <c r="H840" s="16">
        <f t="shared" si="1450"/>
        <v>99838.300000000003</v>
      </c>
      <c r="I840" s="16">
        <f t="shared" si="1451"/>
        <v>0</v>
      </c>
      <c r="J840" s="16">
        <f t="shared" si="1452"/>
        <v>0</v>
      </c>
      <c r="K840" s="16">
        <f t="shared" si="1453"/>
        <v>0</v>
      </c>
      <c r="L840" s="16">
        <f t="shared" si="1323"/>
        <v>99838.300000000003</v>
      </c>
      <c r="M840" s="16">
        <f t="shared" si="1324"/>
        <v>99838.300000000003</v>
      </c>
      <c r="N840" s="16">
        <f t="shared" si="1325"/>
        <v>99838.300000000003</v>
      </c>
      <c r="O840" s="16">
        <f t="shared" si="1454"/>
        <v>0</v>
      </c>
      <c r="P840" s="16">
        <f t="shared" si="1455"/>
        <v>0</v>
      </c>
      <c r="Q840" s="16">
        <f t="shared" si="1456"/>
        <v>0</v>
      </c>
      <c r="R840" s="16">
        <f t="shared" si="1378"/>
        <v>99838.300000000003</v>
      </c>
      <c r="S840" s="16">
        <f t="shared" si="1379"/>
        <v>99838.300000000003</v>
      </c>
      <c r="T840" s="16">
        <f t="shared" si="1380"/>
        <v>99838.300000000003</v>
      </c>
      <c r="U840" s="16">
        <f t="shared" si="1457"/>
        <v>0</v>
      </c>
      <c r="V840" s="16">
        <f t="shared" si="1458"/>
        <v>0</v>
      </c>
      <c r="W840" s="16">
        <f t="shared" si="1459"/>
        <v>0</v>
      </c>
      <c r="X840" s="16">
        <f t="shared" si="1381"/>
        <v>99838.300000000003</v>
      </c>
      <c r="Y840" s="16">
        <f t="shared" si="1382"/>
        <v>99838.300000000003</v>
      </c>
      <c r="Z840" s="16">
        <f t="shared" si="1383"/>
        <v>99838.300000000003</v>
      </c>
      <c r="AA840" s="16">
        <f t="shared" si="1460"/>
        <v>0</v>
      </c>
      <c r="AB840" s="16">
        <f t="shared" si="1461"/>
        <v>0</v>
      </c>
      <c r="AC840" s="16">
        <f t="shared" si="1462"/>
        <v>0</v>
      </c>
      <c r="AD840" s="16">
        <f t="shared" si="1384"/>
        <v>99838.300000000003</v>
      </c>
      <c r="AE840" s="16">
        <f t="shared" si="1385"/>
        <v>99838.300000000003</v>
      </c>
      <c r="AF840" s="16">
        <f t="shared" si="1386"/>
        <v>99838.300000000003</v>
      </c>
      <c r="AG840" s="16">
        <f t="shared" si="1463"/>
        <v>0</v>
      </c>
      <c r="AH840" s="16">
        <f t="shared" si="1387"/>
        <v>99838.300000000003</v>
      </c>
      <c r="AI840" s="16">
        <f t="shared" si="1388"/>
        <v>99838.300000000003</v>
      </c>
      <c r="AJ840" s="16">
        <f t="shared" si="1389"/>
        <v>99838.300000000003</v>
      </c>
      <c r="AK840" s="16">
        <f t="shared" si="1464"/>
        <v>0</v>
      </c>
      <c r="AL840" s="16">
        <f t="shared" si="1465"/>
        <v>0</v>
      </c>
      <c r="AM840" s="16">
        <f t="shared" si="1466"/>
        <v>0</v>
      </c>
      <c r="AN840" s="16">
        <f t="shared" si="1390"/>
        <v>99838.300000000003</v>
      </c>
      <c r="AO840" s="16">
        <f t="shared" si="1391"/>
        <v>99838.300000000003</v>
      </c>
      <c r="AP840" s="16">
        <f t="shared" si="1392"/>
        <v>99838.300000000003</v>
      </c>
      <c r="AQ840" s="16">
        <f t="shared" si="1467"/>
        <v>0</v>
      </c>
      <c r="AR840" s="16">
        <f t="shared" si="1468"/>
        <v>0</v>
      </c>
      <c r="AS840" s="16">
        <f t="shared" si="1469"/>
        <v>0</v>
      </c>
      <c r="AT840" s="16">
        <f t="shared" si="1393"/>
        <v>99838.300000000003</v>
      </c>
      <c r="AU840" s="16">
        <f t="shared" si="1394"/>
        <v>99838.300000000003</v>
      </c>
      <c r="AV840" s="16">
        <f t="shared" si="1395"/>
        <v>99838.300000000003</v>
      </c>
      <c r="AW840" s="16">
        <f t="shared" si="1470"/>
        <v>0</v>
      </c>
      <c r="AX840" s="16">
        <f t="shared" si="1471"/>
        <v>0</v>
      </c>
      <c r="AY840" s="16">
        <f t="shared" si="1472"/>
        <v>0</v>
      </c>
      <c r="AZ840" s="16">
        <f t="shared" si="1396"/>
        <v>99838.300000000003</v>
      </c>
      <c r="BA840" s="16">
        <f t="shared" si="1397"/>
        <v>99838.300000000003</v>
      </c>
      <c r="BB840" s="16">
        <f t="shared" si="1398"/>
        <v>99838.300000000003</v>
      </c>
      <c r="BC840" s="16">
        <f t="shared" si="1473"/>
        <v>0</v>
      </c>
      <c r="BD840" s="30"/>
      <c r="BE840" s="30"/>
      <c r="BF840" s="1"/>
      <c r="BG840" s="1"/>
      <c r="BH840" s="1"/>
      <c r="BI840" s="1"/>
      <c r="BJ840" s="1"/>
    </row>
    <row r="841" s="1" customFormat="1" ht="30">
      <c r="A841" s="13" t="s">
        <v>552</v>
      </c>
      <c r="B841" s="14" t="s">
        <v>66</v>
      </c>
      <c r="C841" s="13"/>
      <c r="D841" s="13"/>
      <c r="E841" s="29" t="s">
        <v>67</v>
      </c>
      <c r="F841" s="16">
        <f t="shared" si="1448"/>
        <v>99838.300000000003</v>
      </c>
      <c r="G841" s="16">
        <f t="shared" si="1449"/>
        <v>99838.300000000003</v>
      </c>
      <c r="H841" s="16">
        <f t="shared" si="1450"/>
        <v>99838.300000000003</v>
      </c>
      <c r="I841" s="16">
        <f t="shared" si="1451"/>
        <v>0</v>
      </c>
      <c r="J841" s="16">
        <f t="shared" si="1452"/>
        <v>0</v>
      </c>
      <c r="K841" s="16">
        <f t="shared" si="1453"/>
        <v>0</v>
      </c>
      <c r="L841" s="16">
        <f t="shared" si="1323"/>
        <v>99838.300000000003</v>
      </c>
      <c r="M841" s="16">
        <f t="shared" si="1324"/>
        <v>99838.300000000003</v>
      </c>
      <c r="N841" s="16">
        <f t="shared" si="1325"/>
        <v>99838.300000000003</v>
      </c>
      <c r="O841" s="16">
        <f t="shared" si="1454"/>
        <v>0</v>
      </c>
      <c r="P841" s="16">
        <f t="shared" si="1455"/>
        <v>0</v>
      </c>
      <c r="Q841" s="16">
        <f t="shared" si="1456"/>
        <v>0</v>
      </c>
      <c r="R841" s="16">
        <f t="shared" si="1378"/>
        <v>99838.300000000003</v>
      </c>
      <c r="S841" s="16">
        <f t="shared" si="1379"/>
        <v>99838.300000000003</v>
      </c>
      <c r="T841" s="16">
        <f t="shared" si="1380"/>
        <v>99838.300000000003</v>
      </c>
      <c r="U841" s="16">
        <f t="shared" si="1457"/>
        <v>0</v>
      </c>
      <c r="V841" s="16">
        <f t="shared" si="1458"/>
        <v>0</v>
      </c>
      <c r="W841" s="16">
        <f t="shared" si="1459"/>
        <v>0</v>
      </c>
      <c r="X841" s="16">
        <f t="shared" si="1381"/>
        <v>99838.300000000003</v>
      </c>
      <c r="Y841" s="16">
        <f t="shared" si="1382"/>
        <v>99838.300000000003</v>
      </c>
      <c r="Z841" s="16">
        <f t="shared" si="1383"/>
        <v>99838.300000000003</v>
      </c>
      <c r="AA841" s="16">
        <f t="shared" si="1460"/>
        <v>0</v>
      </c>
      <c r="AB841" s="16">
        <f t="shared" si="1461"/>
        <v>0</v>
      </c>
      <c r="AC841" s="16">
        <f t="shared" si="1462"/>
        <v>0</v>
      </c>
      <c r="AD841" s="16">
        <f t="shared" si="1384"/>
        <v>99838.300000000003</v>
      </c>
      <c r="AE841" s="16">
        <f t="shared" si="1385"/>
        <v>99838.300000000003</v>
      </c>
      <c r="AF841" s="16">
        <f t="shared" si="1386"/>
        <v>99838.300000000003</v>
      </c>
      <c r="AG841" s="16">
        <f t="shared" si="1463"/>
        <v>0</v>
      </c>
      <c r="AH841" s="16">
        <f t="shared" si="1387"/>
        <v>99838.300000000003</v>
      </c>
      <c r="AI841" s="16">
        <f t="shared" si="1388"/>
        <v>99838.300000000003</v>
      </c>
      <c r="AJ841" s="16">
        <f t="shared" si="1389"/>
        <v>99838.300000000003</v>
      </c>
      <c r="AK841" s="16">
        <f t="shared" si="1464"/>
        <v>0</v>
      </c>
      <c r="AL841" s="16">
        <f t="shared" si="1465"/>
        <v>0</v>
      </c>
      <c r="AM841" s="16">
        <f t="shared" si="1466"/>
        <v>0</v>
      </c>
      <c r="AN841" s="16">
        <f t="shared" si="1390"/>
        <v>99838.300000000003</v>
      </c>
      <c r="AO841" s="16">
        <f t="shared" si="1391"/>
        <v>99838.300000000003</v>
      </c>
      <c r="AP841" s="16">
        <f t="shared" si="1392"/>
        <v>99838.300000000003</v>
      </c>
      <c r="AQ841" s="16">
        <f t="shared" si="1467"/>
        <v>0</v>
      </c>
      <c r="AR841" s="16">
        <f t="shared" si="1468"/>
        <v>0</v>
      </c>
      <c r="AS841" s="16">
        <f t="shared" si="1469"/>
        <v>0</v>
      </c>
      <c r="AT841" s="16">
        <f t="shared" si="1393"/>
        <v>99838.300000000003</v>
      </c>
      <c r="AU841" s="16">
        <f t="shared" si="1394"/>
        <v>99838.300000000003</v>
      </c>
      <c r="AV841" s="16">
        <f t="shared" si="1395"/>
        <v>99838.300000000003</v>
      </c>
      <c r="AW841" s="16">
        <f t="shared" si="1470"/>
        <v>0</v>
      </c>
      <c r="AX841" s="16">
        <f t="shared" si="1471"/>
        <v>0</v>
      </c>
      <c r="AY841" s="16">
        <f t="shared" si="1472"/>
        <v>0</v>
      </c>
      <c r="AZ841" s="16">
        <f t="shared" si="1396"/>
        <v>99838.300000000003</v>
      </c>
      <c r="BA841" s="16">
        <f t="shared" si="1397"/>
        <v>99838.300000000003</v>
      </c>
      <c r="BB841" s="16">
        <f t="shared" si="1398"/>
        <v>99838.300000000003</v>
      </c>
      <c r="BC841" s="16">
        <f t="shared" si="1473"/>
        <v>0</v>
      </c>
      <c r="BD841" s="30"/>
      <c r="BE841" s="30"/>
      <c r="BF841" s="1"/>
      <c r="BG841" s="1"/>
      <c r="BH841" s="1"/>
      <c r="BI841" s="1"/>
      <c r="BJ841" s="1"/>
    </row>
    <row r="842" s="1" customFormat="1" ht="15">
      <c r="A842" s="13" t="s">
        <v>552</v>
      </c>
      <c r="B842" s="14">
        <v>200</v>
      </c>
      <c r="C842" s="13" t="s">
        <v>327</v>
      </c>
      <c r="D842" s="13" t="s">
        <v>106</v>
      </c>
      <c r="E842" s="29" t="s">
        <v>535</v>
      </c>
      <c r="F842" s="16">
        <v>99838.300000000003</v>
      </c>
      <c r="G842" s="16">
        <v>99838.300000000003</v>
      </c>
      <c r="H842" s="16">
        <v>99838.300000000003</v>
      </c>
      <c r="I842" s="16"/>
      <c r="J842" s="16"/>
      <c r="K842" s="16"/>
      <c r="L842" s="16">
        <f t="shared" si="1323"/>
        <v>99838.300000000003</v>
      </c>
      <c r="M842" s="16">
        <f t="shared" si="1324"/>
        <v>99838.300000000003</v>
      </c>
      <c r="N842" s="16">
        <f t="shared" si="1325"/>
        <v>99838.300000000003</v>
      </c>
      <c r="O842" s="16"/>
      <c r="P842" s="16"/>
      <c r="Q842" s="16"/>
      <c r="R842" s="16">
        <f t="shared" si="1378"/>
        <v>99838.300000000003</v>
      </c>
      <c r="S842" s="16">
        <f t="shared" si="1379"/>
        <v>99838.300000000003</v>
      </c>
      <c r="T842" s="16">
        <f t="shared" si="1380"/>
        <v>99838.300000000003</v>
      </c>
      <c r="U842" s="16"/>
      <c r="V842" s="16"/>
      <c r="W842" s="16"/>
      <c r="X842" s="16">
        <f t="shared" si="1381"/>
        <v>99838.300000000003</v>
      </c>
      <c r="Y842" s="16">
        <f t="shared" si="1382"/>
        <v>99838.300000000003</v>
      </c>
      <c r="Z842" s="16">
        <f t="shared" si="1383"/>
        <v>99838.300000000003</v>
      </c>
      <c r="AA842" s="16"/>
      <c r="AB842" s="16"/>
      <c r="AC842" s="16"/>
      <c r="AD842" s="16">
        <f t="shared" si="1384"/>
        <v>99838.300000000003</v>
      </c>
      <c r="AE842" s="16">
        <f t="shared" si="1385"/>
        <v>99838.300000000003</v>
      </c>
      <c r="AF842" s="16">
        <f t="shared" si="1386"/>
        <v>99838.300000000003</v>
      </c>
      <c r="AG842" s="16"/>
      <c r="AH842" s="16">
        <f t="shared" si="1387"/>
        <v>99838.300000000003</v>
      </c>
      <c r="AI842" s="16">
        <f t="shared" si="1388"/>
        <v>99838.300000000003</v>
      </c>
      <c r="AJ842" s="16">
        <f t="shared" si="1389"/>
        <v>99838.300000000003</v>
      </c>
      <c r="AK842" s="16"/>
      <c r="AL842" s="16"/>
      <c r="AM842" s="16"/>
      <c r="AN842" s="16">
        <f t="shared" si="1390"/>
        <v>99838.300000000003</v>
      </c>
      <c r="AO842" s="16">
        <f t="shared" si="1391"/>
        <v>99838.300000000003</v>
      </c>
      <c r="AP842" s="16">
        <f t="shared" si="1392"/>
        <v>99838.300000000003</v>
      </c>
      <c r="AQ842" s="16"/>
      <c r="AR842" s="16"/>
      <c r="AS842" s="16"/>
      <c r="AT842" s="16">
        <f t="shared" si="1393"/>
        <v>99838.300000000003</v>
      </c>
      <c r="AU842" s="16">
        <f t="shared" si="1394"/>
        <v>99838.300000000003</v>
      </c>
      <c r="AV842" s="16">
        <f t="shared" si="1395"/>
        <v>99838.300000000003</v>
      </c>
      <c r="AW842" s="16"/>
      <c r="AX842" s="16"/>
      <c r="AY842" s="16"/>
      <c r="AZ842" s="16">
        <f t="shared" si="1396"/>
        <v>99838.300000000003</v>
      </c>
      <c r="BA842" s="16">
        <f t="shared" si="1397"/>
        <v>99838.300000000003</v>
      </c>
      <c r="BB842" s="16">
        <f t="shared" si="1398"/>
        <v>99838.300000000003</v>
      </c>
      <c r="BC842" s="16"/>
      <c r="BD842" s="30"/>
      <c r="BE842" s="30"/>
      <c r="BF842" s="1"/>
      <c r="BG842" s="1"/>
      <c r="BH842" s="1"/>
      <c r="BI842" s="1"/>
      <c r="BJ842" s="1"/>
    </row>
    <row r="843" s="1" customFormat="1" ht="45">
      <c r="A843" s="13" t="s">
        <v>554</v>
      </c>
      <c r="B843" s="14"/>
      <c r="C843" s="13"/>
      <c r="D843" s="13"/>
      <c r="E843" s="29" t="s">
        <v>555</v>
      </c>
      <c r="F843" s="16">
        <f t="shared" si="1448"/>
        <v>441699.29999999999</v>
      </c>
      <c r="G843" s="16">
        <f t="shared" si="1449"/>
        <v>696674</v>
      </c>
      <c r="H843" s="16">
        <f t="shared" si="1450"/>
        <v>0</v>
      </c>
      <c r="I843" s="16">
        <f t="shared" si="1451"/>
        <v>0</v>
      </c>
      <c r="J843" s="16">
        <f t="shared" si="1452"/>
        <v>0</v>
      </c>
      <c r="K843" s="16">
        <f t="shared" si="1453"/>
        <v>0</v>
      </c>
      <c r="L843" s="16">
        <f t="shared" si="1323"/>
        <v>441699.29999999999</v>
      </c>
      <c r="M843" s="16">
        <f t="shared" si="1324"/>
        <v>696674</v>
      </c>
      <c r="N843" s="16">
        <f t="shared" si="1325"/>
        <v>0</v>
      </c>
      <c r="O843" s="16">
        <f t="shared" si="1454"/>
        <v>0</v>
      </c>
      <c r="P843" s="16">
        <f t="shared" si="1455"/>
        <v>0</v>
      </c>
      <c r="Q843" s="16">
        <f t="shared" si="1456"/>
        <v>0</v>
      </c>
      <c r="R843" s="16">
        <f t="shared" si="1378"/>
        <v>441699.29999999999</v>
      </c>
      <c r="S843" s="16">
        <f t="shared" si="1379"/>
        <v>696674</v>
      </c>
      <c r="T843" s="16">
        <f t="shared" si="1380"/>
        <v>0</v>
      </c>
      <c r="U843" s="16">
        <f t="shared" si="1457"/>
        <v>0</v>
      </c>
      <c r="V843" s="16">
        <f t="shared" si="1458"/>
        <v>0</v>
      </c>
      <c r="W843" s="16">
        <f t="shared" si="1459"/>
        <v>0</v>
      </c>
      <c r="X843" s="16">
        <f t="shared" si="1381"/>
        <v>441699.29999999999</v>
      </c>
      <c r="Y843" s="16">
        <f t="shared" si="1382"/>
        <v>696674</v>
      </c>
      <c r="Z843" s="16">
        <f t="shared" si="1383"/>
        <v>0</v>
      </c>
      <c r="AA843" s="16">
        <f t="shared" si="1460"/>
        <v>0</v>
      </c>
      <c r="AB843" s="16">
        <f t="shared" si="1461"/>
        <v>0</v>
      </c>
      <c r="AC843" s="16">
        <f t="shared" si="1462"/>
        <v>0</v>
      </c>
      <c r="AD843" s="16">
        <f t="shared" si="1384"/>
        <v>441699.29999999999</v>
      </c>
      <c r="AE843" s="16">
        <f t="shared" si="1385"/>
        <v>696674</v>
      </c>
      <c r="AF843" s="16">
        <f t="shared" si="1386"/>
        <v>0</v>
      </c>
      <c r="AG843" s="16">
        <f t="shared" si="1463"/>
        <v>0</v>
      </c>
      <c r="AH843" s="16">
        <f t="shared" si="1387"/>
        <v>441699.29999999999</v>
      </c>
      <c r="AI843" s="16">
        <f t="shared" si="1388"/>
        <v>696674</v>
      </c>
      <c r="AJ843" s="16">
        <f t="shared" si="1389"/>
        <v>0</v>
      </c>
      <c r="AK843" s="16">
        <f t="shared" si="1464"/>
        <v>0</v>
      </c>
      <c r="AL843" s="16">
        <f t="shared" si="1465"/>
        <v>0</v>
      </c>
      <c r="AM843" s="16">
        <f t="shared" si="1466"/>
        <v>0</v>
      </c>
      <c r="AN843" s="16">
        <f t="shared" si="1390"/>
        <v>441699.29999999999</v>
      </c>
      <c r="AO843" s="16">
        <f t="shared" si="1391"/>
        <v>696674</v>
      </c>
      <c r="AP843" s="16">
        <f t="shared" si="1392"/>
        <v>0</v>
      </c>
      <c r="AQ843" s="16">
        <f t="shared" si="1467"/>
        <v>0</v>
      </c>
      <c r="AR843" s="16">
        <f t="shared" si="1468"/>
        <v>0</v>
      </c>
      <c r="AS843" s="16">
        <f t="shared" si="1469"/>
        <v>0</v>
      </c>
      <c r="AT843" s="16">
        <f t="shared" si="1393"/>
        <v>441699.29999999999</v>
      </c>
      <c r="AU843" s="16">
        <f t="shared" si="1394"/>
        <v>696674</v>
      </c>
      <c r="AV843" s="16">
        <f t="shared" si="1395"/>
        <v>0</v>
      </c>
      <c r="AW843" s="16">
        <f t="shared" si="1470"/>
        <v>0</v>
      </c>
      <c r="AX843" s="16">
        <f t="shared" si="1471"/>
        <v>0</v>
      </c>
      <c r="AY843" s="16">
        <f t="shared" si="1472"/>
        <v>0</v>
      </c>
      <c r="AZ843" s="16">
        <f t="shared" si="1396"/>
        <v>441699.29999999999</v>
      </c>
      <c r="BA843" s="16">
        <f t="shared" si="1397"/>
        <v>696674</v>
      </c>
      <c r="BB843" s="16">
        <f t="shared" si="1398"/>
        <v>0</v>
      </c>
      <c r="BC843" s="16">
        <f t="shared" si="1473"/>
        <v>0</v>
      </c>
      <c r="BD843" s="30"/>
      <c r="BE843" s="30"/>
      <c r="BF843" s="1"/>
      <c r="BG843" s="1"/>
      <c r="BH843" s="1"/>
      <c r="BI843" s="1"/>
      <c r="BJ843" s="1"/>
    </row>
    <row r="844" s="1" customFormat="1" ht="30">
      <c r="A844" s="13" t="s">
        <v>554</v>
      </c>
      <c r="B844" s="14" t="s">
        <v>66</v>
      </c>
      <c r="C844" s="13"/>
      <c r="D844" s="13"/>
      <c r="E844" s="29" t="s">
        <v>67</v>
      </c>
      <c r="F844" s="16">
        <f t="shared" si="1448"/>
        <v>441699.29999999999</v>
      </c>
      <c r="G844" s="16">
        <f t="shared" si="1449"/>
        <v>696674</v>
      </c>
      <c r="H844" s="16">
        <f t="shared" si="1450"/>
        <v>0</v>
      </c>
      <c r="I844" s="16">
        <f t="shared" si="1451"/>
        <v>0</v>
      </c>
      <c r="J844" s="16">
        <f t="shared" si="1452"/>
        <v>0</v>
      </c>
      <c r="K844" s="16">
        <f t="shared" si="1453"/>
        <v>0</v>
      </c>
      <c r="L844" s="16">
        <f t="shared" si="1323"/>
        <v>441699.29999999999</v>
      </c>
      <c r="M844" s="16">
        <f t="shared" si="1324"/>
        <v>696674</v>
      </c>
      <c r="N844" s="16">
        <f t="shared" si="1325"/>
        <v>0</v>
      </c>
      <c r="O844" s="16">
        <f t="shared" si="1454"/>
        <v>0</v>
      </c>
      <c r="P844" s="16">
        <f t="shared" si="1455"/>
        <v>0</v>
      </c>
      <c r="Q844" s="16">
        <f t="shared" si="1456"/>
        <v>0</v>
      </c>
      <c r="R844" s="16">
        <f t="shared" si="1378"/>
        <v>441699.29999999999</v>
      </c>
      <c r="S844" s="16">
        <f t="shared" si="1379"/>
        <v>696674</v>
      </c>
      <c r="T844" s="16">
        <f t="shared" si="1380"/>
        <v>0</v>
      </c>
      <c r="U844" s="16">
        <f t="shared" si="1457"/>
        <v>0</v>
      </c>
      <c r="V844" s="16">
        <f t="shared" si="1458"/>
        <v>0</v>
      </c>
      <c r="W844" s="16">
        <f t="shared" si="1459"/>
        <v>0</v>
      </c>
      <c r="X844" s="16">
        <f t="shared" si="1381"/>
        <v>441699.29999999999</v>
      </c>
      <c r="Y844" s="16">
        <f t="shared" si="1382"/>
        <v>696674</v>
      </c>
      <c r="Z844" s="16">
        <f t="shared" si="1383"/>
        <v>0</v>
      </c>
      <c r="AA844" s="16">
        <f t="shared" si="1460"/>
        <v>0</v>
      </c>
      <c r="AB844" s="16">
        <f t="shared" si="1461"/>
        <v>0</v>
      </c>
      <c r="AC844" s="16">
        <f t="shared" si="1462"/>
        <v>0</v>
      </c>
      <c r="AD844" s="16">
        <f t="shared" si="1384"/>
        <v>441699.29999999999</v>
      </c>
      <c r="AE844" s="16">
        <f t="shared" si="1385"/>
        <v>696674</v>
      </c>
      <c r="AF844" s="16">
        <f t="shared" si="1386"/>
        <v>0</v>
      </c>
      <c r="AG844" s="16">
        <f t="shared" si="1463"/>
        <v>0</v>
      </c>
      <c r="AH844" s="16">
        <f t="shared" si="1387"/>
        <v>441699.29999999999</v>
      </c>
      <c r="AI844" s="16">
        <f t="shared" si="1388"/>
        <v>696674</v>
      </c>
      <c r="AJ844" s="16">
        <f t="shared" si="1389"/>
        <v>0</v>
      </c>
      <c r="AK844" s="16">
        <f t="shared" si="1464"/>
        <v>0</v>
      </c>
      <c r="AL844" s="16">
        <f t="shared" si="1465"/>
        <v>0</v>
      </c>
      <c r="AM844" s="16">
        <f t="shared" si="1466"/>
        <v>0</v>
      </c>
      <c r="AN844" s="16">
        <f t="shared" si="1390"/>
        <v>441699.29999999999</v>
      </c>
      <c r="AO844" s="16">
        <f t="shared" si="1391"/>
        <v>696674</v>
      </c>
      <c r="AP844" s="16">
        <f t="shared" si="1392"/>
        <v>0</v>
      </c>
      <c r="AQ844" s="16">
        <f t="shared" si="1467"/>
        <v>0</v>
      </c>
      <c r="AR844" s="16">
        <f t="shared" si="1468"/>
        <v>0</v>
      </c>
      <c r="AS844" s="16">
        <f t="shared" si="1469"/>
        <v>0</v>
      </c>
      <c r="AT844" s="16">
        <f t="shared" si="1393"/>
        <v>441699.29999999999</v>
      </c>
      <c r="AU844" s="16">
        <f t="shared" si="1394"/>
        <v>696674</v>
      </c>
      <c r="AV844" s="16">
        <f t="shared" si="1395"/>
        <v>0</v>
      </c>
      <c r="AW844" s="16">
        <f t="shared" si="1470"/>
        <v>0</v>
      </c>
      <c r="AX844" s="16">
        <f t="shared" si="1471"/>
        <v>0</v>
      </c>
      <c r="AY844" s="16">
        <f t="shared" si="1472"/>
        <v>0</v>
      </c>
      <c r="AZ844" s="16">
        <f t="shared" si="1396"/>
        <v>441699.29999999999</v>
      </c>
      <c r="BA844" s="16">
        <f t="shared" si="1397"/>
        <v>696674</v>
      </c>
      <c r="BB844" s="16">
        <f t="shared" si="1398"/>
        <v>0</v>
      </c>
      <c r="BC844" s="16">
        <f t="shared" si="1473"/>
        <v>0</v>
      </c>
      <c r="BD844" s="30"/>
      <c r="BE844" s="30"/>
      <c r="BF844" s="1"/>
      <c r="BG844" s="1"/>
      <c r="BH844" s="1"/>
      <c r="BI844" s="1"/>
      <c r="BJ844" s="1"/>
    </row>
    <row r="845" s="1" customFormat="1" ht="15">
      <c r="A845" s="13" t="s">
        <v>554</v>
      </c>
      <c r="B845" s="14">
        <v>200</v>
      </c>
      <c r="C845" s="13" t="s">
        <v>327</v>
      </c>
      <c r="D845" s="13" t="s">
        <v>106</v>
      </c>
      <c r="E845" s="29" t="s">
        <v>535</v>
      </c>
      <c r="F845" s="16">
        <v>441699.29999999999</v>
      </c>
      <c r="G845" s="16">
        <v>696674</v>
      </c>
      <c r="H845" s="16">
        <v>0</v>
      </c>
      <c r="I845" s="16"/>
      <c r="J845" s="16"/>
      <c r="K845" s="16"/>
      <c r="L845" s="16">
        <f t="shared" ref="L845:L908" si="1474">F845+I845</f>
        <v>441699.29999999999</v>
      </c>
      <c r="M845" s="16">
        <f t="shared" ref="M845:M908" si="1475">G845+J845</f>
        <v>696674</v>
      </c>
      <c r="N845" s="16">
        <f t="shared" ref="N845:N908" si="1476">H845+K845</f>
        <v>0</v>
      </c>
      <c r="O845" s="16"/>
      <c r="P845" s="16"/>
      <c r="Q845" s="16"/>
      <c r="R845" s="16">
        <f t="shared" si="1378"/>
        <v>441699.29999999999</v>
      </c>
      <c r="S845" s="16">
        <f t="shared" si="1379"/>
        <v>696674</v>
      </c>
      <c r="T845" s="16">
        <f t="shared" si="1380"/>
        <v>0</v>
      </c>
      <c r="U845" s="16"/>
      <c r="V845" s="16"/>
      <c r="W845" s="16"/>
      <c r="X845" s="16">
        <f t="shared" si="1381"/>
        <v>441699.29999999999</v>
      </c>
      <c r="Y845" s="16">
        <f t="shared" si="1382"/>
        <v>696674</v>
      </c>
      <c r="Z845" s="16">
        <f t="shared" si="1383"/>
        <v>0</v>
      </c>
      <c r="AA845" s="16"/>
      <c r="AB845" s="16"/>
      <c r="AC845" s="16"/>
      <c r="AD845" s="16">
        <f t="shared" si="1384"/>
        <v>441699.29999999999</v>
      </c>
      <c r="AE845" s="16">
        <f t="shared" si="1385"/>
        <v>696674</v>
      </c>
      <c r="AF845" s="16">
        <f t="shared" si="1386"/>
        <v>0</v>
      </c>
      <c r="AG845" s="16"/>
      <c r="AH845" s="16">
        <f t="shared" si="1387"/>
        <v>441699.29999999999</v>
      </c>
      <c r="AI845" s="16">
        <f t="shared" si="1388"/>
        <v>696674</v>
      </c>
      <c r="AJ845" s="16">
        <f t="shared" si="1389"/>
        <v>0</v>
      </c>
      <c r="AK845" s="16"/>
      <c r="AL845" s="16"/>
      <c r="AM845" s="16"/>
      <c r="AN845" s="16">
        <f t="shared" si="1390"/>
        <v>441699.29999999999</v>
      </c>
      <c r="AO845" s="16">
        <f t="shared" si="1391"/>
        <v>696674</v>
      </c>
      <c r="AP845" s="16">
        <f t="shared" si="1392"/>
        <v>0</v>
      </c>
      <c r="AQ845" s="16"/>
      <c r="AR845" s="16"/>
      <c r="AS845" s="16"/>
      <c r="AT845" s="16">
        <f t="shared" si="1393"/>
        <v>441699.29999999999</v>
      </c>
      <c r="AU845" s="16">
        <f t="shared" si="1394"/>
        <v>696674</v>
      </c>
      <c r="AV845" s="16">
        <f t="shared" si="1395"/>
        <v>0</v>
      </c>
      <c r="AW845" s="16"/>
      <c r="AX845" s="16"/>
      <c r="AY845" s="16"/>
      <c r="AZ845" s="16">
        <f t="shared" si="1396"/>
        <v>441699.29999999999</v>
      </c>
      <c r="BA845" s="16">
        <f t="shared" si="1397"/>
        <v>696674</v>
      </c>
      <c r="BB845" s="16">
        <f t="shared" si="1398"/>
        <v>0</v>
      </c>
      <c r="BC845" s="16"/>
      <c r="BD845" s="30"/>
      <c r="BE845" s="30"/>
      <c r="BF845" s="1"/>
      <c r="BG845" s="1"/>
      <c r="BH845" s="1"/>
      <c r="BI845" s="1"/>
      <c r="BJ845" s="1"/>
    </row>
    <row r="846" s="1" customFormat="1" ht="15">
      <c r="A846" s="13" t="s">
        <v>556</v>
      </c>
      <c r="B846" s="14"/>
      <c r="C846" s="13"/>
      <c r="D846" s="13"/>
      <c r="E846" s="29" t="s">
        <v>557</v>
      </c>
      <c r="F846" s="16">
        <f t="shared" si="1448"/>
        <v>1194122.1000000001</v>
      </c>
      <c r="G846" s="16">
        <f t="shared" si="1449"/>
        <v>0</v>
      </c>
      <c r="H846" s="16">
        <f t="shared" si="1450"/>
        <v>0</v>
      </c>
      <c r="I846" s="16">
        <f t="shared" si="1451"/>
        <v>0</v>
      </c>
      <c r="J846" s="16">
        <f t="shared" si="1452"/>
        <v>0</v>
      </c>
      <c r="K846" s="16">
        <f t="shared" si="1453"/>
        <v>0</v>
      </c>
      <c r="L846" s="16">
        <f t="shared" si="1474"/>
        <v>1194122.1000000001</v>
      </c>
      <c r="M846" s="16">
        <f t="shared" si="1475"/>
        <v>0</v>
      </c>
      <c r="N846" s="16">
        <f t="shared" si="1476"/>
        <v>0</v>
      </c>
      <c r="O846" s="16">
        <f t="shared" si="1454"/>
        <v>17274.707729999998</v>
      </c>
      <c r="P846" s="16">
        <f t="shared" si="1455"/>
        <v>0</v>
      </c>
      <c r="Q846" s="16">
        <f t="shared" si="1456"/>
        <v>0</v>
      </c>
      <c r="R846" s="16">
        <f t="shared" si="1378"/>
        <v>1211396.80773</v>
      </c>
      <c r="S846" s="16">
        <f t="shared" si="1379"/>
        <v>0</v>
      </c>
      <c r="T846" s="16">
        <f t="shared" si="1380"/>
        <v>0</v>
      </c>
      <c r="U846" s="16">
        <f t="shared" si="1457"/>
        <v>0</v>
      </c>
      <c r="V846" s="16">
        <f t="shared" si="1458"/>
        <v>0</v>
      </c>
      <c r="W846" s="16">
        <f t="shared" si="1459"/>
        <v>0</v>
      </c>
      <c r="X846" s="16">
        <f t="shared" si="1381"/>
        <v>1211396.80773</v>
      </c>
      <c r="Y846" s="16">
        <f t="shared" si="1382"/>
        <v>0</v>
      </c>
      <c r="Z846" s="16">
        <f t="shared" si="1383"/>
        <v>0</v>
      </c>
      <c r="AA846" s="16">
        <f>AA847+AA849</f>
        <v>0</v>
      </c>
      <c r="AB846" s="16">
        <f>AB847+AB849</f>
        <v>398344.73800000001</v>
      </c>
      <c r="AC846" s="16">
        <f>AC847+AC849</f>
        <v>0</v>
      </c>
      <c r="AD846" s="16">
        <f t="shared" si="1384"/>
        <v>1211396.80773</v>
      </c>
      <c r="AE846" s="16">
        <f t="shared" si="1385"/>
        <v>398344.73800000001</v>
      </c>
      <c r="AF846" s="16">
        <f t="shared" si="1386"/>
        <v>0</v>
      </c>
      <c r="AG846" s="16">
        <f t="shared" si="1463"/>
        <v>0</v>
      </c>
      <c r="AH846" s="16">
        <f t="shared" si="1387"/>
        <v>1211396.80773</v>
      </c>
      <c r="AI846" s="16">
        <f t="shared" si="1388"/>
        <v>398344.73800000001</v>
      </c>
      <c r="AJ846" s="16">
        <f t="shared" si="1389"/>
        <v>0</v>
      </c>
      <c r="AK846" s="16">
        <f t="shared" si="1464"/>
        <v>0</v>
      </c>
      <c r="AL846" s="16">
        <f t="shared" si="1465"/>
        <v>0</v>
      </c>
      <c r="AM846" s="16">
        <f t="shared" si="1466"/>
        <v>0</v>
      </c>
      <c r="AN846" s="16">
        <f t="shared" si="1390"/>
        <v>1211396.80773</v>
      </c>
      <c r="AO846" s="16">
        <f t="shared" si="1391"/>
        <v>398344.73800000001</v>
      </c>
      <c r="AP846" s="16">
        <f t="shared" si="1392"/>
        <v>0</v>
      </c>
      <c r="AQ846" s="16">
        <f t="shared" si="1467"/>
        <v>0</v>
      </c>
      <c r="AR846" s="16">
        <f t="shared" si="1468"/>
        <v>0</v>
      </c>
      <c r="AS846" s="16">
        <f t="shared" si="1469"/>
        <v>0</v>
      </c>
      <c r="AT846" s="16">
        <f t="shared" si="1393"/>
        <v>1211396.80773</v>
      </c>
      <c r="AU846" s="16">
        <f t="shared" si="1394"/>
        <v>398344.73800000001</v>
      </c>
      <c r="AV846" s="16">
        <f t="shared" si="1395"/>
        <v>0</v>
      </c>
      <c r="AW846" s="16">
        <f t="shared" si="1470"/>
        <v>0</v>
      </c>
      <c r="AX846" s="16">
        <f t="shared" si="1471"/>
        <v>0</v>
      </c>
      <c r="AY846" s="16">
        <f t="shared" si="1472"/>
        <v>0</v>
      </c>
      <c r="AZ846" s="16">
        <f t="shared" si="1396"/>
        <v>1211396.80773</v>
      </c>
      <c r="BA846" s="16">
        <f t="shared" si="1397"/>
        <v>398344.73800000001</v>
      </c>
      <c r="BB846" s="16">
        <f t="shared" si="1398"/>
        <v>0</v>
      </c>
      <c r="BC846" s="16">
        <f t="shared" si="1473"/>
        <v>0</v>
      </c>
      <c r="BD846" s="30"/>
      <c r="BE846" s="30"/>
      <c r="BF846" s="1"/>
      <c r="BG846" s="1"/>
      <c r="BH846" s="1"/>
      <c r="BI846" s="1"/>
      <c r="BJ846" s="1"/>
    </row>
    <row r="847" s="1" customFormat="1" ht="30">
      <c r="A847" s="13" t="s">
        <v>556</v>
      </c>
      <c r="B847" s="14" t="s">
        <v>66</v>
      </c>
      <c r="C847" s="13"/>
      <c r="D847" s="13"/>
      <c r="E847" s="29" t="s">
        <v>67</v>
      </c>
      <c r="F847" s="16">
        <f t="shared" si="1448"/>
        <v>1194122.1000000001</v>
      </c>
      <c r="G847" s="16">
        <f t="shared" si="1449"/>
        <v>0</v>
      </c>
      <c r="H847" s="16">
        <f t="shared" si="1450"/>
        <v>0</v>
      </c>
      <c r="I847" s="16">
        <f t="shared" si="1451"/>
        <v>0</v>
      </c>
      <c r="J847" s="16">
        <f t="shared" si="1452"/>
        <v>0</v>
      </c>
      <c r="K847" s="16">
        <f t="shared" si="1453"/>
        <v>0</v>
      </c>
      <c r="L847" s="16">
        <f t="shared" si="1474"/>
        <v>1194122.1000000001</v>
      </c>
      <c r="M847" s="16">
        <f t="shared" si="1475"/>
        <v>0</v>
      </c>
      <c r="N847" s="16">
        <f t="shared" si="1476"/>
        <v>0</v>
      </c>
      <c r="O847" s="16">
        <f t="shared" si="1454"/>
        <v>17274.707729999998</v>
      </c>
      <c r="P847" s="16">
        <f t="shared" si="1455"/>
        <v>0</v>
      </c>
      <c r="Q847" s="16">
        <f t="shared" si="1456"/>
        <v>0</v>
      </c>
      <c r="R847" s="16">
        <f t="shared" si="1378"/>
        <v>1211396.80773</v>
      </c>
      <c r="S847" s="16">
        <f t="shared" si="1379"/>
        <v>0</v>
      </c>
      <c r="T847" s="16">
        <f t="shared" si="1380"/>
        <v>0</v>
      </c>
      <c r="U847" s="16">
        <f t="shared" si="1457"/>
        <v>0</v>
      </c>
      <c r="V847" s="16">
        <f t="shared" si="1458"/>
        <v>0</v>
      </c>
      <c r="W847" s="16">
        <f t="shared" si="1459"/>
        <v>0</v>
      </c>
      <c r="X847" s="16">
        <f t="shared" si="1381"/>
        <v>1211396.80773</v>
      </c>
      <c r="Y847" s="16">
        <f t="shared" si="1382"/>
        <v>0</v>
      </c>
      <c r="Z847" s="16">
        <f t="shared" si="1383"/>
        <v>0</v>
      </c>
      <c r="AA847" s="16">
        <f t="shared" si="1460"/>
        <v>0</v>
      </c>
      <c r="AB847" s="16">
        <f t="shared" si="1461"/>
        <v>233944.73800000001</v>
      </c>
      <c r="AC847" s="16">
        <f t="shared" si="1462"/>
        <v>0</v>
      </c>
      <c r="AD847" s="16">
        <f t="shared" si="1384"/>
        <v>1211396.80773</v>
      </c>
      <c r="AE847" s="16">
        <f t="shared" si="1385"/>
        <v>233944.73800000001</v>
      </c>
      <c r="AF847" s="16">
        <f t="shared" si="1386"/>
        <v>0</v>
      </c>
      <c r="AG847" s="16">
        <f t="shared" si="1463"/>
        <v>0</v>
      </c>
      <c r="AH847" s="16">
        <f t="shared" si="1387"/>
        <v>1211396.80773</v>
      </c>
      <c r="AI847" s="16">
        <f t="shared" si="1388"/>
        <v>233944.73800000001</v>
      </c>
      <c r="AJ847" s="16">
        <f t="shared" si="1389"/>
        <v>0</v>
      </c>
      <c r="AK847" s="16">
        <f t="shared" si="1464"/>
        <v>0</v>
      </c>
      <c r="AL847" s="16">
        <f t="shared" si="1465"/>
        <v>0</v>
      </c>
      <c r="AM847" s="16">
        <f t="shared" si="1466"/>
        <v>0</v>
      </c>
      <c r="AN847" s="16">
        <f t="shared" si="1390"/>
        <v>1211396.80773</v>
      </c>
      <c r="AO847" s="16">
        <f t="shared" si="1391"/>
        <v>233944.73800000001</v>
      </c>
      <c r="AP847" s="16">
        <f t="shared" si="1392"/>
        <v>0</v>
      </c>
      <c r="AQ847" s="16">
        <f t="shared" si="1467"/>
        <v>0</v>
      </c>
      <c r="AR847" s="16">
        <f t="shared" si="1468"/>
        <v>0</v>
      </c>
      <c r="AS847" s="16">
        <f t="shared" si="1469"/>
        <v>0</v>
      </c>
      <c r="AT847" s="16">
        <f t="shared" si="1393"/>
        <v>1211396.80773</v>
      </c>
      <c r="AU847" s="16">
        <f t="shared" si="1394"/>
        <v>233944.73800000001</v>
      </c>
      <c r="AV847" s="16">
        <f t="shared" si="1395"/>
        <v>0</v>
      </c>
      <c r="AW847" s="16">
        <f t="shared" si="1470"/>
        <v>0</v>
      </c>
      <c r="AX847" s="16">
        <f t="shared" si="1471"/>
        <v>0</v>
      </c>
      <c r="AY847" s="16">
        <f t="shared" si="1472"/>
        <v>0</v>
      </c>
      <c r="AZ847" s="16">
        <f t="shared" si="1396"/>
        <v>1211396.80773</v>
      </c>
      <c r="BA847" s="16">
        <f t="shared" si="1397"/>
        <v>233944.73800000001</v>
      </c>
      <c r="BB847" s="16">
        <f t="shared" si="1398"/>
        <v>0</v>
      </c>
      <c r="BC847" s="16">
        <f t="shared" si="1473"/>
        <v>0</v>
      </c>
      <c r="BD847" s="30"/>
      <c r="BE847" s="30"/>
      <c r="BF847" s="1"/>
      <c r="BG847" s="1"/>
      <c r="BH847" s="1"/>
      <c r="BI847" s="1"/>
      <c r="BJ847" s="1"/>
    </row>
    <row r="848" s="1" customFormat="1" ht="15">
      <c r="A848" s="13" t="s">
        <v>556</v>
      </c>
      <c r="B848" s="14">
        <v>200</v>
      </c>
      <c r="C848" s="13" t="s">
        <v>327</v>
      </c>
      <c r="D848" s="13" t="s">
        <v>106</v>
      </c>
      <c r="E848" s="29" t="s">
        <v>535</v>
      </c>
      <c r="F848" s="16">
        <v>1194122.1000000001</v>
      </c>
      <c r="G848" s="16">
        <v>0</v>
      </c>
      <c r="H848" s="16">
        <v>0</v>
      </c>
      <c r="I848" s="16"/>
      <c r="J848" s="16"/>
      <c r="K848" s="16"/>
      <c r="L848" s="16">
        <f t="shared" si="1474"/>
        <v>1194122.1000000001</v>
      </c>
      <c r="M848" s="16">
        <f t="shared" si="1475"/>
        <v>0</v>
      </c>
      <c r="N848" s="16">
        <f t="shared" si="1476"/>
        <v>0</v>
      </c>
      <c r="O848" s="16">
        <f>17004.25969+270.44804</f>
        <v>17274.707729999998</v>
      </c>
      <c r="P848" s="16"/>
      <c r="Q848" s="16"/>
      <c r="R848" s="16">
        <f t="shared" si="1378"/>
        <v>1211396.80773</v>
      </c>
      <c r="S848" s="16">
        <f t="shared" si="1379"/>
        <v>0</v>
      </c>
      <c r="T848" s="16">
        <f t="shared" si="1380"/>
        <v>0</v>
      </c>
      <c r="U848" s="16"/>
      <c r="V848" s="16"/>
      <c r="W848" s="16"/>
      <c r="X848" s="16">
        <f t="shared" si="1381"/>
        <v>1211396.80773</v>
      </c>
      <c r="Y848" s="16">
        <f t="shared" si="1382"/>
        <v>0</v>
      </c>
      <c r="Z848" s="16">
        <f t="shared" si="1383"/>
        <v>0</v>
      </c>
      <c r="AA848" s="16"/>
      <c r="AB848" s="16">
        <v>233944.73800000001</v>
      </c>
      <c r="AC848" s="16"/>
      <c r="AD848" s="16">
        <f t="shared" si="1384"/>
        <v>1211396.80773</v>
      </c>
      <c r="AE848" s="16">
        <f t="shared" si="1385"/>
        <v>233944.73800000001</v>
      </c>
      <c r="AF848" s="16">
        <f t="shared" si="1386"/>
        <v>0</v>
      </c>
      <c r="AG848" s="16"/>
      <c r="AH848" s="16">
        <f t="shared" si="1387"/>
        <v>1211396.80773</v>
      </c>
      <c r="AI848" s="16">
        <f t="shared" si="1388"/>
        <v>233944.73800000001</v>
      </c>
      <c r="AJ848" s="16">
        <f t="shared" si="1389"/>
        <v>0</v>
      </c>
      <c r="AK848" s="16"/>
      <c r="AL848" s="16"/>
      <c r="AM848" s="16"/>
      <c r="AN848" s="16">
        <f t="shared" si="1390"/>
        <v>1211396.80773</v>
      </c>
      <c r="AO848" s="16">
        <f t="shared" si="1391"/>
        <v>233944.73800000001</v>
      </c>
      <c r="AP848" s="16">
        <f t="shared" si="1392"/>
        <v>0</v>
      </c>
      <c r="AQ848" s="16"/>
      <c r="AR848" s="16"/>
      <c r="AS848" s="16"/>
      <c r="AT848" s="16">
        <f t="shared" si="1393"/>
        <v>1211396.80773</v>
      </c>
      <c r="AU848" s="16">
        <f t="shared" si="1394"/>
        <v>233944.73800000001</v>
      </c>
      <c r="AV848" s="16">
        <f t="shared" si="1395"/>
        <v>0</v>
      </c>
      <c r="AW848" s="16"/>
      <c r="AX848" s="16"/>
      <c r="AY848" s="16"/>
      <c r="AZ848" s="16">
        <f t="shared" si="1396"/>
        <v>1211396.80773</v>
      </c>
      <c r="BA848" s="16">
        <f t="shared" si="1397"/>
        <v>233944.73800000001</v>
      </c>
      <c r="BB848" s="16">
        <f t="shared" si="1398"/>
        <v>0</v>
      </c>
      <c r="BC848" s="16"/>
      <c r="BD848" s="30"/>
      <c r="BE848" s="30"/>
      <c r="BF848" s="1"/>
      <c r="BG848" s="1"/>
      <c r="BH848" s="1"/>
      <c r="BI848" s="1"/>
      <c r="BJ848" s="1"/>
    </row>
    <row r="849" s="1" customFormat="1" ht="15">
      <c r="A849" s="13" t="s">
        <v>556</v>
      </c>
      <c r="B849" s="14" t="s">
        <v>35</v>
      </c>
      <c r="C849" s="13"/>
      <c r="D849" s="13"/>
      <c r="E849" s="29" t="s">
        <v>36</v>
      </c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>
        <f t="shared" si="1460"/>
        <v>0</v>
      </c>
      <c r="AB849" s="16">
        <f t="shared" si="1461"/>
        <v>164400</v>
      </c>
      <c r="AC849" s="16">
        <f t="shared" si="1462"/>
        <v>0</v>
      </c>
      <c r="AD849" s="16">
        <f t="shared" si="1384"/>
        <v>0</v>
      </c>
      <c r="AE849" s="16">
        <f t="shared" si="1385"/>
        <v>164400</v>
      </c>
      <c r="AF849" s="16">
        <f t="shared" si="1386"/>
        <v>0</v>
      </c>
      <c r="AG849" s="16">
        <f t="shared" si="1463"/>
        <v>0</v>
      </c>
      <c r="AH849" s="16">
        <f t="shared" si="1387"/>
        <v>0</v>
      </c>
      <c r="AI849" s="16">
        <f t="shared" si="1388"/>
        <v>164400</v>
      </c>
      <c r="AJ849" s="16">
        <f t="shared" si="1389"/>
        <v>0</v>
      </c>
      <c r="AK849" s="16">
        <f t="shared" si="1464"/>
        <v>0</v>
      </c>
      <c r="AL849" s="16">
        <f t="shared" si="1465"/>
        <v>0</v>
      </c>
      <c r="AM849" s="16">
        <f t="shared" si="1466"/>
        <v>0</v>
      </c>
      <c r="AN849" s="16">
        <f t="shared" si="1390"/>
        <v>0</v>
      </c>
      <c r="AO849" s="16">
        <f t="shared" si="1391"/>
        <v>164400</v>
      </c>
      <c r="AP849" s="16">
        <f t="shared" si="1392"/>
        <v>0</v>
      </c>
      <c r="AQ849" s="16">
        <f t="shared" si="1467"/>
        <v>0</v>
      </c>
      <c r="AR849" s="16">
        <f t="shared" si="1468"/>
        <v>0</v>
      </c>
      <c r="AS849" s="16">
        <f t="shared" si="1469"/>
        <v>0</v>
      </c>
      <c r="AT849" s="16">
        <f t="shared" si="1393"/>
        <v>0</v>
      </c>
      <c r="AU849" s="16">
        <f t="shared" si="1394"/>
        <v>164400</v>
      </c>
      <c r="AV849" s="16">
        <f t="shared" si="1395"/>
        <v>0</v>
      </c>
      <c r="AW849" s="16">
        <f t="shared" si="1470"/>
        <v>0</v>
      </c>
      <c r="AX849" s="16">
        <f t="shared" si="1471"/>
        <v>0</v>
      </c>
      <c r="AY849" s="16">
        <f t="shared" si="1472"/>
        <v>0</v>
      </c>
      <c r="AZ849" s="16">
        <f t="shared" si="1396"/>
        <v>0</v>
      </c>
      <c r="BA849" s="16">
        <f t="shared" si="1397"/>
        <v>164400</v>
      </c>
      <c r="BB849" s="16">
        <f t="shared" si="1398"/>
        <v>0</v>
      </c>
      <c r="BC849" s="16">
        <f t="shared" si="1473"/>
        <v>0</v>
      </c>
      <c r="BD849" s="30"/>
      <c r="BE849" s="30"/>
      <c r="BF849" s="1"/>
      <c r="BG849" s="1"/>
      <c r="BH849" s="1"/>
      <c r="BI849" s="1"/>
      <c r="BJ849" s="1"/>
    </row>
    <row r="850" s="1" customFormat="1" ht="15">
      <c r="A850" s="13" t="s">
        <v>556</v>
      </c>
      <c r="B850" s="14">
        <v>400</v>
      </c>
      <c r="C850" s="13" t="s">
        <v>327</v>
      </c>
      <c r="D850" s="13" t="s">
        <v>106</v>
      </c>
      <c r="E850" s="29" t="s">
        <v>535</v>
      </c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>
        <v>164400</v>
      </c>
      <c r="AC850" s="16"/>
      <c r="AD850" s="16">
        <f t="shared" si="1384"/>
        <v>0</v>
      </c>
      <c r="AE850" s="16">
        <f t="shared" si="1385"/>
        <v>164400</v>
      </c>
      <c r="AF850" s="16">
        <f t="shared" si="1386"/>
        <v>0</v>
      </c>
      <c r="AG850" s="16"/>
      <c r="AH850" s="16">
        <f t="shared" si="1387"/>
        <v>0</v>
      </c>
      <c r="AI850" s="16">
        <f t="shared" si="1388"/>
        <v>164400</v>
      </c>
      <c r="AJ850" s="16">
        <f t="shared" si="1389"/>
        <v>0</v>
      </c>
      <c r="AK850" s="16"/>
      <c r="AL850" s="16"/>
      <c r="AM850" s="16"/>
      <c r="AN850" s="16">
        <f t="shared" si="1390"/>
        <v>0</v>
      </c>
      <c r="AO850" s="16">
        <f t="shared" si="1391"/>
        <v>164400</v>
      </c>
      <c r="AP850" s="16">
        <f t="shared" si="1392"/>
        <v>0</v>
      </c>
      <c r="AQ850" s="16"/>
      <c r="AR850" s="16"/>
      <c r="AS850" s="16"/>
      <c r="AT850" s="16">
        <f t="shared" si="1393"/>
        <v>0</v>
      </c>
      <c r="AU850" s="16">
        <f t="shared" si="1394"/>
        <v>164400</v>
      </c>
      <c r="AV850" s="16">
        <f t="shared" si="1395"/>
        <v>0</v>
      </c>
      <c r="AW850" s="16"/>
      <c r="AX850" s="16"/>
      <c r="AY850" s="16"/>
      <c r="AZ850" s="16">
        <f t="shared" si="1396"/>
        <v>0</v>
      </c>
      <c r="BA850" s="16">
        <f t="shared" si="1397"/>
        <v>164400</v>
      </c>
      <c r="BB850" s="16">
        <f t="shared" si="1398"/>
        <v>0</v>
      </c>
      <c r="BC850" s="16"/>
      <c r="BD850" s="30"/>
      <c r="BE850" s="30"/>
      <c r="BF850" s="1"/>
      <c r="BG850" s="1"/>
      <c r="BH850" s="1"/>
      <c r="BI850" s="1"/>
      <c r="BJ850" s="1"/>
    </row>
    <row r="851" s="23" customFormat="1" ht="15">
      <c r="A851" s="24" t="s">
        <v>558</v>
      </c>
      <c r="B851" s="25"/>
      <c r="C851" s="24"/>
      <c r="D851" s="24"/>
      <c r="E851" s="26" t="s">
        <v>30</v>
      </c>
      <c r="F851" s="27">
        <f>F852+F900+F904+F908</f>
        <v>1056732.5</v>
      </c>
      <c r="G851" s="27">
        <f>G852+G900+G904+G908</f>
        <v>1159574.8</v>
      </c>
      <c r="H851" s="27">
        <f>H852+H900+H904+H908</f>
        <v>1226893.5999999999</v>
      </c>
      <c r="I851" s="27">
        <f>I852+I900+I904+I908</f>
        <v>-21981.099999999999</v>
      </c>
      <c r="J851" s="27">
        <f>J852+J900+J904+J908</f>
        <v>-4878.6000000000004</v>
      </c>
      <c r="K851" s="27">
        <f>K852+K900+K904+K908</f>
        <v>-610.20000000000005</v>
      </c>
      <c r="L851" s="27">
        <f t="shared" si="1474"/>
        <v>1034751.4</v>
      </c>
      <c r="M851" s="27">
        <f t="shared" si="1475"/>
        <v>1154696.2</v>
      </c>
      <c r="N851" s="27">
        <f t="shared" si="1476"/>
        <v>1226283.3999999999</v>
      </c>
      <c r="O851" s="27">
        <f>O852+O900+O904+O908</f>
        <v>78664.040469999993</v>
      </c>
      <c r="P851" s="27">
        <f>P852+P900+P904+P908</f>
        <v>45868.976000000002</v>
      </c>
      <c r="Q851" s="27">
        <f>Q852+Q900+Q904+Q908</f>
        <v>12765.388999999999</v>
      </c>
      <c r="R851" s="27">
        <f t="shared" si="1378"/>
        <v>1113415.44047</v>
      </c>
      <c r="S851" s="27">
        <f t="shared" si="1379"/>
        <v>1200565.176</v>
      </c>
      <c r="T851" s="27">
        <f t="shared" si="1380"/>
        <v>1239048.7889999999</v>
      </c>
      <c r="U851" s="27">
        <f>U852+U900+U904+U908</f>
        <v>-345.94456000000355</v>
      </c>
      <c r="V851" s="27">
        <f>V852+V900+V904+V908</f>
        <v>-5553.0900000000001</v>
      </c>
      <c r="W851" s="27">
        <f>W852+W900+W904+W908</f>
        <v>0</v>
      </c>
      <c r="X851" s="27">
        <f t="shared" si="1381"/>
        <v>1113069.4959100001</v>
      </c>
      <c r="Y851" s="27">
        <f t="shared" si="1382"/>
        <v>1195012.0859999999</v>
      </c>
      <c r="Z851" s="27">
        <f t="shared" si="1383"/>
        <v>1239048.7889999999</v>
      </c>
      <c r="AA851" s="27">
        <f>AA852+AA900+AA904+AA908+AA914</f>
        <v>-332308.69700000004</v>
      </c>
      <c r="AB851" s="27">
        <f>AB852+AB900+AB904+AB908+AB914</f>
        <v>343020.81700000004</v>
      </c>
      <c r="AC851" s="27">
        <f>AC852+AC900+AC904+AC908+AC914</f>
        <v>91187.880000000005</v>
      </c>
      <c r="AD851" s="27">
        <f t="shared" si="1384"/>
        <v>780760.79891000001</v>
      </c>
      <c r="AE851" s="27">
        <f t="shared" si="1385"/>
        <v>1538032.9029999999</v>
      </c>
      <c r="AF851" s="27">
        <f t="shared" si="1386"/>
        <v>1330236.6689999998</v>
      </c>
      <c r="AG851" s="27">
        <f>AG852+AG900+AG904+AG908+AG914</f>
        <v>0</v>
      </c>
      <c r="AH851" s="27">
        <f t="shared" si="1387"/>
        <v>780760.79891000001</v>
      </c>
      <c r="AI851" s="27">
        <f t="shared" si="1388"/>
        <v>1538032.9029999999</v>
      </c>
      <c r="AJ851" s="27">
        <f t="shared" si="1389"/>
        <v>1330236.6689999998</v>
      </c>
      <c r="AK851" s="27">
        <f>AK852+AK900+AK904+AK908+AK914</f>
        <v>40725.593000000001</v>
      </c>
      <c r="AL851" s="27">
        <f>AL852+AL900+AL904+AL908+AL914</f>
        <v>-146664.30800000008</v>
      </c>
      <c r="AM851" s="27">
        <f>AM852+AM900+AM904+AM908+AM914</f>
        <v>553277.30800000008</v>
      </c>
      <c r="AN851" s="27">
        <f t="shared" si="1390"/>
        <v>821486.39191000001</v>
      </c>
      <c r="AO851" s="27">
        <f t="shared" si="1391"/>
        <v>1391368.5949999997</v>
      </c>
      <c r="AP851" s="27">
        <f t="shared" si="1392"/>
        <v>1883513.977</v>
      </c>
      <c r="AQ851" s="27">
        <f>AQ852+AQ900+AQ904+AQ908+AQ914</f>
        <v>0</v>
      </c>
      <c r="AR851" s="27">
        <f>AR852+AR900+AR904+AR908+AR914</f>
        <v>0</v>
      </c>
      <c r="AS851" s="27">
        <f>AS852+AS900+AS904+AS908+AS914</f>
        <v>0</v>
      </c>
      <c r="AT851" s="27">
        <f t="shared" si="1393"/>
        <v>821486.39191000001</v>
      </c>
      <c r="AU851" s="27">
        <f t="shared" si="1394"/>
        <v>1391368.5949999997</v>
      </c>
      <c r="AV851" s="27">
        <f t="shared" si="1395"/>
        <v>1883513.977</v>
      </c>
      <c r="AW851" s="27">
        <f>AW852+AW900+AW904+AW908+AW914</f>
        <v>-4736.7569999999996</v>
      </c>
      <c r="AX851" s="27">
        <f>AX852+AX900+AX904+AX908+AX914</f>
        <v>0</v>
      </c>
      <c r="AY851" s="27">
        <f>AY852+AY900+AY904+AY908+AY914</f>
        <v>0</v>
      </c>
      <c r="AZ851" s="27">
        <f t="shared" si="1396"/>
        <v>816749.63491000002</v>
      </c>
      <c r="BA851" s="27">
        <f t="shared" si="1397"/>
        <v>1391368.5949999997</v>
      </c>
      <c r="BB851" s="27">
        <f t="shared" si="1398"/>
        <v>1883513.977</v>
      </c>
      <c r="BC851" s="27">
        <f>BC852+BC900+BC904+BC908+BC914</f>
        <v>0</v>
      </c>
      <c r="BD851" s="28"/>
      <c r="BE851" s="28"/>
      <c r="BF851" s="23"/>
      <c r="BG851" s="23"/>
      <c r="BH851" s="23"/>
      <c r="BI851" s="23"/>
      <c r="BJ851" s="23"/>
    </row>
    <row r="852" s="1" customFormat="1" ht="30">
      <c r="A852" s="13" t="s">
        <v>559</v>
      </c>
      <c r="B852" s="14"/>
      <c r="C852" s="13"/>
      <c r="D852" s="13"/>
      <c r="E852" s="29" t="s">
        <v>560</v>
      </c>
      <c r="F852" s="16">
        <f>F853+F856+F859+F862+F865+F868</f>
        <v>707753.90000000002</v>
      </c>
      <c r="G852" s="16">
        <f>G853+G856+G859+G862+G865+G868</f>
        <v>481760.29999999999</v>
      </c>
      <c r="H852" s="16">
        <f>H853+H856+H859+H862+H865+H868</f>
        <v>401690.59999999998</v>
      </c>
      <c r="I852" s="16">
        <f>I853+I856+I859+I862+I865+I868</f>
        <v>-22851.5</v>
      </c>
      <c r="J852" s="16">
        <f>J853+J856+J859+J862+J865+J868</f>
        <v>-135.30000000000001</v>
      </c>
      <c r="K852" s="16">
        <f>K853+K856+K859+K862+K865+K868</f>
        <v>0</v>
      </c>
      <c r="L852" s="16">
        <f t="shared" si="1474"/>
        <v>684902.40000000002</v>
      </c>
      <c r="M852" s="16">
        <f t="shared" si="1475"/>
        <v>481625</v>
      </c>
      <c r="N852" s="16">
        <f t="shared" si="1476"/>
        <v>401690.59999999998</v>
      </c>
      <c r="O852" s="16">
        <f>O853+O856+O859+O862+O865+O868+O871+O876+O881+O884+O889</f>
        <v>77177.331229999996</v>
      </c>
      <c r="P852" s="16">
        <f>P853+P856+P859+P862+P865+P868+P871+P876+P881+P884+P889</f>
        <v>43321.919000000002</v>
      </c>
      <c r="Q852" s="16">
        <f>Q853+Q856+Q859+Q862+Q865+Q868+Q871+Q876+Q881+Q884+Q889</f>
        <v>0</v>
      </c>
      <c r="R852" s="16">
        <f t="shared" si="1378"/>
        <v>762079.73123000003</v>
      </c>
      <c r="S852" s="16">
        <f t="shared" si="1379"/>
        <v>524946.91899999999</v>
      </c>
      <c r="T852" s="16">
        <f t="shared" si="1380"/>
        <v>401690.59999999998</v>
      </c>
      <c r="U852" s="16">
        <f>U853+U856+U859+U862+U865+U868+U871+U876+U881+U884+U889+U894</f>
        <v>-345.94456000000355</v>
      </c>
      <c r="V852" s="16">
        <f>V853+V856+V859+V862+V865+V868+V871+V876+V881+V884+V889+V894</f>
        <v>-5553.0900000000001</v>
      </c>
      <c r="W852" s="16">
        <f>W853+W856+W859+W862+W865+W868+W871+W876+W881+W884+W889+W894</f>
        <v>0</v>
      </c>
      <c r="X852" s="16">
        <f t="shared" si="1381"/>
        <v>761733.78667000006</v>
      </c>
      <c r="Y852" s="16">
        <f t="shared" si="1382"/>
        <v>519393.82899999997</v>
      </c>
      <c r="Z852" s="16">
        <f t="shared" si="1383"/>
        <v>401690.59999999998</v>
      </c>
      <c r="AA852" s="16">
        <f>AA853+AA856+AA859+AA862+AA865+AA868+AA871+AA876+AA881+AA884+AA889+AA894</f>
        <v>-276137.50200000004</v>
      </c>
      <c r="AB852" s="16">
        <f>AB853+AB856+AB859+AB862+AB865+AB868+AB871+AB876+AB881+AB884+AB889+AB894</f>
        <v>184949.622</v>
      </c>
      <c r="AC852" s="16">
        <f>AC853+AC856+AC859+AC862+AC865+AC868+AC871+AC876+AC881+AC884+AC889+AC894</f>
        <v>91187.880000000005</v>
      </c>
      <c r="AD852" s="16">
        <f t="shared" si="1384"/>
        <v>485596.28467000002</v>
      </c>
      <c r="AE852" s="16">
        <f t="shared" si="1385"/>
        <v>704343.451</v>
      </c>
      <c r="AF852" s="16">
        <f t="shared" si="1386"/>
        <v>492878.47999999998</v>
      </c>
      <c r="AG852" s="16">
        <f>AG853+AG856+AG859+AG862+AG865+AG868+AG871+AG876+AG881+AG884+AG889+AG894</f>
        <v>0</v>
      </c>
      <c r="AH852" s="16">
        <f t="shared" si="1387"/>
        <v>485596.28467000002</v>
      </c>
      <c r="AI852" s="16">
        <f t="shared" si="1388"/>
        <v>704343.451</v>
      </c>
      <c r="AJ852" s="16">
        <f t="shared" si="1389"/>
        <v>492878.47999999998</v>
      </c>
      <c r="AK852" s="16">
        <f>AK853+AK856+AK859+AK862+AK865+AK868+AK871+AK876+AK881+AK884+AK889+AK894</f>
        <v>39128.254000000001</v>
      </c>
      <c r="AL852" s="16">
        <f>AL853+AL856+AL859+AL862+AL865+AL868+AL871+AL876+AL881+AL884+AL889+AL894</f>
        <v>-401555.30000000005</v>
      </c>
      <c r="AM852" s="16">
        <f>AM853+AM856+AM859+AM862+AM865+AM868+AM871+AM876+AM881+AM884+AM889+AM894</f>
        <v>401555.30000000005</v>
      </c>
      <c r="AN852" s="16">
        <f t="shared" si="1390"/>
        <v>524724.53867000004</v>
      </c>
      <c r="AO852" s="16">
        <f t="shared" si="1391"/>
        <v>302788.15099999995</v>
      </c>
      <c r="AP852" s="16">
        <f t="shared" si="1392"/>
        <v>894433.78000000003</v>
      </c>
      <c r="AQ852" s="16">
        <f>AQ853+AQ856+AQ859+AQ862+AQ865+AQ868+AQ871+AQ876+AQ881+AQ884+AQ889+AQ894</f>
        <v>0</v>
      </c>
      <c r="AR852" s="16">
        <f>AR853+AR856+AR859+AR862+AR865+AR868+AR871+AR876+AR881+AR884+AR889+AR894</f>
        <v>0</v>
      </c>
      <c r="AS852" s="16">
        <f>AS853+AS856+AS859+AS862+AS865+AS868+AS871+AS876+AS881+AS884+AS889+AS894</f>
        <v>0</v>
      </c>
      <c r="AT852" s="16">
        <f t="shared" si="1393"/>
        <v>524724.53867000004</v>
      </c>
      <c r="AU852" s="16">
        <f t="shared" si="1394"/>
        <v>302788.15099999995</v>
      </c>
      <c r="AV852" s="16">
        <f t="shared" si="1395"/>
        <v>894433.78000000003</v>
      </c>
      <c r="AW852" s="16">
        <f>AW853+AW856+AW859+AW862+AW865+AW868+AW871+AW876+AW881+AW884+AW889+AW894+AW897</f>
        <v>0</v>
      </c>
      <c r="AX852" s="16">
        <f>AX853+AX856+AX859+AX862+AX865+AX868+AX871+AX876+AX881+AX884+AX889+AX894+AX897</f>
        <v>0</v>
      </c>
      <c r="AY852" s="16">
        <f>AY853+AY856+AY859+AY862+AY865+AY868+AY871+AY876+AY881+AY884+AY889+AY894+AY897</f>
        <v>0</v>
      </c>
      <c r="AZ852" s="16">
        <f t="shared" si="1396"/>
        <v>524724.53867000004</v>
      </c>
      <c r="BA852" s="16">
        <f t="shared" si="1397"/>
        <v>302788.15099999995</v>
      </c>
      <c r="BB852" s="16">
        <f t="shared" si="1398"/>
        <v>894433.78000000003</v>
      </c>
      <c r="BC852" s="16">
        <f>BC853+BC856+BC859+BC862+BC865+BC868+BC871+BC876+BC881+BC884+BC889+BC894+BC897</f>
        <v>0</v>
      </c>
      <c r="BD852" s="30"/>
      <c r="BE852" s="30"/>
      <c r="BF852" s="1"/>
      <c r="BG852" s="1"/>
      <c r="BH852" s="1"/>
      <c r="BI852" s="1"/>
      <c r="BJ852" s="1"/>
    </row>
    <row r="853" s="1" customFormat="1" ht="45">
      <c r="A853" s="13" t="s">
        <v>561</v>
      </c>
      <c r="B853" s="14"/>
      <c r="C853" s="13"/>
      <c r="D853" s="13"/>
      <c r="E853" s="29" t="s">
        <v>562</v>
      </c>
      <c r="F853" s="16">
        <f t="shared" ref="F853:F908" si="1477">F854</f>
        <v>0</v>
      </c>
      <c r="G853" s="16">
        <f t="shared" ref="G853:G908" si="1478">G854</f>
        <v>401690.59999999998</v>
      </c>
      <c r="H853" s="16">
        <f t="shared" ref="H853:H908" si="1479">H854</f>
        <v>401690.59999999998</v>
      </c>
      <c r="I853" s="16">
        <f t="shared" ref="I853:I908" si="1480">I854</f>
        <v>0</v>
      </c>
      <c r="J853" s="16">
        <f t="shared" ref="J853:J908" si="1481">J854</f>
        <v>-135.30000000000001</v>
      </c>
      <c r="K853" s="16">
        <f t="shared" ref="K853:K908" si="1482">K854</f>
        <v>0</v>
      </c>
      <c r="L853" s="16">
        <f t="shared" si="1474"/>
        <v>0</v>
      </c>
      <c r="M853" s="16">
        <f t="shared" si="1475"/>
        <v>401555.29999999999</v>
      </c>
      <c r="N853" s="16">
        <f t="shared" si="1476"/>
        <v>401690.59999999998</v>
      </c>
      <c r="O853" s="16">
        <f t="shared" ref="O853:O908" si="1483">O854</f>
        <v>0</v>
      </c>
      <c r="P853" s="16">
        <f t="shared" ref="P853:P908" si="1484">P854</f>
        <v>0</v>
      </c>
      <c r="Q853" s="16">
        <f t="shared" ref="Q853:Q908" si="1485">Q854</f>
        <v>0</v>
      </c>
      <c r="R853" s="16">
        <f t="shared" si="1378"/>
        <v>0</v>
      </c>
      <c r="S853" s="16">
        <f t="shared" si="1379"/>
        <v>401555.29999999999</v>
      </c>
      <c r="T853" s="16">
        <f t="shared" si="1380"/>
        <v>401690.59999999998</v>
      </c>
      <c r="U853" s="16">
        <f t="shared" ref="U853:U869" si="1486">U854</f>
        <v>0</v>
      </c>
      <c r="V853" s="16">
        <f t="shared" ref="V853:V869" si="1487">V854</f>
        <v>0</v>
      </c>
      <c r="W853" s="16">
        <f t="shared" ref="W853:W869" si="1488">W854</f>
        <v>0</v>
      </c>
      <c r="X853" s="16">
        <f t="shared" si="1381"/>
        <v>0</v>
      </c>
      <c r="Y853" s="16">
        <f t="shared" si="1382"/>
        <v>401555.29999999999</v>
      </c>
      <c r="Z853" s="16">
        <f t="shared" si="1383"/>
        <v>401690.59999999998</v>
      </c>
      <c r="AA853" s="16">
        <f t="shared" ref="AA853:AA869" si="1489">AA854</f>
        <v>0</v>
      </c>
      <c r="AB853" s="16">
        <f t="shared" ref="AB853:AB869" si="1490">AB854</f>
        <v>0</v>
      </c>
      <c r="AC853" s="16">
        <f t="shared" ref="AC853:AC869" si="1491">AC854</f>
        <v>0</v>
      </c>
      <c r="AD853" s="16">
        <f t="shared" si="1384"/>
        <v>0</v>
      </c>
      <c r="AE853" s="16">
        <f t="shared" si="1385"/>
        <v>401555.29999999999</v>
      </c>
      <c r="AF853" s="16">
        <f t="shared" si="1386"/>
        <v>401690.59999999998</v>
      </c>
      <c r="AG853" s="16">
        <f t="shared" ref="AG853:AG869" si="1492">AG854</f>
        <v>0</v>
      </c>
      <c r="AH853" s="16">
        <f t="shared" si="1387"/>
        <v>0</v>
      </c>
      <c r="AI853" s="16">
        <f t="shared" si="1388"/>
        <v>401555.29999999999</v>
      </c>
      <c r="AJ853" s="16">
        <f t="shared" si="1389"/>
        <v>401690.59999999998</v>
      </c>
      <c r="AK853" s="16">
        <f t="shared" ref="AK853:AK869" si="1493">AK854</f>
        <v>0</v>
      </c>
      <c r="AL853" s="16">
        <f t="shared" ref="AL853:AL869" si="1494">AL854</f>
        <v>-401555.30000000005</v>
      </c>
      <c r="AM853" s="16">
        <f t="shared" ref="AM853:AM869" si="1495">AM854</f>
        <v>401555.30000000005</v>
      </c>
      <c r="AN853" s="16">
        <f t="shared" si="1390"/>
        <v>0</v>
      </c>
      <c r="AO853" s="16">
        <f t="shared" si="1391"/>
        <v>-5.8207660913467407e-11</v>
      </c>
      <c r="AP853" s="16">
        <f t="shared" si="1392"/>
        <v>803245.90000000002</v>
      </c>
      <c r="AQ853" s="16">
        <f t="shared" ref="AQ853:AQ869" si="1496">AQ854</f>
        <v>0</v>
      </c>
      <c r="AR853" s="16">
        <f t="shared" ref="AR853:AR869" si="1497">AR854</f>
        <v>0</v>
      </c>
      <c r="AS853" s="16">
        <f t="shared" ref="AS853:AS869" si="1498">AS854</f>
        <v>0</v>
      </c>
      <c r="AT853" s="16">
        <f t="shared" si="1393"/>
        <v>0</v>
      </c>
      <c r="AU853" s="16">
        <f t="shared" si="1394"/>
        <v>-5.8207660913467407e-11</v>
      </c>
      <c r="AV853" s="16">
        <f t="shared" si="1395"/>
        <v>803245.90000000002</v>
      </c>
      <c r="AW853" s="16">
        <f t="shared" ref="AW853:AW869" si="1499">AW854</f>
        <v>0</v>
      </c>
      <c r="AX853" s="16">
        <f t="shared" ref="AX853:AX869" si="1500">AX854</f>
        <v>0</v>
      </c>
      <c r="AY853" s="16">
        <f t="shared" ref="AY853:AY869" si="1501">AY854</f>
        <v>-531902.90000000002</v>
      </c>
      <c r="AZ853" s="16">
        <f t="shared" si="1396"/>
        <v>0</v>
      </c>
      <c r="BA853" s="16">
        <f t="shared" si="1397"/>
        <v>-5.8207660913467407e-11</v>
      </c>
      <c r="BB853" s="16">
        <f t="shared" si="1398"/>
        <v>271343</v>
      </c>
      <c r="BC853" s="16">
        <f t="shared" ref="BC853:BC869" si="1502">BC854</f>
        <v>0</v>
      </c>
      <c r="BD853" s="30"/>
      <c r="BE853" s="30"/>
      <c r="BF853" s="1"/>
      <c r="BG853" s="1"/>
      <c r="BH853" s="1"/>
      <c r="BI853" s="1"/>
      <c r="BJ853" s="1"/>
    </row>
    <row r="854" s="1" customFormat="1" ht="45">
      <c r="A854" s="13" t="s">
        <v>561</v>
      </c>
      <c r="B854" s="14" t="s">
        <v>35</v>
      </c>
      <c r="C854" s="13"/>
      <c r="D854" s="13"/>
      <c r="E854" s="29" t="s">
        <v>36</v>
      </c>
      <c r="F854" s="16">
        <f t="shared" si="1477"/>
        <v>0</v>
      </c>
      <c r="G854" s="16">
        <f t="shared" si="1478"/>
        <v>401690.59999999998</v>
      </c>
      <c r="H854" s="16">
        <f t="shared" si="1479"/>
        <v>401690.59999999998</v>
      </c>
      <c r="I854" s="16">
        <f t="shared" si="1480"/>
        <v>0</v>
      </c>
      <c r="J854" s="16">
        <f t="shared" si="1481"/>
        <v>-135.30000000000001</v>
      </c>
      <c r="K854" s="16">
        <f t="shared" si="1482"/>
        <v>0</v>
      </c>
      <c r="L854" s="16">
        <f t="shared" si="1474"/>
        <v>0</v>
      </c>
      <c r="M854" s="16">
        <f t="shared" si="1475"/>
        <v>401555.29999999999</v>
      </c>
      <c r="N854" s="16">
        <f t="shared" si="1476"/>
        <v>401690.59999999998</v>
      </c>
      <c r="O854" s="16">
        <f t="shared" si="1483"/>
        <v>0</v>
      </c>
      <c r="P854" s="16">
        <f t="shared" si="1484"/>
        <v>0</v>
      </c>
      <c r="Q854" s="16">
        <f t="shared" si="1485"/>
        <v>0</v>
      </c>
      <c r="R854" s="16">
        <f t="shared" si="1378"/>
        <v>0</v>
      </c>
      <c r="S854" s="16">
        <f t="shared" si="1379"/>
        <v>401555.29999999999</v>
      </c>
      <c r="T854" s="16">
        <f t="shared" si="1380"/>
        <v>401690.59999999998</v>
      </c>
      <c r="U854" s="16">
        <f t="shared" si="1486"/>
        <v>0</v>
      </c>
      <c r="V854" s="16">
        <f t="shared" si="1487"/>
        <v>0</v>
      </c>
      <c r="W854" s="16">
        <f t="shared" si="1488"/>
        <v>0</v>
      </c>
      <c r="X854" s="16">
        <f t="shared" si="1381"/>
        <v>0</v>
      </c>
      <c r="Y854" s="16">
        <f t="shared" si="1382"/>
        <v>401555.29999999999</v>
      </c>
      <c r="Z854" s="16">
        <f t="shared" si="1383"/>
        <v>401690.59999999998</v>
      </c>
      <c r="AA854" s="16">
        <f t="shared" si="1489"/>
        <v>0</v>
      </c>
      <c r="AB854" s="16">
        <f t="shared" si="1490"/>
        <v>0</v>
      </c>
      <c r="AC854" s="16">
        <f t="shared" si="1491"/>
        <v>0</v>
      </c>
      <c r="AD854" s="16">
        <f t="shared" si="1384"/>
        <v>0</v>
      </c>
      <c r="AE854" s="16">
        <f t="shared" si="1385"/>
        <v>401555.29999999999</v>
      </c>
      <c r="AF854" s="16">
        <f t="shared" si="1386"/>
        <v>401690.59999999998</v>
      </c>
      <c r="AG854" s="16">
        <f t="shared" si="1492"/>
        <v>0</v>
      </c>
      <c r="AH854" s="16">
        <f t="shared" si="1387"/>
        <v>0</v>
      </c>
      <c r="AI854" s="16">
        <f t="shared" si="1388"/>
        <v>401555.29999999999</v>
      </c>
      <c r="AJ854" s="16">
        <f t="shared" si="1389"/>
        <v>401690.59999999998</v>
      </c>
      <c r="AK854" s="16">
        <f t="shared" si="1493"/>
        <v>0</v>
      </c>
      <c r="AL854" s="16">
        <f t="shared" si="1494"/>
        <v>-401555.30000000005</v>
      </c>
      <c r="AM854" s="16">
        <f t="shared" si="1495"/>
        <v>401555.30000000005</v>
      </c>
      <c r="AN854" s="16">
        <f t="shared" si="1390"/>
        <v>0</v>
      </c>
      <c r="AO854" s="16">
        <f t="shared" si="1391"/>
        <v>-5.8207660913467407e-11</v>
      </c>
      <c r="AP854" s="16">
        <f t="shared" si="1392"/>
        <v>803245.90000000002</v>
      </c>
      <c r="AQ854" s="16">
        <f t="shared" si="1496"/>
        <v>0</v>
      </c>
      <c r="AR854" s="16">
        <f t="shared" si="1497"/>
        <v>0</v>
      </c>
      <c r="AS854" s="16">
        <f t="shared" si="1498"/>
        <v>0</v>
      </c>
      <c r="AT854" s="16">
        <f t="shared" si="1393"/>
        <v>0</v>
      </c>
      <c r="AU854" s="16">
        <f t="shared" si="1394"/>
        <v>-5.8207660913467407e-11</v>
      </c>
      <c r="AV854" s="16">
        <f t="shared" si="1395"/>
        <v>803245.90000000002</v>
      </c>
      <c r="AW854" s="16">
        <f t="shared" si="1499"/>
        <v>0</v>
      </c>
      <c r="AX854" s="16">
        <f t="shared" si="1500"/>
        <v>0</v>
      </c>
      <c r="AY854" s="16">
        <f t="shared" si="1501"/>
        <v>-531902.90000000002</v>
      </c>
      <c r="AZ854" s="16">
        <f t="shared" si="1396"/>
        <v>0</v>
      </c>
      <c r="BA854" s="16">
        <f t="shared" si="1397"/>
        <v>-5.8207660913467407e-11</v>
      </c>
      <c r="BB854" s="16">
        <f t="shared" si="1398"/>
        <v>271343</v>
      </c>
      <c r="BC854" s="16">
        <f t="shared" si="1502"/>
        <v>0</v>
      </c>
      <c r="BD854" s="30"/>
      <c r="BE854" s="30"/>
      <c r="BF854" s="1"/>
      <c r="BG854" s="1"/>
      <c r="BH854" s="1"/>
      <c r="BI854" s="1"/>
      <c r="BJ854" s="1"/>
    </row>
    <row r="855" s="1" customFormat="1" ht="15">
      <c r="A855" s="13" t="s">
        <v>561</v>
      </c>
      <c r="B855" s="14">
        <v>400</v>
      </c>
      <c r="C855" s="13" t="s">
        <v>242</v>
      </c>
      <c r="D855" s="13" t="s">
        <v>74</v>
      </c>
      <c r="E855" s="29" t="s">
        <v>540</v>
      </c>
      <c r="F855" s="16">
        <v>0</v>
      </c>
      <c r="G855" s="16">
        <v>401690.59999999998</v>
      </c>
      <c r="H855" s="16">
        <v>401690.59999999998</v>
      </c>
      <c r="I855" s="16"/>
      <c r="J855" s="16">
        <v>-135.30000000000001</v>
      </c>
      <c r="K855" s="16"/>
      <c r="L855" s="16">
        <f t="shared" si="1474"/>
        <v>0</v>
      </c>
      <c r="M855" s="16">
        <f t="shared" si="1475"/>
        <v>401555.29999999999</v>
      </c>
      <c r="N855" s="16">
        <f t="shared" si="1476"/>
        <v>401690.59999999998</v>
      </c>
      <c r="O855" s="16"/>
      <c r="P855" s="16"/>
      <c r="Q855" s="16"/>
      <c r="R855" s="16">
        <f t="shared" si="1378"/>
        <v>0</v>
      </c>
      <c r="S855" s="16">
        <f t="shared" si="1379"/>
        <v>401555.29999999999</v>
      </c>
      <c r="T855" s="16">
        <f t="shared" si="1380"/>
        <v>401690.59999999998</v>
      </c>
      <c r="U855" s="16"/>
      <c r="V855" s="16"/>
      <c r="W855" s="16"/>
      <c r="X855" s="16">
        <f t="shared" si="1381"/>
        <v>0</v>
      </c>
      <c r="Y855" s="16">
        <f t="shared" si="1382"/>
        <v>401555.29999999999</v>
      </c>
      <c r="Z855" s="16">
        <f t="shared" si="1383"/>
        <v>401690.59999999998</v>
      </c>
      <c r="AA855" s="16"/>
      <c r="AB855" s="16"/>
      <c r="AC855" s="16"/>
      <c r="AD855" s="16">
        <f t="shared" si="1384"/>
        <v>0</v>
      </c>
      <c r="AE855" s="16">
        <f t="shared" si="1385"/>
        <v>401555.29999999999</v>
      </c>
      <c r="AF855" s="16">
        <f t="shared" si="1386"/>
        <v>401690.59999999998</v>
      </c>
      <c r="AG855" s="16"/>
      <c r="AH855" s="16">
        <f t="shared" si="1387"/>
        <v>0</v>
      </c>
      <c r="AI855" s="16">
        <f t="shared" si="1388"/>
        <v>401555.29999999999</v>
      </c>
      <c r="AJ855" s="16">
        <f t="shared" si="1389"/>
        <v>401690.59999999998</v>
      </c>
      <c r="AK855" s="16"/>
      <c r="AL855" s="16">
        <f>-195595.7-205959.6</f>
        <v>-401555.30000000005</v>
      </c>
      <c r="AM855" s="16">
        <f>195595.7+205959.6</f>
        <v>401555.30000000005</v>
      </c>
      <c r="AN855" s="16">
        <f t="shared" si="1390"/>
        <v>0</v>
      </c>
      <c r="AO855" s="16">
        <f t="shared" si="1391"/>
        <v>-5.8207660913467407e-11</v>
      </c>
      <c r="AP855" s="16">
        <f t="shared" si="1392"/>
        <v>803245.90000000002</v>
      </c>
      <c r="AQ855" s="16"/>
      <c r="AR855" s="16"/>
      <c r="AS855" s="16"/>
      <c r="AT855" s="16">
        <f t="shared" si="1393"/>
        <v>0</v>
      </c>
      <c r="AU855" s="16">
        <f t="shared" si="1394"/>
        <v>-5.8207660913467407e-11</v>
      </c>
      <c r="AV855" s="16">
        <f t="shared" si="1395"/>
        <v>803245.90000000002</v>
      </c>
      <c r="AW855" s="16"/>
      <c r="AX855" s="16"/>
      <c r="AY855" s="16">
        <v>-531902.90000000002</v>
      </c>
      <c r="AZ855" s="16">
        <f t="shared" si="1396"/>
        <v>0</v>
      </c>
      <c r="BA855" s="16">
        <f t="shared" si="1397"/>
        <v>-5.8207660913467407e-11</v>
      </c>
      <c r="BB855" s="16">
        <f t="shared" si="1398"/>
        <v>271343</v>
      </c>
      <c r="BC855" s="16"/>
      <c r="BD855" s="30"/>
      <c r="BE855" s="30">
        <v>21</v>
      </c>
      <c r="BF855" s="1"/>
      <c r="BG855" s="1"/>
      <c r="BH855" s="1"/>
      <c r="BI855" s="1"/>
      <c r="BJ855" s="1"/>
    </row>
    <row r="856" s="1" customFormat="1" ht="30">
      <c r="A856" s="13" t="s">
        <v>563</v>
      </c>
      <c r="B856" s="14"/>
      <c r="C856" s="13"/>
      <c r="D856" s="13"/>
      <c r="E856" s="29" t="s">
        <v>564</v>
      </c>
      <c r="F856" s="16">
        <f t="shared" si="1477"/>
        <v>51663.399999999994</v>
      </c>
      <c r="G856" s="16">
        <f t="shared" si="1478"/>
        <v>50834.900000000001</v>
      </c>
      <c r="H856" s="16">
        <f t="shared" si="1479"/>
        <v>0</v>
      </c>
      <c r="I856" s="16">
        <f t="shared" si="1480"/>
        <v>30694.900000000001</v>
      </c>
      <c r="J856" s="16">
        <f t="shared" si="1481"/>
        <v>0</v>
      </c>
      <c r="K856" s="16">
        <f t="shared" si="1482"/>
        <v>0</v>
      </c>
      <c r="L856" s="16">
        <f t="shared" si="1474"/>
        <v>82358.299999999988</v>
      </c>
      <c r="M856" s="16">
        <f t="shared" si="1475"/>
        <v>50834.900000000001</v>
      </c>
      <c r="N856" s="16">
        <f t="shared" si="1476"/>
        <v>0</v>
      </c>
      <c r="O856" s="16">
        <f t="shared" si="1483"/>
        <v>0</v>
      </c>
      <c r="P856" s="16">
        <f t="shared" si="1484"/>
        <v>0</v>
      </c>
      <c r="Q856" s="16">
        <f t="shared" si="1485"/>
        <v>0</v>
      </c>
      <c r="R856" s="16">
        <f t="shared" si="1378"/>
        <v>82358.299999999988</v>
      </c>
      <c r="S856" s="16">
        <f t="shared" si="1379"/>
        <v>50834.900000000001</v>
      </c>
      <c r="T856" s="16">
        <f t="shared" si="1380"/>
        <v>0</v>
      </c>
      <c r="U856" s="16">
        <f t="shared" si="1486"/>
        <v>0</v>
      </c>
      <c r="V856" s="16">
        <f t="shared" si="1487"/>
        <v>0</v>
      </c>
      <c r="W856" s="16">
        <f t="shared" si="1488"/>
        <v>0</v>
      </c>
      <c r="X856" s="16">
        <f t="shared" si="1381"/>
        <v>82358.299999999988</v>
      </c>
      <c r="Y856" s="16">
        <f t="shared" si="1382"/>
        <v>50834.900000000001</v>
      </c>
      <c r="Z856" s="16">
        <f t="shared" si="1383"/>
        <v>0</v>
      </c>
      <c r="AA856" s="16">
        <f t="shared" si="1489"/>
        <v>-82358.300000000003</v>
      </c>
      <c r="AB856" s="16">
        <f t="shared" si="1490"/>
        <v>82358.300000000003</v>
      </c>
      <c r="AC856" s="16">
        <f t="shared" si="1491"/>
        <v>0</v>
      </c>
      <c r="AD856" s="16">
        <f t="shared" si="1384"/>
        <v>-1.4551915228366852e-11</v>
      </c>
      <c r="AE856" s="16">
        <f t="shared" si="1385"/>
        <v>133193.20000000001</v>
      </c>
      <c r="AF856" s="16">
        <f t="shared" si="1386"/>
        <v>0</v>
      </c>
      <c r="AG856" s="16">
        <f t="shared" si="1492"/>
        <v>0</v>
      </c>
      <c r="AH856" s="16">
        <f t="shared" si="1387"/>
        <v>-1.4551915228366852e-11</v>
      </c>
      <c r="AI856" s="16">
        <f t="shared" si="1388"/>
        <v>133193.20000000001</v>
      </c>
      <c r="AJ856" s="16">
        <f t="shared" si="1389"/>
        <v>0</v>
      </c>
      <c r="AK856" s="16">
        <f t="shared" si="1493"/>
        <v>0</v>
      </c>
      <c r="AL856" s="16">
        <f t="shared" si="1494"/>
        <v>0</v>
      </c>
      <c r="AM856" s="16">
        <f t="shared" si="1495"/>
        <v>0</v>
      </c>
      <c r="AN856" s="16">
        <f t="shared" si="1390"/>
        <v>-1.4551915228366852e-11</v>
      </c>
      <c r="AO856" s="16">
        <f t="shared" si="1391"/>
        <v>133193.20000000001</v>
      </c>
      <c r="AP856" s="16">
        <f t="shared" si="1392"/>
        <v>0</v>
      </c>
      <c r="AQ856" s="16">
        <f t="shared" si="1496"/>
        <v>0</v>
      </c>
      <c r="AR856" s="16">
        <f t="shared" si="1497"/>
        <v>0</v>
      </c>
      <c r="AS856" s="16">
        <f t="shared" si="1498"/>
        <v>0</v>
      </c>
      <c r="AT856" s="16">
        <f t="shared" si="1393"/>
        <v>-1.4551915228366852e-11</v>
      </c>
      <c r="AU856" s="16">
        <f t="shared" si="1394"/>
        <v>133193.20000000001</v>
      </c>
      <c r="AV856" s="16">
        <f t="shared" si="1395"/>
        <v>0</v>
      </c>
      <c r="AW856" s="16">
        <f t="shared" si="1499"/>
        <v>0</v>
      </c>
      <c r="AX856" s="16">
        <f t="shared" si="1500"/>
        <v>0</v>
      </c>
      <c r="AY856" s="16">
        <f t="shared" si="1501"/>
        <v>0</v>
      </c>
      <c r="AZ856" s="16">
        <f t="shared" si="1396"/>
        <v>-1.4551915228366852e-11</v>
      </c>
      <c r="BA856" s="16">
        <f t="shared" si="1397"/>
        <v>133193.20000000001</v>
      </c>
      <c r="BB856" s="16">
        <f t="shared" si="1398"/>
        <v>0</v>
      </c>
      <c r="BC856" s="16">
        <f t="shared" si="1502"/>
        <v>0</v>
      </c>
      <c r="BD856" s="30"/>
      <c r="BE856" s="30"/>
      <c r="BF856" s="1"/>
      <c r="BG856" s="1"/>
      <c r="BH856" s="1"/>
      <c r="BI856" s="1"/>
      <c r="BJ856" s="1"/>
    </row>
    <row r="857" s="1" customFormat="1" ht="45">
      <c r="A857" s="13" t="s">
        <v>563</v>
      </c>
      <c r="B857" s="14" t="s">
        <v>35</v>
      </c>
      <c r="C857" s="13"/>
      <c r="D857" s="13"/>
      <c r="E857" s="29" t="s">
        <v>36</v>
      </c>
      <c r="F857" s="16">
        <f t="shared" si="1477"/>
        <v>51663.399999999994</v>
      </c>
      <c r="G857" s="16">
        <f t="shared" si="1478"/>
        <v>50834.900000000001</v>
      </c>
      <c r="H857" s="16">
        <f t="shared" si="1479"/>
        <v>0</v>
      </c>
      <c r="I857" s="16">
        <f t="shared" si="1480"/>
        <v>30694.900000000001</v>
      </c>
      <c r="J857" s="16">
        <f t="shared" si="1481"/>
        <v>0</v>
      </c>
      <c r="K857" s="16">
        <f t="shared" si="1482"/>
        <v>0</v>
      </c>
      <c r="L857" s="16">
        <f t="shared" si="1474"/>
        <v>82358.299999999988</v>
      </c>
      <c r="M857" s="16">
        <f t="shared" si="1475"/>
        <v>50834.900000000001</v>
      </c>
      <c r="N857" s="16">
        <f t="shared" si="1476"/>
        <v>0</v>
      </c>
      <c r="O857" s="16">
        <f t="shared" si="1483"/>
        <v>0</v>
      </c>
      <c r="P857" s="16">
        <f t="shared" si="1484"/>
        <v>0</v>
      </c>
      <c r="Q857" s="16">
        <f t="shared" si="1485"/>
        <v>0</v>
      </c>
      <c r="R857" s="16">
        <f t="shared" si="1378"/>
        <v>82358.299999999988</v>
      </c>
      <c r="S857" s="16">
        <f t="shared" si="1379"/>
        <v>50834.900000000001</v>
      </c>
      <c r="T857" s="16">
        <f t="shared" si="1380"/>
        <v>0</v>
      </c>
      <c r="U857" s="16">
        <f t="shared" si="1486"/>
        <v>0</v>
      </c>
      <c r="V857" s="16">
        <f t="shared" si="1487"/>
        <v>0</v>
      </c>
      <c r="W857" s="16">
        <f t="shared" si="1488"/>
        <v>0</v>
      </c>
      <c r="X857" s="16">
        <f t="shared" si="1381"/>
        <v>82358.299999999988</v>
      </c>
      <c r="Y857" s="16">
        <f t="shared" si="1382"/>
        <v>50834.900000000001</v>
      </c>
      <c r="Z857" s="16">
        <f t="shared" si="1383"/>
        <v>0</v>
      </c>
      <c r="AA857" s="16">
        <f t="shared" si="1489"/>
        <v>-82358.300000000003</v>
      </c>
      <c r="AB857" s="16">
        <f t="shared" si="1490"/>
        <v>82358.300000000003</v>
      </c>
      <c r="AC857" s="16">
        <f t="shared" si="1491"/>
        <v>0</v>
      </c>
      <c r="AD857" s="16">
        <f t="shared" si="1384"/>
        <v>-1.4551915228366852e-11</v>
      </c>
      <c r="AE857" s="16">
        <f t="shared" si="1385"/>
        <v>133193.20000000001</v>
      </c>
      <c r="AF857" s="16">
        <f t="shared" si="1386"/>
        <v>0</v>
      </c>
      <c r="AG857" s="16">
        <f t="shared" si="1492"/>
        <v>0</v>
      </c>
      <c r="AH857" s="16">
        <f t="shared" si="1387"/>
        <v>-1.4551915228366852e-11</v>
      </c>
      <c r="AI857" s="16">
        <f t="shared" si="1388"/>
        <v>133193.20000000001</v>
      </c>
      <c r="AJ857" s="16">
        <f t="shared" si="1389"/>
        <v>0</v>
      </c>
      <c r="AK857" s="16">
        <f t="shared" si="1493"/>
        <v>0</v>
      </c>
      <c r="AL857" s="16">
        <f t="shared" si="1494"/>
        <v>0</v>
      </c>
      <c r="AM857" s="16">
        <f t="shared" si="1495"/>
        <v>0</v>
      </c>
      <c r="AN857" s="16">
        <f t="shared" si="1390"/>
        <v>-1.4551915228366852e-11</v>
      </c>
      <c r="AO857" s="16">
        <f t="shared" si="1391"/>
        <v>133193.20000000001</v>
      </c>
      <c r="AP857" s="16">
        <f t="shared" si="1392"/>
        <v>0</v>
      </c>
      <c r="AQ857" s="16">
        <f t="shared" si="1496"/>
        <v>0</v>
      </c>
      <c r="AR857" s="16">
        <f t="shared" si="1497"/>
        <v>0</v>
      </c>
      <c r="AS857" s="16">
        <f t="shared" si="1498"/>
        <v>0</v>
      </c>
      <c r="AT857" s="16">
        <f t="shared" si="1393"/>
        <v>-1.4551915228366852e-11</v>
      </c>
      <c r="AU857" s="16">
        <f t="shared" si="1394"/>
        <v>133193.20000000001</v>
      </c>
      <c r="AV857" s="16">
        <f t="shared" si="1395"/>
        <v>0</v>
      </c>
      <c r="AW857" s="16">
        <f t="shared" si="1499"/>
        <v>0</v>
      </c>
      <c r="AX857" s="16">
        <f t="shared" si="1500"/>
        <v>0</v>
      </c>
      <c r="AY857" s="16">
        <f t="shared" si="1501"/>
        <v>0</v>
      </c>
      <c r="AZ857" s="16">
        <f t="shared" si="1396"/>
        <v>-1.4551915228366852e-11</v>
      </c>
      <c r="BA857" s="16">
        <f t="shared" si="1397"/>
        <v>133193.20000000001</v>
      </c>
      <c r="BB857" s="16">
        <f t="shared" si="1398"/>
        <v>0</v>
      </c>
      <c r="BC857" s="16">
        <f t="shared" si="1502"/>
        <v>0</v>
      </c>
      <c r="BD857" s="30"/>
      <c r="BE857" s="30"/>
      <c r="BF857" s="1"/>
      <c r="BG857" s="1"/>
      <c r="BH857" s="1"/>
      <c r="BI857" s="1"/>
      <c r="BJ857" s="1"/>
    </row>
    <row r="858" s="1" customFormat="1" ht="15">
      <c r="A858" s="13" t="s">
        <v>563</v>
      </c>
      <c r="B858" s="14">
        <v>400</v>
      </c>
      <c r="C858" s="13" t="s">
        <v>242</v>
      </c>
      <c r="D858" s="13" t="s">
        <v>74</v>
      </c>
      <c r="E858" s="29" t="s">
        <v>540</v>
      </c>
      <c r="F858" s="16">
        <v>51663.399999999994</v>
      </c>
      <c r="G858" s="16">
        <v>50834.900000000001</v>
      </c>
      <c r="H858" s="16">
        <v>0</v>
      </c>
      <c r="I858" s="16">
        <v>30694.900000000001</v>
      </c>
      <c r="J858" s="16"/>
      <c r="K858" s="16"/>
      <c r="L858" s="16">
        <f t="shared" si="1474"/>
        <v>82358.299999999988</v>
      </c>
      <c r="M858" s="16">
        <f t="shared" si="1475"/>
        <v>50834.900000000001</v>
      </c>
      <c r="N858" s="16">
        <f t="shared" si="1476"/>
        <v>0</v>
      </c>
      <c r="O858" s="16"/>
      <c r="P858" s="16"/>
      <c r="Q858" s="16"/>
      <c r="R858" s="16">
        <f t="shared" si="1378"/>
        <v>82358.299999999988</v>
      </c>
      <c r="S858" s="16">
        <f t="shared" si="1379"/>
        <v>50834.900000000001</v>
      </c>
      <c r="T858" s="16">
        <f t="shared" si="1380"/>
        <v>0</v>
      </c>
      <c r="U858" s="16"/>
      <c r="V858" s="16"/>
      <c r="W858" s="16"/>
      <c r="X858" s="16">
        <f t="shared" si="1381"/>
        <v>82358.299999999988</v>
      </c>
      <c r="Y858" s="16">
        <f t="shared" si="1382"/>
        <v>50834.900000000001</v>
      </c>
      <c r="Z858" s="16">
        <f t="shared" si="1383"/>
        <v>0</v>
      </c>
      <c r="AA858" s="16">
        <v>-82358.300000000003</v>
      </c>
      <c r="AB858" s="16">
        <v>82358.300000000003</v>
      </c>
      <c r="AC858" s="16"/>
      <c r="AD858" s="16">
        <f t="shared" si="1384"/>
        <v>-1.4551915228366852e-11</v>
      </c>
      <c r="AE858" s="16">
        <f t="shared" si="1385"/>
        <v>133193.20000000001</v>
      </c>
      <c r="AF858" s="16">
        <f t="shared" si="1386"/>
        <v>0</v>
      </c>
      <c r="AG858" s="16"/>
      <c r="AH858" s="16">
        <f t="shared" si="1387"/>
        <v>-1.4551915228366852e-11</v>
      </c>
      <c r="AI858" s="16">
        <f t="shared" si="1388"/>
        <v>133193.20000000001</v>
      </c>
      <c r="AJ858" s="16">
        <f t="shared" si="1389"/>
        <v>0</v>
      </c>
      <c r="AK858" s="16"/>
      <c r="AL858" s="16"/>
      <c r="AM858" s="16"/>
      <c r="AN858" s="16">
        <f t="shared" si="1390"/>
        <v>-1.4551915228366852e-11</v>
      </c>
      <c r="AO858" s="16">
        <f t="shared" si="1391"/>
        <v>133193.20000000001</v>
      </c>
      <c r="AP858" s="16">
        <f t="shared" si="1392"/>
        <v>0</v>
      </c>
      <c r="AQ858" s="16"/>
      <c r="AR858" s="16"/>
      <c r="AS858" s="16"/>
      <c r="AT858" s="16">
        <f t="shared" si="1393"/>
        <v>-1.4551915228366852e-11</v>
      </c>
      <c r="AU858" s="16">
        <f t="shared" si="1394"/>
        <v>133193.20000000001</v>
      </c>
      <c r="AV858" s="16">
        <f t="shared" si="1395"/>
        <v>0</v>
      </c>
      <c r="AW858" s="16"/>
      <c r="AX858" s="16"/>
      <c r="AY858" s="16"/>
      <c r="AZ858" s="16">
        <f t="shared" si="1396"/>
        <v>-1.4551915228366852e-11</v>
      </c>
      <c r="BA858" s="16">
        <f t="shared" si="1397"/>
        <v>133193.20000000001</v>
      </c>
      <c r="BB858" s="16">
        <f t="shared" si="1398"/>
        <v>0</v>
      </c>
      <c r="BC858" s="16"/>
      <c r="BD858" s="30"/>
      <c r="BE858" s="30" t="s">
        <v>565</v>
      </c>
      <c r="BF858" s="1"/>
      <c r="BG858" s="1"/>
      <c r="BH858" s="1"/>
      <c r="BI858" s="1"/>
      <c r="BJ858" s="1"/>
    </row>
    <row r="859" s="1" customFormat="1" ht="30">
      <c r="A859" s="13" t="s">
        <v>566</v>
      </c>
      <c r="B859" s="14"/>
      <c r="C859" s="13"/>
      <c r="D859" s="13"/>
      <c r="E859" s="29" t="s">
        <v>567</v>
      </c>
      <c r="F859" s="16">
        <f t="shared" si="1477"/>
        <v>0</v>
      </c>
      <c r="G859" s="16">
        <f t="shared" si="1478"/>
        <v>29234.799999999999</v>
      </c>
      <c r="H859" s="16">
        <f t="shared" si="1479"/>
        <v>0</v>
      </c>
      <c r="I859" s="16">
        <f t="shared" si="1480"/>
        <v>0</v>
      </c>
      <c r="J859" s="16">
        <f t="shared" si="1481"/>
        <v>0</v>
      </c>
      <c r="K859" s="16">
        <f t="shared" si="1482"/>
        <v>0</v>
      </c>
      <c r="L859" s="16">
        <f t="shared" si="1474"/>
        <v>0</v>
      </c>
      <c r="M859" s="16">
        <f t="shared" si="1475"/>
        <v>29234.799999999999</v>
      </c>
      <c r="N859" s="16">
        <f t="shared" si="1476"/>
        <v>0</v>
      </c>
      <c r="O859" s="16">
        <f t="shared" si="1483"/>
        <v>0</v>
      </c>
      <c r="P859" s="16">
        <f t="shared" si="1484"/>
        <v>0</v>
      </c>
      <c r="Q859" s="16">
        <f t="shared" si="1485"/>
        <v>0</v>
      </c>
      <c r="R859" s="16">
        <f t="shared" si="1378"/>
        <v>0</v>
      </c>
      <c r="S859" s="16">
        <f t="shared" si="1379"/>
        <v>29234.799999999999</v>
      </c>
      <c r="T859" s="16">
        <f t="shared" si="1380"/>
        <v>0</v>
      </c>
      <c r="U859" s="16">
        <f t="shared" si="1486"/>
        <v>0</v>
      </c>
      <c r="V859" s="16">
        <f t="shared" si="1487"/>
        <v>0</v>
      </c>
      <c r="W859" s="16">
        <f t="shared" si="1488"/>
        <v>0</v>
      </c>
      <c r="X859" s="16">
        <f t="shared" si="1381"/>
        <v>0</v>
      </c>
      <c r="Y859" s="16">
        <f t="shared" si="1382"/>
        <v>29234.799999999999</v>
      </c>
      <c r="Z859" s="16">
        <f t="shared" si="1383"/>
        <v>0</v>
      </c>
      <c r="AA859" s="16">
        <f t="shared" si="1489"/>
        <v>0</v>
      </c>
      <c r="AB859" s="16">
        <f t="shared" si="1490"/>
        <v>0</v>
      </c>
      <c r="AC859" s="16">
        <f t="shared" si="1491"/>
        <v>0</v>
      </c>
      <c r="AD859" s="16">
        <f t="shared" si="1384"/>
        <v>0</v>
      </c>
      <c r="AE859" s="16">
        <f t="shared" si="1385"/>
        <v>29234.799999999999</v>
      </c>
      <c r="AF859" s="16">
        <f t="shared" si="1386"/>
        <v>0</v>
      </c>
      <c r="AG859" s="16">
        <f t="shared" si="1492"/>
        <v>0</v>
      </c>
      <c r="AH859" s="16">
        <f t="shared" si="1387"/>
        <v>0</v>
      </c>
      <c r="AI859" s="16">
        <f t="shared" si="1388"/>
        <v>29234.799999999999</v>
      </c>
      <c r="AJ859" s="16">
        <f t="shared" si="1389"/>
        <v>0</v>
      </c>
      <c r="AK859" s="16">
        <f t="shared" si="1493"/>
        <v>0</v>
      </c>
      <c r="AL859" s="16">
        <f t="shared" si="1494"/>
        <v>0</v>
      </c>
      <c r="AM859" s="16">
        <f t="shared" si="1495"/>
        <v>0</v>
      </c>
      <c r="AN859" s="16">
        <f t="shared" si="1390"/>
        <v>0</v>
      </c>
      <c r="AO859" s="16">
        <f t="shared" si="1391"/>
        <v>29234.799999999999</v>
      </c>
      <c r="AP859" s="16">
        <f t="shared" si="1392"/>
        <v>0</v>
      </c>
      <c r="AQ859" s="16">
        <f t="shared" si="1496"/>
        <v>0</v>
      </c>
      <c r="AR859" s="16">
        <f t="shared" si="1497"/>
        <v>0</v>
      </c>
      <c r="AS859" s="16">
        <f t="shared" si="1498"/>
        <v>0</v>
      </c>
      <c r="AT859" s="16">
        <f t="shared" si="1393"/>
        <v>0</v>
      </c>
      <c r="AU859" s="16">
        <f t="shared" si="1394"/>
        <v>29234.799999999999</v>
      </c>
      <c r="AV859" s="16">
        <f t="shared" si="1395"/>
        <v>0</v>
      </c>
      <c r="AW859" s="16">
        <f t="shared" si="1499"/>
        <v>0</v>
      </c>
      <c r="AX859" s="16">
        <f t="shared" si="1500"/>
        <v>0</v>
      </c>
      <c r="AY859" s="16">
        <f t="shared" si="1501"/>
        <v>0</v>
      </c>
      <c r="AZ859" s="16">
        <f t="shared" si="1396"/>
        <v>0</v>
      </c>
      <c r="BA859" s="16">
        <f t="shared" si="1397"/>
        <v>29234.799999999999</v>
      </c>
      <c r="BB859" s="16">
        <f t="shared" si="1398"/>
        <v>0</v>
      </c>
      <c r="BC859" s="16">
        <f t="shared" si="1502"/>
        <v>0</v>
      </c>
      <c r="BD859" s="30"/>
      <c r="BE859" s="30"/>
      <c r="BF859" s="1"/>
      <c r="BG859" s="1"/>
      <c r="BH859" s="1"/>
      <c r="BI859" s="1"/>
      <c r="BJ859" s="1"/>
    </row>
    <row r="860" s="1" customFormat="1" ht="45">
      <c r="A860" s="13" t="s">
        <v>566</v>
      </c>
      <c r="B860" s="14" t="s">
        <v>35</v>
      </c>
      <c r="C860" s="13"/>
      <c r="D860" s="13"/>
      <c r="E860" s="29" t="s">
        <v>36</v>
      </c>
      <c r="F860" s="16">
        <f t="shared" si="1477"/>
        <v>0</v>
      </c>
      <c r="G860" s="16">
        <f t="shared" si="1478"/>
        <v>29234.799999999999</v>
      </c>
      <c r="H860" s="16">
        <f t="shared" si="1479"/>
        <v>0</v>
      </c>
      <c r="I860" s="16">
        <f t="shared" si="1480"/>
        <v>0</v>
      </c>
      <c r="J860" s="16">
        <f t="shared" si="1481"/>
        <v>0</v>
      </c>
      <c r="K860" s="16">
        <f t="shared" si="1482"/>
        <v>0</v>
      </c>
      <c r="L860" s="16">
        <f t="shared" si="1474"/>
        <v>0</v>
      </c>
      <c r="M860" s="16">
        <f t="shared" si="1475"/>
        <v>29234.799999999999</v>
      </c>
      <c r="N860" s="16">
        <f t="shared" si="1476"/>
        <v>0</v>
      </c>
      <c r="O860" s="16">
        <f t="shared" si="1483"/>
        <v>0</v>
      </c>
      <c r="P860" s="16">
        <f t="shared" si="1484"/>
        <v>0</v>
      </c>
      <c r="Q860" s="16">
        <f t="shared" si="1485"/>
        <v>0</v>
      </c>
      <c r="R860" s="16">
        <f t="shared" si="1378"/>
        <v>0</v>
      </c>
      <c r="S860" s="16">
        <f t="shared" si="1379"/>
        <v>29234.799999999999</v>
      </c>
      <c r="T860" s="16">
        <f t="shared" si="1380"/>
        <v>0</v>
      </c>
      <c r="U860" s="16">
        <f t="shared" si="1486"/>
        <v>0</v>
      </c>
      <c r="V860" s="16">
        <f t="shared" si="1487"/>
        <v>0</v>
      </c>
      <c r="W860" s="16">
        <f t="shared" si="1488"/>
        <v>0</v>
      </c>
      <c r="X860" s="16">
        <f t="shared" si="1381"/>
        <v>0</v>
      </c>
      <c r="Y860" s="16">
        <f t="shared" si="1382"/>
        <v>29234.799999999999</v>
      </c>
      <c r="Z860" s="16">
        <f t="shared" si="1383"/>
        <v>0</v>
      </c>
      <c r="AA860" s="16">
        <f t="shared" si="1489"/>
        <v>0</v>
      </c>
      <c r="AB860" s="16">
        <f t="shared" si="1490"/>
        <v>0</v>
      </c>
      <c r="AC860" s="16">
        <f t="shared" si="1491"/>
        <v>0</v>
      </c>
      <c r="AD860" s="16">
        <f t="shared" si="1384"/>
        <v>0</v>
      </c>
      <c r="AE860" s="16">
        <f t="shared" si="1385"/>
        <v>29234.799999999999</v>
      </c>
      <c r="AF860" s="16">
        <f t="shared" si="1386"/>
        <v>0</v>
      </c>
      <c r="AG860" s="16">
        <f t="shared" si="1492"/>
        <v>0</v>
      </c>
      <c r="AH860" s="16">
        <f t="shared" si="1387"/>
        <v>0</v>
      </c>
      <c r="AI860" s="16">
        <f t="shared" si="1388"/>
        <v>29234.799999999999</v>
      </c>
      <c r="AJ860" s="16">
        <f t="shared" si="1389"/>
        <v>0</v>
      </c>
      <c r="AK860" s="16">
        <f t="shared" si="1493"/>
        <v>0</v>
      </c>
      <c r="AL860" s="16">
        <f t="shared" si="1494"/>
        <v>0</v>
      </c>
      <c r="AM860" s="16">
        <f t="shared" si="1495"/>
        <v>0</v>
      </c>
      <c r="AN860" s="16">
        <f t="shared" si="1390"/>
        <v>0</v>
      </c>
      <c r="AO860" s="16">
        <f t="shared" si="1391"/>
        <v>29234.799999999999</v>
      </c>
      <c r="AP860" s="16">
        <f t="shared" si="1392"/>
        <v>0</v>
      </c>
      <c r="AQ860" s="16">
        <f t="shared" si="1496"/>
        <v>0</v>
      </c>
      <c r="AR860" s="16">
        <f t="shared" si="1497"/>
        <v>0</v>
      </c>
      <c r="AS860" s="16">
        <f t="shared" si="1498"/>
        <v>0</v>
      </c>
      <c r="AT860" s="16">
        <f t="shared" si="1393"/>
        <v>0</v>
      </c>
      <c r="AU860" s="16">
        <f t="shared" si="1394"/>
        <v>29234.799999999999</v>
      </c>
      <c r="AV860" s="16">
        <f t="shared" si="1395"/>
        <v>0</v>
      </c>
      <c r="AW860" s="16">
        <f t="shared" si="1499"/>
        <v>0</v>
      </c>
      <c r="AX860" s="16">
        <f t="shared" si="1500"/>
        <v>0</v>
      </c>
      <c r="AY860" s="16">
        <f t="shared" si="1501"/>
        <v>0</v>
      </c>
      <c r="AZ860" s="16">
        <f t="shared" si="1396"/>
        <v>0</v>
      </c>
      <c r="BA860" s="16">
        <f t="shared" si="1397"/>
        <v>29234.799999999999</v>
      </c>
      <c r="BB860" s="16">
        <f t="shared" si="1398"/>
        <v>0</v>
      </c>
      <c r="BC860" s="16">
        <f t="shared" si="1502"/>
        <v>0</v>
      </c>
      <c r="BD860" s="30"/>
      <c r="BE860" s="30"/>
      <c r="BF860" s="1"/>
      <c r="BG860" s="1"/>
      <c r="BH860" s="1"/>
      <c r="BI860" s="1"/>
      <c r="BJ860" s="1"/>
    </row>
    <row r="861" s="1" customFormat="1" ht="15">
      <c r="A861" s="13" t="s">
        <v>566</v>
      </c>
      <c r="B861" s="14">
        <v>400</v>
      </c>
      <c r="C861" s="13" t="s">
        <v>242</v>
      </c>
      <c r="D861" s="13" t="s">
        <v>74</v>
      </c>
      <c r="E861" s="29" t="s">
        <v>540</v>
      </c>
      <c r="F861" s="16">
        <v>0</v>
      </c>
      <c r="G861" s="16">
        <v>29234.799999999999</v>
      </c>
      <c r="H861" s="16">
        <v>0</v>
      </c>
      <c r="I861" s="16"/>
      <c r="J861" s="16"/>
      <c r="K861" s="16"/>
      <c r="L861" s="16">
        <f t="shared" si="1474"/>
        <v>0</v>
      </c>
      <c r="M861" s="16">
        <f t="shared" si="1475"/>
        <v>29234.799999999999</v>
      </c>
      <c r="N861" s="16">
        <f t="shared" si="1476"/>
        <v>0</v>
      </c>
      <c r="O861" s="16"/>
      <c r="P861" s="16"/>
      <c r="Q861" s="16"/>
      <c r="R861" s="16">
        <f t="shared" si="1378"/>
        <v>0</v>
      </c>
      <c r="S861" s="16">
        <f t="shared" si="1379"/>
        <v>29234.799999999999</v>
      </c>
      <c r="T861" s="16">
        <f t="shared" si="1380"/>
        <v>0</v>
      </c>
      <c r="U861" s="16"/>
      <c r="V861" s="16"/>
      <c r="W861" s="16"/>
      <c r="X861" s="16">
        <f t="shared" si="1381"/>
        <v>0</v>
      </c>
      <c r="Y861" s="16">
        <f t="shared" si="1382"/>
        <v>29234.799999999999</v>
      </c>
      <c r="Z861" s="16">
        <f t="shared" si="1383"/>
        <v>0</v>
      </c>
      <c r="AA861" s="16"/>
      <c r="AB861" s="16"/>
      <c r="AC861" s="16"/>
      <c r="AD861" s="16">
        <f t="shared" si="1384"/>
        <v>0</v>
      </c>
      <c r="AE861" s="16">
        <f t="shared" si="1385"/>
        <v>29234.799999999999</v>
      </c>
      <c r="AF861" s="16">
        <f t="shared" si="1386"/>
        <v>0</v>
      </c>
      <c r="AG861" s="16"/>
      <c r="AH861" s="16">
        <f t="shared" si="1387"/>
        <v>0</v>
      </c>
      <c r="AI861" s="16">
        <f t="shared" si="1388"/>
        <v>29234.799999999999</v>
      </c>
      <c r="AJ861" s="16">
        <f t="shared" si="1389"/>
        <v>0</v>
      </c>
      <c r="AK861" s="16"/>
      <c r="AL861" s="16"/>
      <c r="AM861" s="16"/>
      <c r="AN861" s="16">
        <f t="shared" si="1390"/>
        <v>0</v>
      </c>
      <c r="AO861" s="16">
        <f t="shared" si="1391"/>
        <v>29234.799999999999</v>
      </c>
      <c r="AP861" s="16">
        <f t="shared" si="1392"/>
        <v>0</v>
      </c>
      <c r="AQ861" s="16"/>
      <c r="AR861" s="16"/>
      <c r="AS861" s="16"/>
      <c r="AT861" s="16">
        <f t="shared" si="1393"/>
        <v>0</v>
      </c>
      <c r="AU861" s="16">
        <f t="shared" si="1394"/>
        <v>29234.799999999999</v>
      </c>
      <c r="AV861" s="16">
        <f t="shared" si="1395"/>
        <v>0</v>
      </c>
      <c r="AW861" s="16"/>
      <c r="AX861" s="16"/>
      <c r="AY861" s="16"/>
      <c r="AZ861" s="16">
        <f t="shared" si="1396"/>
        <v>0</v>
      </c>
      <c r="BA861" s="16">
        <f t="shared" si="1397"/>
        <v>29234.799999999999</v>
      </c>
      <c r="BB861" s="16">
        <f t="shared" si="1398"/>
        <v>0</v>
      </c>
      <c r="BC861" s="16"/>
      <c r="BD861" s="30"/>
      <c r="BE861" s="30"/>
      <c r="BF861" s="1"/>
      <c r="BG861" s="1"/>
      <c r="BH861" s="1"/>
      <c r="BI861" s="1"/>
      <c r="BJ861" s="1"/>
    </row>
    <row r="862" s="1" customFormat="1" ht="60">
      <c r="A862" s="13" t="s">
        <v>568</v>
      </c>
      <c r="B862" s="14"/>
      <c r="C862" s="13"/>
      <c r="D862" s="13"/>
      <c r="E862" s="29" t="s">
        <v>569</v>
      </c>
      <c r="F862" s="16">
        <f t="shared" si="1477"/>
        <v>420626.60000000003</v>
      </c>
      <c r="G862" s="16">
        <f t="shared" si="1478"/>
        <v>0</v>
      </c>
      <c r="H862" s="16">
        <f t="shared" si="1479"/>
        <v>0</v>
      </c>
      <c r="I862" s="16">
        <f t="shared" si="1480"/>
        <v>-53126.300000000003</v>
      </c>
      <c r="J862" s="16">
        <f t="shared" si="1481"/>
        <v>0</v>
      </c>
      <c r="K862" s="16">
        <f t="shared" si="1482"/>
        <v>0</v>
      </c>
      <c r="L862" s="16">
        <f t="shared" si="1474"/>
        <v>367500.30000000005</v>
      </c>
      <c r="M862" s="16">
        <f t="shared" si="1475"/>
        <v>0</v>
      </c>
      <c r="N862" s="16">
        <f t="shared" si="1476"/>
        <v>0</v>
      </c>
      <c r="O862" s="16">
        <f t="shared" si="1483"/>
        <v>0</v>
      </c>
      <c r="P862" s="16">
        <f t="shared" si="1484"/>
        <v>0</v>
      </c>
      <c r="Q862" s="16">
        <f t="shared" si="1485"/>
        <v>0</v>
      </c>
      <c r="R862" s="16">
        <f t="shared" si="1378"/>
        <v>367500.30000000005</v>
      </c>
      <c r="S862" s="16">
        <f t="shared" si="1379"/>
        <v>0</v>
      </c>
      <c r="T862" s="16">
        <f t="shared" si="1380"/>
        <v>0</v>
      </c>
      <c r="U862" s="16">
        <f t="shared" si="1486"/>
        <v>0</v>
      </c>
      <c r="V862" s="16">
        <f t="shared" si="1487"/>
        <v>0</v>
      </c>
      <c r="W862" s="16">
        <f t="shared" si="1488"/>
        <v>0</v>
      </c>
      <c r="X862" s="16">
        <f t="shared" si="1381"/>
        <v>367500.30000000005</v>
      </c>
      <c r="Y862" s="16">
        <f t="shared" si="1382"/>
        <v>0</v>
      </c>
      <c r="Z862" s="16">
        <f t="shared" si="1383"/>
        <v>0</v>
      </c>
      <c r="AA862" s="16">
        <f t="shared" si="1489"/>
        <v>0</v>
      </c>
      <c r="AB862" s="16">
        <f t="shared" si="1490"/>
        <v>0</v>
      </c>
      <c r="AC862" s="16">
        <f t="shared" si="1491"/>
        <v>0</v>
      </c>
      <c r="AD862" s="16">
        <f t="shared" si="1384"/>
        <v>367500.30000000005</v>
      </c>
      <c r="AE862" s="16">
        <f t="shared" si="1385"/>
        <v>0</v>
      </c>
      <c r="AF862" s="16">
        <f t="shared" si="1386"/>
        <v>0</v>
      </c>
      <c r="AG862" s="16">
        <f t="shared" si="1492"/>
        <v>0</v>
      </c>
      <c r="AH862" s="16">
        <f t="shared" si="1387"/>
        <v>367500.30000000005</v>
      </c>
      <c r="AI862" s="16">
        <f t="shared" si="1388"/>
        <v>0</v>
      </c>
      <c r="AJ862" s="16">
        <f t="shared" si="1389"/>
        <v>0</v>
      </c>
      <c r="AK862" s="16">
        <f t="shared" si="1493"/>
        <v>0</v>
      </c>
      <c r="AL862" s="16">
        <f t="shared" si="1494"/>
        <v>0</v>
      </c>
      <c r="AM862" s="16">
        <f t="shared" si="1495"/>
        <v>0</v>
      </c>
      <c r="AN862" s="16">
        <f t="shared" si="1390"/>
        <v>367500.30000000005</v>
      </c>
      <c r="AO862" s="16">
        <f t="shared" si="1391"/>
        <v>0</v>
      </c>
      <c r="AP862" s="16">
        <f t="shared" si="1392"/>
        <v>0</v>
      </c>
      <c r="AQ862" s="16">
        <f t="shared" si="1496"/>
        <v>0</v>
      </c>
      <c r="AR862" s="16">
        <f t="shared" si="1497"/>
        <v>0</v>
      </c>
      <c r="AS862" s="16">
        <f t="shared" si="1498"/>
        <v>0</v>
      </c>
      <c r="AT862" s="16">
        <f t="shared" si="1393"/>
        <v>367500.30000000005</v>
      </c>
      <c r="AU862" s="16">
        <f t="shared" si="1394"/>
        <v>0</v>
      </c>
      <c r="AV862" s="16">
        <f t="shared" si="1395"/>
        <v>0</v>
      </c>
      <c r="AW862" s="16">
        <f t="shared" si="1499"/>
        <v>0</v>
      </c>
      <c r="AX862" s="16">
        <f t="shared" si="1500"/>
        <v>0</v>
      </c>
      <c r="AY862" s="16">
        <f t="shared" si="1501"/>
        <v>0</v>
      </c>
      <c r="AZ862" s="16">
        <f t="shared" si="1396"/>
        <v>367500.30000000005</v>
      </c>
      <c r="BA862" s="16">
        <f t="shared" si="1397"/>
        <v>0</v>
      </c>
      <c r="BB862" s="16">
        <f t="shared" si="1398"/>
        <v>0</v>
      </c>
      <c r="BC862" s="16">
        <f t="shared" si="1502"/>
        <v>0</v>
      </c>
      <c r="BD862" s="30"/>
      <c r="BE862" s="30"/>
      <c r="BF862" s="1"/>
      <c r="BG862" s="1"/>
      <c r="BH862" s="1"/>
      <c r="BI862" s="1"/>
      <c r="BJ862" s="1"/>
    </row>
    <row r="863" s="1" customFormat="1" ht="45">
      <c r="A863" s="13" t="s">
        <v>568</v>
      </c>
      <c r="B863" s="14" t="s">
        <v>35</v>
      </c>
      <c r="C863" s="13"/>
      <c r="D863" s="13"/>
      <c r="E863" s="29" t="s">
        <v>36</v>
      </c>
      <c r="F863" s="16">
        <f t="shared" si="1477"/>
        <v>420626.60000000003</v>
      </c>
      <c r="G863" s="16">
        <f t="shared" si="1478"/>
        <v>0</v>
      </c>
      <c r="H863" s="16">
        <f t="shared" si="1479"/>
        <v>0</v>
      </c>
      <c r="I863" s="16">
        <f t="shared" si="1480"/>
        <v>-53126.300000000003</v>
      </c>
      <c r="J863" s="16">
        <f t="shared" si="1481"/>
        <v>0</v>
      </c>
      <c r="K863" s="16">
        <f t="shared" si="1482"/>
        <v>0</v>
      </c>
      <c r="L863" s="16">
        <f t="shared" si="1474"/>
        <v>367500.30000000005</v>
      </c>
      <c r="M863" s="16">
        <f t="shared" si="1475"/>
        <v>0</v>
      </c>
      <c r="N863" s="16">
        <f t="shared" si="1476"/>
        <v>0</v>
      </c>
      <c r="O863" s="16">
        <f t="shared" si="1483"/>
        <v>0</v>
      </c>
      <c r="P863" s="16">
        <f t="shared" si="1484"/>
        <v>0</v>
      </c>
      <c r="Q863" s="16">
        <f t="shared" si="1485"/>
        <v>0</v>
      </c>
      <c r="R863" s="16">
        <f t="shared" si="1378"/>
        <v>367500.30000000005</v>
      </c>
      <c r="S863" s="16">
        <f t="shared" si="1379"/>
        <v>0</v>
      </c>
      <c r="T863" s="16">
        <f t="shared" si="1380"/>
        <v>0</v>
      </c>
      <c r="U863" s="16">
        <f t="shared" si="1486"/>
        <v>0</v>
      </c>
      <c r="V863" s="16">
        <f t="shared" si="1487"/>
        <v>0</v>
      </c>
      <c r="W863" s="16">
        <f t="shared" si="1488"/>
        <v>0</v>
      </c>
      <c r="X863" s="16">
        <f t="shared" si="1381"/>
        <v>367500.30000000005</v>
      </c>
      <c r="Y863" s="16">
        <f t="shared" si="1382"/>
        <v>0</v>
      </c>
      <c r="Z863" s="16">
        <f t="shared" si="1383"/>
        <v>0</v>
      </c>
      <c r="AA863" s="16">
        <f t="shared" si="1489"/>
        <v>0</v>
      </c>
      <c r="AB863" s="16">
        <f t="shared" si="1490"/>
        <v>0</v>
      </c>
      <c r="AC863" s="16">
        <f t="shared" si="1491"/>
        <v>0</v>
      </c>
      <c r="AD863" s="16">
        <f t="shared" si="1384"/>
        <v>367500.30000000005</v>
      </c>
      <c r="AE863" s="16">
        <f t="shared" si="1385"/>
        <v>0</v>
      </c>
      <c r="AF863" s="16">
        <f t="shared" si="1386"/>
        <v>0</v>
      </c>
      <c r="AG863" s="16">
        <f t="shared" si="1492"/>
        <v>0</v>
      </c>
      <c r="AH863" s="16">
        <f t="shared" si="1387"/>
        <v>367500.30000000005</v>
      </c>
      <c r="AI863" s="16">
        <f t="shared" si="1388"/>
        <v>0</v>
      </c>
      <c r="AJ863" s="16">
        <f t="shared" si="1389"/>
        <v>0</v>
      </c>
      <c r="AK863" s="16">
        <f t="shared" si="1493"/>
        <v>0</v>
      </c>
      <c r="AL863" s="16">
        <f t="shared" si="1494"/>
        <v>0</v>
      </c>
      <c r="AM863" s="16">
        <f t="shared" si="1495"/>
        <v>0</v>
      </c>
      <c r="AN863" s="16">
        <f t="shared" si="1390"/>
        <v>367500.30000000005</v>
      </c>
      <c r="AO863" s="16">
        <f t="shared" si="1391"/>
        <v>0</v>
      </c>
      <c r="AP863" s="16">
        <f t="shared" si="1392"/>
        <v>0</v>
      </c>
      <c r="AQ863" s="16">
        <f t="shared" si="1496"/>
        <v>0</v>
      </c>
      <c r="AR863" s="16">
        <f t="shared" si="1497"/>
        <v>0</v>
      </c>
      <c r="AS863" s="16">
        <f t="shared" si="1498"/>
        <v>0</v>
      </c>
      <c r="AT863" s="16">
        <f t="shared" si="1393"/>
        <v>367500.30000000005</v>
      </c>
      <c r="AU863" s="16">
        <f t="shared" si="1394"/>
        <v>0</v>
      </c>
      <c r="AV863" s="16">
        <f t="shared" si="1395"/>
        <v>0</v>
      </c>
      <c r="AW863" s="16">
        <f t="shared" si="1499"/>
        <v>0</v>
      </c>
      <c r="AX863" s="16">
        <f t="shared" si="1500"/>
        <v>0</v>
      </c>
      <c r="AY863" s="16">
        <f t="shared" si="1501"/>
        <v>0</v>
      </c>
      <c r="AZ863" s="16">
        <f t="shared" si="1396"/>
        <v>367500.30000000005</v>
      </c>
      <c r="BA863" s="16">
        <f t="shared" si="1397"/>
        <v>0</v>
      </c>
      <c r="BB863" s="16">
        <f t="shared" si="1398"/>
        <v>0</v>
      </c>
      <c r="BC863" s="16">
        <f t="shared" si="1502"/>
        <v>0</v>
      </c>
      <c r="BD863" s="30"/>
      <c r="BE863" s="30"/>
      <c r="BF863" s="1"/>
      <c r="BG863" s="1"/>
      <c r="BH863" s="1"/>
      <c r="BI863" s="1"/>
      <c r="BJ863" s="1"/>
    </row>
    <row r="864" s="1" customFormat="1" ht="15">
      <c r="A864" s="13" t="s">
        <v>568</v>
      </c>
      <c r="B864" s="14">
        <v>400</v>
      </c>
      <c r="C864" s="13" t="s">
        <v>242</v>
      </c>
      <c r="D864" s="13" t="s">
        <v>74</v>
      </c>
      <c r="E864" s="29" t="s">
        <v>540</v>
      </c>
      <c r="F864" s="16">
        <v>420626.60000000003</v>
      </c>
      <c r="G864" s="16">
        <v>0</v>
      </c>
      <c r="H864" s="16">
        <v>0</v>
      </c>
      <c r="I864" s="16">
        <v>-53126.300000000003</v>
      </c>
      <c r="J864" s="16"/>
      <c r="K864" s="16"/>
      <c r="L864" s="16">
        <f t="shared" si="1474"/>
        <v>367500.30000000005</v>
      </c>
      <c r="M864" s="16">
        <f t="shared" si="1475"/>
        <v>0</v>
      </c>
      <c r="N864" s="16">
        <f t="shared" si="1476"/>
        <v>0</v>
      </c>
      <c r="O864" s="16"/>
      <c r="P864" s="16"/>
      <c r="Q864" s="16"/>
      <c r="R864" s="16">
        <f t="shared" si="1378"/>
        <v>367500.30000000005</v>
      </c>
      <c r="S864" s="16">
        <f t="shared" si="1379"/>
        <v>0</v>
      </c>
      <c r="T864" s="16">
        <f t="shared" si="1380"/>
        <v>0</v>
      </c>
      <c r="U864" s="16"/>
      <c r="V864" s="16"/>
      <c r="W864" s="16"/>
      <c r="X864" s="16">
        <f t="shared" si="1381"/>
        <v>367500.30000000005</v>
      </c>
      <c r="Y864" s="16">
        <f t="shared" si="1382"/>
        <v>0</v>
      </c>
      <c r="Z864" s="16">
        <f t="shared" si="1383"/>
        <v>0</v>
      </c>
      <c r="AA864" s="16"/>
      <c r="AB864" s="16"/>
      <c r="AC864" s="16"/>
      <c r="AD864" s="16">
        <f t="shared" si="1384"/>
        <v>367500.30000000005</v>
      </c>
      <c r="AE864" s="16">
        <f t="shared" si="1385"/>
        <v>0</v>
      </c>
      <c r="AF864" s="16">
        <f t="shared" si="1386"/>
        <v>0</v>
      </c>
      <c r="AG864" s="16"/>
      <c r="AH864" s="16">
        <f t="shared" si="1387"/>
        <v>367500.30000000005</v>
      </c>
      <c r="AI864" s="16">
        <f t="shared" si="1388"/>
        <v>0</v>
      </c>
      <c r="AJ864" s="16">
        <f t="shared" si="1389"/>
        <v>0</v>
      </c>
      <c r="AK864" s="16"/>
      <c r="AL864" s="16"/>
      <c r="AM864" s="16"/>
      <c r="AN864" s="16">
        <f t="shared" si="1390"/>
        <v>367500.30000000005</v>
      </c>
      <c r="AO864" s="16">
        <f t="shared" si="1391"/>
        <v>0</v>
      </c>
      <c r="AP864" s="16">
        <f t="shared" si="1392"/>
        <v>0</v>
      </c>
      <c r="AQ864" s="16"/>
      <c r="AR864" s="16"/>
      <c r="AS864" s="16"/>
      <c r="AT864" s="16">
        <f t="shared" si="1393"/>
        <v>367500.30000000005</v>
      </c>
      <c r="AU864" s="16">
        <f t="shared" si="1394"/>
        <v>0</v>
      </c>
      <c r="AV864" s="16">
        <f t="shared" si="1395"/>
        <v>0</v>
      </c>
      <c r="AW864" s="16"/>
      <c r="AX864" s="16"/>
      <c r="AY864" s="16"/>
      <c r="AZ864" s="16">
        <f t="shared" si="1396"/>
        <v>367500.30000000005</v>
      </c>
      <c r="BA864" s="16">
        <f t="shared" si="1397"/>
        <v>0</v>
      </c>
      <c r="BB864" s="16">
        <f t="shared" si="1398"/>
        <v>0</v>
      </c>
      <c r="BC864" s="16"/>
      <c r="BD864" s="30"/>
      <c r="BE864" s="30">
        <v>28</v>
      </c>
      <c r="BF864" s="1"/>
      <c r="BG864" s="1"/>
      <c r="BH864" s="1"/>
      <c r="BI864" s="1"/>
      <c r="BJ864" s="1"/>
    </row>
    <row r="865" s="1" customFormat="1" ht="45">
      <c r="A865" s="13" t="s">
        <v>570</v>
      </c>
      <c r="B865" s="14"/>
      <c r="C865" s="13"/>
      <c r="D865" s="13"/>
      <c r="E865" s="29" t="s">
        <v>571</v>
      </c>
      <c r="F865" s="16">
        <f t="shared" si="1477"/>
        <v>130463.40000000001</v>
      </c>
      <c r="G865" s="16">
        <f t="shared" si="1478"/>
        <v>0</v>
      </c>
      <c r="H865" s="16">
        <f t="shared" si="1479"/>
        <v>0</v>
      </c>
      <c r="I865" s="16">
        <f t="shared" si="1480"/>
        <v>-195</v>
      </c>
      <c r="J865" s="16">
        <f t="shared" si="1481"/>
        <v>0</v>
      </c>
      <c r="K865" s="16">
        <f t="shared" si="1482"/>
        <v>0</v>
      </c>
      <c r="L865" s="16">
        <f t="shared" si="1474"/>
        <v>130268.40000000001</v>
      </c>
      <c r="M865" s="16">
        <f t="shared" si="1475"/>
        <v>0</v>
      </c>
      <c r="N865" s="16">
        <f t="shared" si="1476"/>
        <v>0</v>
      </c>
      <c r="O865" s="16">
        <f t="shared" si="1483"/>
        <v>7323.8743599999998</v>
      </c>
      <c r="P865" s="16">
        <f t="shared" si="1484"/>
        <v>0</v>
      </c>
      <c r="Q865" s="16">
        <f t="shared" si="1485"/>
        <v>0</v>
      </c>
      <c r="R865" s="16">
        <f t="shared" si="1378"/>
        <v>137592.27436000001</v>
      </c>
      <c r="S865" s="16">
        <f t="shared" si="1379"/>
        <v>0</v>
      </c>
      <c r="T865" s="16">
        <f t="shared" si="1380"/>
        <v>0</v>
      </c>
      <c r="U865" s="16">
        <f t="shared" si="1486"/>
        <v>0</v>
      </c>
      <c r="V865" s="16">
        <f t="shared" si="1487"/>
        <v>0</v>
      </c>
      <c r="W865" s="16">
        <f t="shared" si="1488"/>
        <v>0</v>
      </c>
      <c r="X865" s="16">
        <f t="shared" si="1381"/>
        <v>137592.27436000001</v>
      </c>
      <c r="Y865" s="16">
        <f t="shared" si="1382"/>
        <v>0</v>
      </c>
      <c r="Z865" s="16">
        <f t="shared" si="1383"/>
        <v>0</v>
      </c>
      <c r="AA865" s="16">
        <f t="shared" si="1489"/>
        <v>-130268.39999999999</v>
      </c>
      <c r="AB865" s="16">
        <f t="shared" si="1490"/>
        <v>39080.519999999997</v>
      </c>
      <c r="AC865" s="16">
        <f t="shared" si="1491"/>
        <v>91187.880000000005</v>
      </c>
      <c r="AD865" s="16">
        <f t="shared" si="1384"/>
        <v>7323.8743600000162</v>
      </c>
      <c r="AE865" s="16">
        <f t="shared" si="1385"/>
        <v>39080.519999999997</v>
      </c>
      <c r="AF865" s="16">
        <f t="shared" si="1386"/>
        <v>91187.880000000005</v>
      </c>
      <c r="AG865" s="16">
        <f t="shared" si="1492"/>
        <v>0</v>
      </c>
      <c r="AH865" s="16">
        <f t="shared" si="1387"/>
        <v>7323.8743600000162</v>
      </c>
      <c r="AI865" s="16">
        <f t="shared" si="1388"/>
        <v>39080.519999999997</v>
      </c>
      <c r="AJ865" s="16">
        <f t="shared" si="1389"/>
        <v>91187.880000000005</v>
      </c>
      <c r="AK865" s="16">
        <f t="shared" si="1493"/>
        <v>0</v>
      </c>
      <c r="AL865" s="16">
        <f t="shared" si="1494"/>
        <v>0</v>
      </c>
      <c r="AM865" s="16">
        <f t="shared" si="1495"/>
        <v>0</v>
      </c>
      <c r="AN865" s="16">
        <f t="shared" si="1390"/>
        <v>7323.8743600000162</v>
      </c>
      <c r="AO865" s="16">
        <f t="shared" si="1391"/>
        <v>39080.519999999997</v>
      </c>
      <c r="AP865" s="16">
        <f t="shared" si="1392"/>
        <v>91187.880000000005</v>
      </c>
      <c r="AQ865" s="16">
        <f t="shared" si="1496"/>
        <v>0</v>
      </c>
      <c r="AR865" s="16">
        <f t="shared" si="1497"/>
        <v>0</v>
      </c>
      <c r="AS865" s="16">
        <f t="shared" si="1498"/>
        <v>0</v>
      </c>
      <c r="AT865" s="16">
        <f t="shared" si="1393"/>
        <v>7323.8743600000162</v>
      </c>
      <c r="AU865" s="16">
        <f t="shared" si="1394"/>
        <v>39080.519999999997</v>
      </c>
      <c r="AV865" s="16">
        <f t="shared" si="1395"/>
        <v>91187.880000000005</v>
      </c>
      <c r="AW865" s="16">
        <f t="shared" si="1499"/>
        <v>0</v>
      </c>
      <c r="AX865" s="16">
        <f t="shared" si="1500"/>
        <v>0</v>
      </c>
      <c r="AY865" s="16">
        <f t="shared" si="1501"/>
        <v>0</v>
      </c>
      <c r="AZ865" s="16">
        <f t="shared" si="1396"/>
        <v>7323.8743600000162</v>
      </c>
      <c r="BA865" s="16">
        <f t="shared" si="1397"/>
        <v>39080.519999999997</v>
      </c>
      <c r="BB865" s="16">
        <f t="shared" si="1398"/>
        <v>91187.880000000005</v>
      </c>
      <c r="BC865" s="16">
        <f t="shared" si="1502"/>
        <v>0</v>
      </c>
      <c r="BD865" s="30"/>
      <c r="BE865" s="30"/>
      <c r="BF865" s="1"/>
      <c r="BG865" s="1"/>
      <c r="BH865" s="1"/>
      <c r="BI865" s="1"/>
      <c r="BJ865" s="1"/>
    </row>
    <row r="866" s="1" customFormat="1" ht="45">
      <c r="A866" s="13" t="s">
        <v>570</v>
      </c>
      <c r="B866" s="14" t="s">
        <v>35</v>
      </c>
      <c r="C866" s="13"/>
      <c r="D866" s="13"/>
      <c r="E866" s="29" t="s">
        <v>36</v>
      </c>
      <c r="F866" s="16">
        <f t="shared" si="1477"/>
        <v>130463.40000000001</v>
      </c>
      <c r="G866" s="16">
        <f t="shared" si="1478"/>
        <v>0</v>
      </c>
      <c r="H866" s="16">
        <f t="shared" si="1479"/>
        <v>0</v>
      </c>
      <c r="I866" s="16">
        <f t="shared" si="1480"/>
        <v>-195</v>
      </c>
      <c r="J866" s="16">
        <f t="shared" si="1481"/>
        <v>0</v>
      </c>
      <c r="K866" s="16">
        <f t="shared" si="1482"/>
        <v>0</v>
      </c>
      <c r="L866" s="16">
        <f t="shared" si="1474"/>
        <v>130268.40000000001</v>
      </c>
      <c r="M866" s="16">
        <f t="shared" si="1475"/>
        <v>0</v>
      </c>
      <c r="N866" s="16">
        <f t="shared" si="1476"/>
        <v>0</v>
      </c>
      <c r="O866" s="16">
        <f t="shared" si="1483"/>
        <v>7323.8743599999998</v>
      </c>
      <c r="P866" s="16">
        <f t="shared" si="1484"/>
        <v>0</v>
      </c>
      <c r="Q866" s="16">
        <f t="shared" si="1485"/>
        <v>0</v>
      </c>
      <c r="R866" s="16">
        <f t="shared" si="1378"/>
        <v>137592.27436000001</v>
      </c>
      <c r="S866" s="16">
        <f t="shared" si="1379"/>
        <v>0</v>
      </c>
      <c r="T866" s="16">
        <f t="shared" si="1380"/>
        <v>0</v>
      </c>
      <c r="U866" s="16">
        <f t="shared" si="1486"/>
        <v>0</v>
      </c>
      <c r="V866" s="16">
        <f t="shared" si="1487"/>
        <v>0</v>
      </c>
      <c r="W866" s="16">
        <f t="shared" si="1488"/>
        <v>0</v>
      </c>
      <c r="X866" s="16">
        <f t="shared" si="1381"/>
        <v>137592.27436000001</v>
      </c>
      <c r="Y866" s="16">
        <f t="shared" si="1382"/>
        <v>0</v>
      </c>
      <c r="Z866" s="16">
        <f t="shared" si="1383"/>
        <v>0</v>
      </c>
      <c r="AA866" s="16">
        <f t="shared" si="1489"/>
        <v>-130268.39999999999</v>
      </c>
      <c r="AB866" s="16">
        <f t="shared" si="1490"/>
        <v>39080.519999999997</v>
      </c>
      <c r="AC866" s="16">
        <f t="shared" si="1491"/>
        <v>91187.880000000005</v>
      </c>
      <c r="AD866" s="16">
        <f t="shared" si="1384"/>
        <v>7323.8743600000162</v>
      </c>
      <c r="AE866" s="16">
        <f t="shared" si="1385"/>
        <v>39080.519999999997</v>
      </c>
      <c r="AF866" s="16">
        <f t="shared" si="1386"/>
        <v>91187.880000000005</v>
      </c>
      <c r="AG866" s="16">
        <f t="shared" si="1492"/>
        <v>0</v>
      </c>
      <c r="AH866" s="16">
        <f t="shared" si="1387"/>
        <v>7323.8743600000162</v>
      </c>
      <c r="AI866" s="16">
        <f t="shared" si="1388"/>
        <v>39080.519999999997</v>
      </c>
      <c r="AJ866" s="16">
        <f t="shared" si="1389"/>
        <v>91187.880000000005</v>
      </c>
      <c r="AK866" s="16">
        <f t="shared" si="1493"/>
        <v>0</v>
      </c>
      <c r="AL866" s="16">
        <f t="shared" si="1494"/>
        <v>0</v>
      </c>
      <c r="AM866" s="16">
        <f t="shared" si="1495"/>
        <v>0</v>
      </c>
      <c r="AN866" s="16">
        <f t="shared" si="1390"/>
        <v>7323.8743600000162</v>
      </c>
      <c r="AO866" s="16">
        <f t="shared" si="1391"/>
        <v>39080.519999999997</v>
      </c>
      <c r="AP866" s="16">
        <f t="shared" si="1392"/>
        <v>91187.880000000005</v>
      </c>
      <c r="AQ866" s="16">
        <f t="shared" si="1496"/>
        <v>0</v>
      </c>
      <c r="AR866" s="16">
        <f t="shared" si="1497"/>
        <v>0</v>
      </c>
      <c r="AS866" s="16">
        <f t="shared" si="1498"/>
        <v>0</v>
      </c>
      <c r="AT866" s="16">
        <f t="shared" si="1393"/>
        <v>7323.8743600000162</v>
      </c>
      <c r="AU866" s="16">
        <f t="shared" si="1394"/>
        <v>39080.519999999997</v>
      </c>
      <c r="AV866" s="16">
        <f t="shared" si="1395"/>
        <v>91187.880000000005</v>
      </c>
      <c r="AW866" s="16">
        <f t="shared" si="1499"/>
        <v>0</v>
      </c>
      <c r="AX866" s="16">
        <f t="shared" si="1500"/>
        <v>0</v>
      </c>
      <c r="AY866" s="16">
        <f t="shared" si="1501"/>
        <v>0</v>
      </c>
      <c r="AZ866" s="16">
        <f t="shared" si="1396"/>
        <v>7323.8743600000162</v>
      </c>
      <c r="BA866" s="16">
        <f t="shared" si="1397"/>
        <v>39080.519999999997</v>
      </c>
      <c r="BB866" s="16">
        <f t="shared" si="1398"/>
        <v>91187.880000000005</v>
      </c>
      <c r="BC866" s="16">
        <f t="shared" si="1502"/>
        <v>0</v>
      </c>
      <c r="BD866" s="30"/>
      <c r="BE866" s="30"/>
      <c r="BF866" s="1"/>
      <c r="BG866" s="1"/>
      <c r="BH866" s="1"/>
      <c r="BI866" s="1"/>
      <c r="BJ866" s="1"/>
    </row>
    <row r="867" s="1" customFormat="1" ht="15">
      <c r="A867" s="13" t="s">
        <v>570</v>
      </c>
      <c r="B867" s="14">
        <v>400</v>
      </c>
      <c r="C867" s="13" t="s">
        <v>242</v>
      </c>
      <c r="D867" s="13" t="s">
        <v>74</v>
      </c>
      <c r="E867" s="29" t="s">
        <v>540</v>
      </c>
      <c r="F867" s="16">
        <v>130463.40000000001</v>
      </c>
      <c r="G867" s="16">
        <v>0</v>
      </c>
      <c r="H867" s="16">
        <v>0</v>
      </c>
      <c r="I867" s="16">
        <v>-195</v>
      </c>
      <c r="J867" s="16"/>
      <c r="K867" s="16"/>
      <c r="L867" s="16">
        <f t="shared" si="1474"/>
        <v>130268.40000000001</v>
      </c>
      <c r="M867" s="16">
        <f t="shared" si="1475"/>
        <v>0</v>
      </c>
      <c r="N867" s="16">
        <f t="shared" si="1476"/>
        <v>0</v>
      </c>
      <c r="O867" s="16">
        <v>7323.8743599999998</v>
      </c>
      <c r="P867" s="16"/>
      <c r="Q867" s="16"/>
      <c r="R867" s="16">
        <f t="shared" si="1378"/>
        <v>137592.27436000001</v>
      </c>
      <c r="S867" s="16">
        <f t="shared" si="1379"/>
        <v>0</v>
      </c>
      <c r="T867" s="16">
        <f t="shared" si="1380"/>
        <v>0</v>
      </c>
      <c r="U867" s="16"/>
      <c r="V867" s="16"/>
      <c r="W867" s="16"/>
      <c r="X867" s="16">
        <f t="shared" si="1381"/>
        <v>137592.27436000001</v>
      </c>
      <c r="Y867" s="16">
        <f t="shared" si="1382"/>
        <v>0</v>
      </c>
      <c r="Z867" s="16">
        <f t="shared" si="1383"/>
        <v>0</v>
      </c>
      <c r="AA867" s="16">
        <v>-130268.39999999999</v>
      </c>
      <c r="AB867" s="16">
        <v>39080.519999999997</v>
      </c>
      <c r="AC867" s="16">
        <v>91187.880000000005</v>
      </c>
      <c r="AD867" s="16">
        <f t="shared" si="1384"/>
        <v>7323.8743600000162</v>
      </c>
      <c r="AE867" s="16">
        <f t="shared" si="1385"/>
        <v>39080.519999999997</v>
      </c>
      <c r="AF867" s="16">
        <f t="shared" si="1386"/>
        <v>91187.880000000005</v>
      </c>
      <c r="AG867" s="16"/>
      <c r="AH867" s="16">
        <f t="shared" si="1387"/>
        <v>7323.8743600000162</v>
      </c>
      <c r="AI867" s="16">
        <f t="shared" si="1388"/>
        <v>39080.519999999997</v>
      </c>
      <c r="AJ867" s="16">
        <f t="shared" si="1389"/>
        <v>91187.880000000005</v>
      </c>
      <c r="AK867" s="16"/>
      <c r="AL867" s="16"/>
      <c r="AM867" s="16"/>
      <c r="AN867" s="16">
        <f t="shared" si="1390"/>
        <v>7323.8743600000162</v>
      </c>
      <c r="AO867" s="16">
        <f t="shared" si="1391"/>
        <v>39080.519999999997</v>
      </c>
      <c r="AP867" s="16">
        <f t="shared" si="1392"/>
        <v>91187.880000000005</v>
      </c>
      <c r="AQ867" s="16"/>
      <c r="AR867" s="16"/>
      <c r="AS867" s="16"/>
      <c r="AT867" s="16">
        <f t="shared" si="1393"/>
        <v>7323.8743600000162</v>
      </c>
      <c r="AU867" s="16">
        <f t="shared" si="1394"/>
        <v>39080.519999999997</v>
      </c>
      <c r="AV867" s="16">
        <f t="shared" si="1395"/>
        <v>91187.880000000005</v>
      </c>
      <c r="AW867" s="16"/>
      <c r="AX867" s="16"/>
      <c r="AY867" s="16"/>
      <c r="AZ867" s="16">
        <f t="shared" si="1396"/>
        <v>7323.8743600000162</v>
      </c>
      <c r="BA867" s="16">
        <f t="shared" si="1397"/>
        <v>39080.519999999997</v>
      </c>
      <c r="BB867" s="16">
        <f t="shared" si="1398"/>
        <v>91187.880000000005</v>
      </c>
      <c r="BC867" s="16"/>
      <c r="BD867" s="30"/>
      <c r="BE867" s="30">
        <v>29</v>
      </c>
      <c r="BF867" s="1"/>
      <c r="BG867" s="1"/>
      <c r="BH867" s="1"/>
      <c r="BI867" s="1"/>
      <c r="BJ867" s="1"/>
    </row>
    <row r="868" s="1" customFormat="1" ht="45">
      <c r="A868" s="13" t="s">
        <v>572</v>
      </c>
      <c r="B868" s="14"/>
      <c r="C868" s="13"/>
      <c r="D868" s="13"/>
      <c r="E868" s="29" t="s">
        <v>573</v>
      </c>
      <c r="F868" s="16">
        <f t="shared" si="1477"/>
        <v>105000.5</v>
      </c>
      <c r="G868" s="16">
        <f t="shared" si="1478"/>
        <v>0</v>
      </c>
      <c r="H868" s="16">
        <f t="shared" si="1479"/>
        <v>0</v>
      </c>
      <c r="I868" s="16">
        <f t="shared" si="1480"/>
        <v>-225.09999999999999</v>
      </c>
      <c r="J868" s="16">
        <f t="shared" si="1481"/>
        <v>0</v>
      </c>
      <c r="K868" s="16">
        <f t="shared" si="1482"/>
        <v>0</v>
      </c>
      <c r="L868" s="16">
        <f t="shared" si="1474"/>
        <v>104775.39999999999</v>
      </c>
      <c r="M868" s="16">
        <f t="shared" si="1475"/>
        <v>0</v>
      </c>
      <c r="N868" s="16">
        <f t="shared" si="1476"/>
        <v>0</v>
      </c>
      <c r="O868" s="16">
        <f t="shared" si="1483"/>
        <v>9546.2330500000007</v>
      </c>
      <c r="P868" s="16">
        <f t="shared" si="1484"/>
        <v>38326.349999999999</v>
      </c>
      <c r="Q868" s="16">
        <f t="shared" si="1485"/>
        <v>0</v>
      </c>
      <c r="R868" s="16">
        <f t="shared" si="1378"/>
        <v>114321.63304999999</v>
      </c>
      <c r="S868" s="16">
        <f t="shared" si="1379"/>
        <v>38326.349999999999</v>
      </c>
      <c r="T868" s="16">
        <f t="shared" si="1380"/>
        <v>0</v>
      </c>
      <c r="U868" s="16">
        <f t="shared" si="1486"/>
        <v>0</v>
      </c>
      <c r="V868" s="16">
        <f t="shared" si="1487"/>
        <v>-5553.0900000000001</v>
      </c>
      <c r="W868" s="16">
        <f t="shared" si="1488"/>
        <v>0</v>
      </c>
      <c r="X868" s="16">
        <f t="shared" si="1381"/>
        <v>114321.63304999999</v>
      </c>
      <c r="Y868" s="16">
        <f t="shared" si="1382"/>
        <v>32773.259999999995</v>
      </c>
      <c r="Z868" s="16">
        <f t="shared" si="1383"/>
        <v>0</v>
      </c>
      <c r="AA868" s="16">
        <f t="shared" si="1489"/>
        <v>-63510.802000000003</v>
      </c>
      <c r="AB868" s="16">
        <f t="shared" si="1490"/>
        <v>63510.802000000003</v>
      </c>
      <c r="AC868" s="16">
        <f t="shared" si="1491"/>
        <v>0</v>
      </c>
      <c r="AD868" s="16">
        <f t="shared" si="1384"/>
        <v>50810.831049999986</v>
      </c>
      <c r="AE868" s="16">
        <f t="shared" si="1385"/>
        <v>96284.062000000005</v>
      </c>
      <c r="AF868" s="16">
        <f t="shared" si="1386"/>
        <v>0</v>
      </c>
      <c r="AG868" s="16">
        <f t="shared" si="1492"/>
        <v>0</v>
      </c>
      <c r="AH868" s="16">
        <f t="shared" si="1387"/>
        <v>50810.831049999986</v>
      </c>
      <c r="AI868" s="16">
        <f t="shared" si="1388"/>
        <v>96284.062000000005</v>
      </c>
      <c r="AJ868" s="16">
        <f t="shared" si="1389"/>
        <v>0</v>
      </c>
      <c r="AK868" s="16">
        <f t="shared" si="1493"/>
        <v>0</v>
      </c>
      <c r="AL868" s="16">
        <f t="shared" si="1494"/>
        <v>0</v>
      </c>
      <c r="AM868" s="16">
        <f t="shared" si="1495"/>
        <v>0</v>
      </c>
      <c r="AN868" s="16">
        <f t="shared" si="1390"/>
        <v>50810.831049999986</v>
      </c>
      <c r="AO868" s="16">
        <f t="shared" si="1391"/>
        <v>96284.062000000005</v>
      </c>
      <c r="AP868" s="16">
        <f t="shared" si="1392"/>
        <v>0</v>
      </c>
      <c r="AQ868" s="16">
        <f t="shared" si="1496"/>
        <v>0</v>
      </c>
      <c r="AR868" s="16">
        <f t="shared" si="1497"/>
        <v>0</v>
      </c>
      <c r="AS868" s="16">
        <f t="shared" si="1498"/>
        <v>0</v>
      </c>
      <c r="AT868" s="16">
        <f t="shared" si="1393"/>
        <v>50810.831049999986</v>
      </c>
      <c r="AU868" s="16">
        <f t="shared" si="1394"/>
        <v>96284.062000000005</v>
      </c>
      <c r="AV868" s="16">
        <f t="shared" si="1395"/>
        <v>0</v>
      </c>
      <c r="AW868" s="16">
        <f t="shared" si="1499"/>
        <v>0</v>
      </c>
      <c r="AX868" s="16">
        <f t="shared" si="1500"/>
        <v>0</v>
      </c>
      <c r="AY868" s="16">
        <f t="shared" si="1501"/>
        <v>0</v>
      </c>
      <c r="AZ868" s="16">
        <f t="shared" si="1396"/>
        <v>50810.831049999986</v>
      </c>
      <c r="BA868" s="16">
        <f t="shared" si="1397"/>
        <v>96284.062000000005</v>
      </c>
      <c r="BB868" s="16">
        <f t="shared" si="1398"/>
        <v>0</v>
      </c>
      <c r="BC868" s="16">
        <f t="shared" si="1502"/>
        <v>0</v>
      </c>
      <c r="BD868" s="30"/>
      <c r="BE868" s="30"/>
      <c r="BF868" s="1"/>
      <c r="BG868" s="1"/>
      <c r="BH868" s="1"/>
      <c r="BI868" s="1"/>
      <c r="BJ868" s="1"/>
    </row>
    <row r="869" s="1" customFormat="1" ht="45">
      <c r="A869" s="13" t="s">
        <v>572</v>
      </c>
      <c r="B869" s="14" t="s">
        <v>35</v>
      </c>
      <c r="C869" s="13"/>
      <c r="D869" s="13"/>
      <c r="E869" s="29" t="s">
        <v>36</v>
      </c>
      <c r="F869" s="16">
        <f t="shared" si="1477"/>
        <v>105000.5</v>
      </c>
      <c r="G869" s="16">
        <f t="shared" si="1478"/>
        <v>0</v>
      </c>
      <c r="H869" s="16">
        <f t="shared" si="1479"/>
        <v>0</v>
      </c>
      <c r="I869" s="16">
        <f t="shared" si="1480"/>
        <v>-225.09999999999999</v>
      </c>
      <c r="J869" s="16">
        <f t="shared" si="1481"/>
        <v>0</v>
      </c>
      <c r="K869" s="16">
        <f t="shared" si="1482"/>
        <v>0</v>
      </c>
      <c r="L869" s="16">
        <f t="shared" si="1474"/>
        <v>104775.39999999999</v>
      </c>
      <c r="M869" s="16">
        <f t="shared" si="1475"/>
        <v>0</v>
      </c>
      <c r="N869" s="16">
        <f t="shared" si="1476"/>
        <v>0</v>
      </c>
      <c r="O869" s="16">
        <f t="shared" si="1483"/>
        <v>9546.2330500000007</v>
      </c>
      <c r="P869" s="16">
        <f t="shared" si="1484"/>
        <v>38326.349999999999</v>
      </c>
      <c r="Q869" s="16">
        <f t="shared" si="1485"/>
        <v>0</v>
      </c>
      <c r="R869" s="16">
        <f t="shared" si="1378"/>
        <v>114321.63304999999</v>
      </c>
      <c r="S869" s="16">
        <f t="shared" si="1379"/>
        <v>38326.349999999999</v>
      </c>
      <c r="T869" s="16">
        <f t="shared" si="1380"/>
        <v>0</v>
      </c>
      <c r="U869" s="16">
        <f t="shared" si="1486"/>
        <v>0</v>
      </c>
      <c r="V869" s="16">
        <f t="shared" si="1487"/>
        <v>-5553.0900000000001</v>
      </c>
      <c r="W869" s="16">
        <f t="shared" si="1488"/>
        <v>0</v>
      </c>
      <c r="X869" s="16">
        <f t="shared" si="1381"/>
        <v>114321.63304999999</v>
      </c>
      <c r="Y869" s="16">
        <f t="shared" si="1382"/>
        <v>32773.259999999995</v>
      </c>
      <c r="Z869" s="16">
        <f t="shared" si="1383"/>
        <v>0</v>
      </c>
      <c r="AA869" s="16">
        <f t="shared" si="1489"/>
        <v>-63510.802000000003</v>
      </c>
      <c r="AB869" s="16">
        <f t="shared" si="1490"/>
        <v>63510.802000000003</v>
      </c>
      <c r="AC869" s="16">
        <f t="shared" si="1491"/>
        <v>0</v>
      </c>
      <c r="AD869" s="16">
        <f t="shared" si="1384"/>
        <v>50810.831049999986</v>
      </c>
      <c r="AE869" s="16">
        <f t="shared" si="1385"/>
        <v>96284.062000000005</v>
      </c>
      <c r="AF869" s="16">
        <f t="shared" si="1386"/>
        <v>0</v>
      </c>
      <c r="AG869" s="16">
        <f t="shared" si="1492"/>
        <v>0</v>
      </c>
      <c r="AH869" s="16">
        <f t="shared" si="1387"/>
        <v>50810.831049999986</v>
      </c>
      <c r="AI869" s="16">
        <f t="shared" si="1388"/>
        <v>96284.062000000005</v>
      </c>
      <c r="AJ869" s="16">
        <f t="shared" si="1389"/>
        <v>0</v>
      </c>
      <c r="AK869" s="16">
        <f t="shared" si="1493"/>
        <v>0</v>
      </c>
      <c r="AL869" s="16">
        <f t="shared" si="1494"/>
        <v>0</v>
      </c>
      <c r="AM869" s="16">
        <f t="shared" si="1495"/>
        <v>0</v>
      </c>
      <c r="AN869" s="16">
        <f t="shared" si="1390"/>
        <v>50810.831049999986</v>
      </c>
      <c r="AO869" s="16">
        <f t="shared" si="1391"/>
        <v>96284.062000000005</v>
      </c>
      <c r="AP869" s="16">
        <f t="shared" si="1392"/>
        <v>0</v>
      </c>
      <c r="AQ869" s="16">
        <f t="shared" si="1496"/>
        <v>0</v>
      </c>
      <c r="AR869" s="16">
        <f t="shared" si="1497"/>
        <v>0</v>
      </c>
      <c r="AS869" s="16">
        <f t="shared" si="1498"/>
        <v>0</v>
      </c>
      <c r="AT869" s="16">
        <f t="shared" si="1393"/>
        <v>50810.831049999986</v>
      </c>
      <c r="AU869" s="16">
        <f t="shared" si="1394"/>
        <v>96284.062000000005</v>
      </c>
      <c r="AV869" s="16">
        <f t="shared" si="1395"/>
        <v>0</v>
      </c>
      <c r="AW869" s="16">
        <f t="shared" si="1499"/>
        <v>0</v>
      </c>
      <c r="AX869" s="16">
        <f t="shared" si="1500"/>
        <v>0</v>
      </c>
      <c r="AY869" s="16">
        <f t="shared" si="1501"/>
        <v>0</v>
      </c>
      <c r="AZ869" s="16">
        <f t="shared" si="1396"/>
        <v>50810.831049999986</v>
      </c>
      <c r="BA869" s="16">
        <f t="shared" si="1397"/>
        <v>96284.062000000005</v>
      </c>
      <c r="BB869" s="16">
        <f t="shared" si="1398"/>
        <v>0</v>
      </c>
      <c r="BC869" s="16">
        <f t="shared" si="1502"/>
        <v>0</v>
      </c>
      <c r="BD869" s="30"/>
      <c r="BE869" s="30"/>
      <c r="BF869" s="1"/>
      <c r="BG869" s="1"/>
      <c r="BH869" s="1"/>
      <c r="BI869" s="1"/>
      <c r="BJ869" s="1"/>
    </row>
    <row r="870" s="1" customFormat="1" ht="15">
      <c r="A870" s="13" t="s">
        <v>572</v>
      </c>
      <c r="B870" s="14">
        <v>400</v>
      </c>
      <c r="C870" s="13" t="s">
        <v>242</v>
      </c>
      <c r="D870" s="13" t="s">
        <v>74</v>
      </c>
      <c r="E870" s="29" t="s">
        <v>540</v>
      </c>
      <c r="F870" s="16">
        <v>105000.5</v>
      </c>
      <c r="G870" s="16">
        <v>0</v>
      </c>
      <c r="H870" s="16">
        <v>0</v>
      </c>
      <c r="I870" s="16">
        <v>-225.09999999999999</v>
      </c>
      <c r="J870" s="16"/>
      <c r="K870" s="16"/>
      <c r="L870" s="16">
        <f t="shared" si="1474"/>
        <v>104775.39999999999</v>
      </c>
      <c r="M870" s="16">
        <f t="shared" si="1475"/>
        <v>0</v>
      </c>
      <c r="N870" s="16">
        <f t="shared" si="1476"/>
        <v>0</v>
      </c>
      <c r="O870" s="16">
        <v>9546.2330500000007</v>
      </c>
      <c r="P870" s="16">
        <v>38326.349999999999</v>
      </c>
      <c r="Q870" s="16"/>
      <c r="R870" s="16">
        <f t="shared" si="1378"/>
        <v>114321.63304999999</v>
      </c>
      <c r="S870" s="16">
        <f t="shared" si="1379"/>
        <v>38326.349999999999</v>
      </c>
      <c r="T870" s="16">
        <f t="shared" si="1380"/>
        <v>0</v>
      </c>
      <c r="U870" s="16"/>
      <c r="V870" s="16">
        <v>-5553.0900000000001</v>
      </c>
      <c r="W870" s="16"/>
      <c r="X870" s="16">
        <f t="shared" si="1381"/>
        <v>114321.63304999999</v>
      </c>
      <c r="Y870" s="16">
        <f t="shared" si="1382"/>
        <v>32773.259999999995</v>
      </c>
      <c r="Z870" s="16">
        <f t="shared" si="1383"/>
        <v>0</v>
      </c>
      <c r="AA870" s="16">
        <v>-63510.802000000003</v>
      </c>
      <c r="AB870" s="16">
        <v>63510.802000000003</v>
      </c>
      <c r="AC870" s="16"/>
      <c r="AD870" s="16">
        <f t="shared" si="1384"/>
        <v>50810.831049999986</v>
      </c>
      <c r="AE870" s="16">
        <f t="shared" si="1385"/>
        <v>96284.062000000005</v>
      </c>
      <c r="AF870" s="16">
        <f t="shared" si="1386"/>
        <v>0</v>
      </c>
      <c r="AG870" s="16"/>
      <c r="AH870" s="16">
        <f t="shared" si="1387"/>
        <v>50810.831049999986</v>
      </c>
      <c r="AI870" s="16">
        <f t="shared" si="1388"/>
        <v>96284.062000000005</v>
      </c>
      <c r="AJ870" s="16">
        <f t="shared" si="1389"/>
        <v>0</v>
      </c>
      <c r="AK870" s="16"/>
      <c r="AL870" s="16"/>
      <c r="AM870" s="16"/>
      <c r="AN870" s="16">
        <f t="shared" si="1390"/>
        <v>50810.831049999986</v>
      </c>
      <c r="AO870" s="16">
        <f t="shared" si="1391"/>
        <v>96284.062000000005</v>
      </c>
      <c r="AP870" s="16">
        <f t="shared" si="1392"/>
        <v>0</v>
      </c>
      <c r="AQ870" s="16"/>
      <c r="AR870" s="16"/>
      <c r="AS870" s="16"/>
      <c r="AT870" s="16">
        <f t="shared" si="1393"/>
        <v>50810.831049999986</v>
      </c>
      <c r="AU870" s="16">
        <f t="shared" si="1394"/>
        <v>96284.062000000005</v>
      </c>
      <c r="AV870" s="16">
        <f t="shared" si="1395"/>
        <v>0</v>
      </c>
      <c r="AW870" s="16"/>
      <c r="AX870" s="16"/>
      <c r="AY870" s="16"/>
      <c r="AZ870" s="16">
        <f t="shared" si="1396"/>
        <v>50810.831049999986</v>
      </c>
      <c r="BA870" s="16">
        <f t="shared" si="1397"/>
        <v>96284.062000000005</v>
      </c>
      <c r="BB870" s="16">
        <f t="shared" si="1398"/>
        <v>0</v>
      </c>
      <c r="BC870" s="16"/>
      <c r="BD870" s="30"/>
      <c r="BE870" s="30">
        <v>30</v>
      </c>
      <c r="BF870" s="1"/>
      <c r="BG870" s="1"/>
      <c r="BH870" s="1"/>
      <c r="BI870" s="1"/>
      <c r="BJ870" s="1"/>
    </row>
    <row r="871" s="1" customFormat="1" ht="15">
      <c r="A871" s="13" t="s">
        <v>574</v>
      </c>
      <c r="B871" s="14"/>
      <c r="C871" s="13"/>
      <c r="D871" s="13"/>
      <c r="E871" s="31" t="s">
        <v>575</v>
      </c>
      <c r="F871" s="16"/>
      <c r="G871" s="16"/>
      <c r="H871" s="16"/>
      <c r="I871" s="16"/>
      <c r="J871" s="16"/>
      <c r="K871" s="16"/>
      <c r="L871" s="16"/>
      <c r="M871" s="16"/>
      <c r="N871" s="16"/>
      <c r="O871" s="16">
        <f>O874</f>
        <v>3134.4490000000001</v>
      </c>
      <c r="P871" s="16">
        <f>P874</f>
        <v>0</v>
      </c>
      <c r="Q871" s="16">
        <f>Q874</f>
        <v>0</v>
      </c>
      <c r="R871" s="16">
        <f t="shared" si="1378"/>
        <v>3134.4490000000001</v>
      </c>
      <c r="S871" s="16">
        <f t="shared" si="1379"/>
        <v>0</v>
      </c>
      <c r="T871" s="16">
        <f t="shared" si="1380"/>
        <v>0</v>
      </c>
      <c r="U871" s="16">
        <f>U874+U872</f>
        <v>17918.111440000001</v>
      </c>
      <c r="V871" s="16">
        <f>V874+V872</f>
        <v>0</v>
      </c>
      <c r="W871" s="16">
        <f>W874+W872</f>
        <v>0</v>
      </c>
      <c r="X871" s="16">
        <f t="shared" si="1381"/>
        <v>21052.560440000001</v>
      </c>
      <c r="Y871" s="16">
        <f t="shared" si="1382"/>
        <v>0</v>
      </c>
      <c r="Z871" s="16">
        <f t="shared" si="1383"/>
        <v>0</v>
      </c>
      <c r="AA871" s="16">
        <f>AA874+AA872</f>
        <v>0</v>
      </c>
      <c r="AB871" s="16">
        <f>AB874+AB872</f>
        <v>0</v>
      </c>
      <c r="AC871" s="16">
        <f>AC874+AC872</f>
        <v>0</v>
      </c>
      <c r="AD871" s="16">
        <f t="shared" si="1384"/>
        <v>21052.560440000001</v>
      </c>
      <c r="AE871" s="16">
        <f t="shared" si="1385"/>
        <v>0</v>
      </c>
      <c r="AF871" s="16">
        <f t="shared" si="1386"/>
        <v>0</v>
      </c>
      <c r="AG871" s="16">
        <f>AG874+AG872</f>
        <v>0</v>
      </c>
      <c r="AH871" s="16">
        <f t="shared" si="1387"/>
        <v>21052.560440000001</v>
      </c>
      <c r="AI871" s="16">
        <f t="shared" si="1388"/>
        <v>0</v>
      </c>
      <c r="AJ871" s="16">
        <f t="shared" si="1389"/>
        <v>0</v>
      </c>
      <c r="AK871" s="16">
        <f>AK874+AK872</f>
        <v>1438.4880000000001</v>
      </c>
      <c r="AL871" s="16">
        <f>AL874+AL872</f>
        <v>0</v>
      </c>
      <c r="AM871" s="16">
        <f>AM874+AM872</f>
        <v>0</v>
      </c>
      <c r="AN871" s="16">
        <f t="shared" si="1390"/>
        <v>22491.048440000002</v>
      </c>
      <c r="AO871" s="16">
        <f t="shared" si="1391"/>
        <v>0</v>
      </c>
      <c r="AP871" s="16">
        <f t="shared" si="1392"/>
        <v>0</v>
      </c>
      <c r="AQ871" s="16">
        <f>AQ874+AQ872</f>
        <v>0</v>
      </c>
      <c r="AR871" s="16">
        <f>AR874+AR872</f>
        <v>0</v>
      </c>
      <c r="AS871" s="16">
        <f>AS874+AS872</f>
        <v>0</v>
      </c>
      <c r="AT871" s="16">
        <f t="shared" si="1393"/>
        <v>22491.048440000002</v>
      </c>
      <c r="AU871" s="16">
        <f t="shared" si="1394"/>
        <v>0</v>
      </c>
      <c r="AV871" s="16">
        <f t="shared" si="1395"/>
        <v>0</v>
      </c>
      <c r="AW871" s="16">
        <f>AW874+AW872</f>
        <v>1352.751</v>
      </c>
      <c r="AX871" s="16">
        <f>AX874+AX872</f>
        <v>0</v>
      </c>
      <c r="AY871" s="16">
        <f>AY874+AY872</f>
        <v>0</v>
      </c>
      <c r="AZ871" s="16">
        <f t="shared" si="1396"/>
        <v>23843.799440000003</v>
      </c>
      <c r="BA871" s="16">
        <f t="shared" si="1397"/>
        <v>0</v>
      </c>
      <c r="BB871" s="16">
        <f t="shared" si="1398"/>
        <v>0</v>
      </c>
      <c r="BC871" s="16">
        <f>BC874+BC872</f>
        <v>0</v>
      </c>
      <c r="BD871" s="30"/>
      <c r="BE871" s="30"/>
      <c r="BF871" s="1"/>
      <c r="BG871" s="1"/>
      <c r="BH871" s="1"/>
      <c r="BI871" s="1"/>
      <c r="BJ871" s="1"/>
    </row>
    <row r="872" s="1" customFormat="1" ht="15">
      <c r="A872" s="13" t="s">
        <v>574</v>
      </c>
      <c r="B872" s="14" t="s">
        <v>66</v>
      </c>
      <c r="C872" s="13"/>
      <c r="D872" s="13"/>
      <c r="E872" s="29" t="s">
        <v>67</v>
      </c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>
        <f>U873</f>
        <v>39.5</v>
      </c>
      <c r="V872" s="16">
        <f>V873</f>
        <v>0</v>
      </c>
      <c r="W872" s="16">
        <f>W873</f>
        <v>0</v>
      </c>
      <c r="X872" s="16">
        <f t="shared" ref="X872:X935" si="1503">R872+U872</f>
        <v>39.5</v>
      </c>
      <c r="Y872" s="16">
        <f t="shared" ref="Y872:Y935" si="1504">S872+V872</f>
        <v>0</v>
      </c>
      <c r="Z872" s="16">
        <f t="shared" ref="Z872:Z935" si="1505">T872+W872</f>
        <v>0</v>
      </c>
      <c r="AA872" s="16">
        <f>AA873</f>
        <v>0</v>
      </c>
      <c r="AB872" s="16">
        <f>AB873</f>
        <v>0</v>
      </c>
      <c r="AC872" s="16">
        <f>AC873</f>
        <v>0</v>
      </c>
      <c r="AD872" s="16">
        <f t="shared" ref="AD872:AD935" si="1506">X872+AA872</f>
        <v>39.5</v>
      </c>
      <c r="AE872" s="16">
        <f t="shared" ref="AE872:AE935" si="1507">Y872+AB872</f>
        <v>0</v>
      </c>
      <c r="AF872" s="16">
        <f t="shared" ref="AF872:AF935" si="1508">Z872+AC872</f>
        <v>0</v>
      </c>
      <c r="AG872" s="16">
        <f>AG873</f>
        <v>0</v>
      </c>
      <c r="AH872" s="16">
        <f t="shared" ref="AH872:AH935" si="1509">AD872+AG872</f>
        <v>39.5</v>
      </c>
      <c r="AI872" s="16">
        <f t="shared" ref="AI872:AI935" si="1510">AE872</f>
        <v>0</v>
      </c>
      <c r="AJ872" s="16">
        <f t="shared" ref="AJ872:AJ935" si="1511">AF872</f>
        <v>0</v>
      </c>
      <c r="AK872" s="16">
        <f>AK873</f>
        <v>0</v>
      </c>
      <c r="AL872" s="16">
        <f>AL873</f>
        <v>0</v>
      </c>
      <c r="AM872" s="16">
        <f>AM873</f>
        <v>0</v>
      </c>
      <c r="AN872" s="16">
        <f t="shared" ref="AN872:AN935" si="1512">AH872+AK872</f>
        <v>39.5</v>
      </c>
      <c r="AO872" s="16">
        <f t="shared" ref="AO872:AO935" si="1513">AI872+AL872</f>
        <v>0</v>
      </c>
      <c r="AP872" s="16">
        <f t="shared" ref="AP872:AP935" si="1514">AJ872+AM872</f>
        <v>0</v>
      </c>
      <c r="AQ872" s="16">
        <f>AQ873</f>
        <v>0</v>
      </c>
      <c r="AR872" s="16">
        <f>AR873</f>
        <v>0</v>
      </c>
      <c r="AS872" s="16">
        <f>AS873</f>
        <v>0</v>
      </c>
      <c r="AT872" s="16">
        <f t="shared" ref="AT872:AT935" si="1515">AN872+AQ872</f>
        <v>39.5</v>
      </c>
      <c r="AU872" s="16">
        <f t="shared" ref="AU872:AU935" si="1516">AO872+AR872</f>
        <v>0</v>
      </c>
      <c r="AV872" s="16">
        <f t="shared" ref="AV872:AV935" si="1517">AP872+AS872</f>
        <v>0</v>
      </c>
      <c r="AW872" s="16">
        <f>AW873</f>
        <v>0</v>
      </c>
      <c r="AX872" s="16">
        <f>AX873</f>
        <v>0</v>
      </c>
      <c r="AY872" s="16">
        <f>AY873</f>
        <v>0</v>
      </c>
      <c r="AZ872" s="16">
        <f t="shared" ref="AZ872:AZ935" si="1518">AT872+AW872</f>
        <v>39.5</v>
      </c>
      <c r="BA872" s="16">
        <f t="shared" ref="BA872:BA935" si="1519">AU872+AX872</f>
        <v>0</v>
      </c>
      <c r="BB872" s="16">
        <f t="shared" ref="BB872:BB935" si="1520">AV872+AY872</f>
        <v>0</v>
      </c>
      <c r="BC872" s="16">
        <f>BC873</f>
        <v>0</v>
      </c>
      <c r="BD872" s="30"/>
      <c r="BE872" s="30"/>
      <c r="BF872" s="1"/>
      <c r="BG872" s="1"/>
      <c r="BH872" s="1"/>
      <c r="BI872" s="1"/>
      <c r="BJ872" s="1"/>
    </row>
    <row r="873" s="1" customFormat="1" ht="15">
      <c r="A873" s="13" t="s">
        <v>574</v>
      </c>
      <c r="B873" s="14">
        <v>200</v>
      </c>
      <c r="C873" s="13" t="s">
        <v>242</v>
      </c>
      <c r="D873" s="13" t="s">
        <v>74</v>
      </c>
      <c r="E873" s="29" t="s">
        <v>540</v>
      </c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>
        <v>39.5</v>
      </c>
      <c r="V873" s="16"/>
      <c r="W873" s="16"/>
      <c r="X873" s="16">
        <f t="shared" si="1503"/>
        <v>39.5</v>
      </c>
      <c r="Y873" s="16">
        <f t="shared" si="1504"/>
        <v>0</v>
      </c>
      <c r="Z873" s="16">
        <f t="shared" si="1505"/>
        <v>0</v>
      </c>
      <c r="AA873" s="16"/>
      <c r="AB873" s="16"/>
      <c r="AC873" s="16"/>
      <c r="AD873" s="16">
        <f t="shared" si="1506"/>
        <v>39.5</v>
      </c>
      <c r="AE873" s="16">
        <f t="shared" si="1507"/>
        <v>0</v>
      </c>
      <c r="AF873" s="16">
        <f t="shared" si="1508"/>
        <v>0</v>
      </c>
      <c r="AG873" s="16"/>
      <c r="AH873" s="16">
        <f t="shared" si="1509"/>
        <v>39.5</v>
      </c>
      <c r="AI873" s="16">
        <f t="shared" si="1510"/>
        <v>0</v>
      </c>
      <c r="AJ873" s="16">
        <f t="shared" si="1511"/>
        <v>0</v>
      </c>
      <c r="AK873" s="16"/>
      <c r="AL873" s="16"/>
      <c r="AM873" s="16"/>
      <c r="AN873" s="16">
        <f t="shared" si="1512"/>
        <v>39.5</v>
      </c>
      <c r="AO873" s="16">
        <f t="shared" si="1513"/>
        <v>0</v>
      </c>
      <c r="AP873" s="16">
        <f t="shared" si="1514"/>
        <v>0</v>
      </c>
      <c r="AQ873" s="16"/>
      <c r="AR873" s="16"/>
      <c r="AS873" s="16"/>
      <c r="AT873" s="16">
        <f t="shared" si="1515"/>
        <v>39.5</v>
      </c>
      <c r="AU873" s="16">
        <f t="shared" si="1516"/>
        <v>0</v>
      </c>
      <c r="AV873" s="16">
        <f t="shared" si="1517"/>
        <v>0</v>
      </c>
      <c r="AW873" s="16"/>
      <c r="AX873" s="16"/>
      <c r="AY873" s="16"/>
      <c r="AZ873" s="16">
        <f t="shared" si="1518"/>
        <v>39.5</v>
      </c>
      <c r="BA873" s="16">
        <f t="shared" si="1519"/>
        <v>0</v>
      </c>
      <c r="BB873" s="16">
        <f t="shared" si="1520"/>
        <v>0</v>
      </c>
      <c r="BC873" s="16"/>
      <c r="BD873" s="30"/>
      <c r="BE873" s="30"/>
      <c r="BF873" s="1"/>
      <c r="BG873" s="1"/>
      <c r="BH873" s="1"/>
      <c r="BI873" s="1"/>
      <c r="BJ873" s="1"/>
    </row>
    <row r="874" s="1" customFormat="1" ht="15">
      <c r="A874" s="13" t="s">
        <v>574</v>
      </c>
      <c r="B874" s="14" t="s">
        <v>35</v>
      </c>
      <c r="C874" s="13"/>
      <c r="D874" s="13"/>
      <c r="E874" s="29" t="s">
        <v>36</v>
      </c>
      <c r="F874" s="16"/>
      <c r="G874" s="16"/>
      <c r="H874" s="16"/>
      <c r="I874" s="16"/>
      <c r="J874" s="16"/>
      <c r="K874" s="16"/>
      <c r="L874" s="16"/>
      <c r="M874" s="16"/>
      <c r="N874" s="16"/>
      <c r="O874" s="16">
        <f t="shared" si="1483"/>
        <v>3134.4490000000001</v>
      </c>
      <c r="P874" s="16">
        <f t="shared" si="1484"/>
        <v>0</v>
      </c>
      <c r="Q874" s="16">
        <f t="shared" si="1485"/>
        <v>0</v>
      </c>
      <c r="R874" s="16">
        <f t="shared" ref="R872:R935" si="1521">L874+O874</f>
        <v>3134.4490000000001</v>
      </c>
      <c r="S874" s="16">
        <f t="shared" ref="S872:S935" si="1522">M874+P874</f>
        <v>0</v>
      </c>
      <c r="T874" s="16">
        <f t="shared" ref="T872:T935" si="1523">N874+Q874</f>
        <v>0</v>
      </c>
      <c r="U874" s="16">
        <f>U875</f>
        <v>17878.611440000001</v>
      </c>
      <c r="V874" s="16">
        <f>V875</f>
        <v>0</v>
      </c>
      <c r="W874" s="16">
        <f>W875</f>
        <v>0</v>
      </c>
      <c r="X874" s="16">
        <f t="shared" si="1503"/>
        <v>21013.060440000001</v>
      </c>
      <c r="Y874" s="16">
        <f t="shared" si="1504"/>
        <v>0</v>
      </c>
      <c r="Z874" s="16">
        <f t="shared" si="1505"/>
        <v>0</v>
      </c>
      <c r="AA874" s="16">
        <f>AA875</f>
        <v>0</v>
      </c>
      <c r="AB874" s="16">
        <f>AB875</f>
        <v>0</v>
      </c>
      <c r="AC874" s="16">
        <f>AC875</f>
        <v>0</v>
      </c>
      <c r="AD874" s="16">
        <f t="shared" si="1506"/>
        <v>21013.060440000001</v>
      </c>
      <c r="AE874" s="16">
        <f t="shared" si="1507"/>
        <v>0</v>
      </c>
      <c r="AF874" s="16">
        <f t="shared" si="1508"/>
        <v>0</v>
      </c>
      <c r="AG874" s="16">
        <f>AG875</f>
        <v>0</v>
      </c>
      <c r="AH874" s="16">
        <f t="shared" si="1509"/>
        <v>21013.060440000001</v>
      </c>
      <c r="AI874" s="16">
        <f t="shared" si="1510"/>
        <v>0</v>
      </c>
      <c r="AJ874" s="16">
        <f t="shared" si="1511"/>
        <v>0</v>
      </c>
      <c r="AK874" s="16">
        <f>AK875</f>
        <v>1438.4880000000001</v>
      </c>
      <c r="AL874" s="16">
        <f>AL875</f>
        <v>0</v>
      </c>
      <c r="AM874" s="16">
        <f>AM875</f>
        <v>0</v>
      </c>
      <c r="AN874" s="16">
        <f t="shared" si="1512"/>
        <v>22451.548440000002</v>
      </c>
      <c r="AO874" s="16">
        <f t="shared" si="1513"/>
        <v>0</v>
      </c>
      <c r="AP874" s="16">
        <f t="shared" si="1514"/>
        <v>0</v>
      </c>
      <c r="AQ874" s="16">
        <f>AQ875</f>
        <v>0</v>
      </c>
      <c r="AR874" s="16">
        <f>AR875</f>
        <v>0</v>
      </c>
      <c r="AS874" s="16">
        <f>AS875</f>
        <v>0</v>
      </c>
      <c r="AT874" s="16">
        <f t="shared" si="1515"/>
        <v>22451.548440000002</v>
      </c>
      <c r="AU874" s="16">
        <f t="shared" si="1516"/>
        <v>0</v>
      </c>
      <c r="AV874" s="16">
        <f t="shared" si="1517"/>
        <v>0</v>
      </c>
      <c r="AW874" s="16">
        <f>AW875</f>
        <v>1352.751</v>
      </c>
      <c r="AX874" s="16">
        <f>AX875</f>
        <v>0</v>
      </c>
      <c r="AY874" s="16">
        <f>AY875</f>
        <v>0</v>
      </c>
      <c r="AZ874" s="16">
        <f t="shared" si="1518"/>
        <v>23804.299440000003</v>
      </c>
      <c r="BA874" s="16">
        <f t="shared" si="1519"/>
        <v>0</v>
      </c>
      <c r="BB874" s="16">
        <f t="shared" si="1520"/>
        <v>0</v>
      </c>
      <c r="BC874" s="16">
        <f>BC875</f>
        <v>0</v>
      </c>
      <c r="BD874" s="30"/>
      <c r="BE874" s="30"/>
      <c r="BF874" s="1"/>
      <c r="BG874" s="1"/>
      <c r="BH874" s="1"/>
      <c r="BI874" s="1"/>
      <c r="BJ874" s="1"/>
    </row>
    <row r="875" s="1" customFormat="1" ht="15">
      <c r="A875" s="13" t="s">
        <v>574</v>
      </c>
      <c r="B875" s="14">
        <v>400</v>
      </c>
      <c r="C875" s="13" t="s">
        <v>242</v>
      </c>
      <c r="D875" s="13" t="s">
        <v>74</v>
      </c>
      <c r="E875" s="29" t="s">
        <v>540</v>
      </c>
      <c r="F875" s="16"/>
      <c r="G875" s="16"/>
      <c r="H875" s="16"/>
      <c r="I875" s="16"/>
      <c r="J875" s="16"/>
      <c r="K875" s="16"/>
      <c r="L875" s="16"/>
      <c r="M875" s="16"/>
      <c r="N875" s="16"/>
      <c r="O875" s="16">
        <f>2393.15544+345.94456+395.349</f>
        <v>3134.4490000000001</v>
      </c>
      <c r="P875" s="16"/>
      <c r="Q875" s="16"/>
      <c r="R875" s="16">
        <f t="shared" si="1521"/>
        <v>3134.4490000000001</v>
      </c>
      <c r="S875" s="16">
        <f t="shared" si="1522"/>
        <v>0</v>
      </c>
      <c r="T875" s="16">
        <f t="shared" si="1523"/>
        <v>0</v>
      </c>
      <c r="U875" s="16">
        <f>-345.94456+18224.556</f>
        <v>17878.611440000001</v>
      </c>
      <c r="V875" s="16"/>
      <c r="W875" s="16"/>
      <c r="X875" s="16">
        <f t="shared" si="1503"/>
        <v>21013.060440000001</v>
      </c>
      <c r="Y875" s="16">
        <f t="shared" si="1504"/>
        <v>0</v>
      </c>
      <c r="Z875" s="16">
        <f t="shared" si="1505"/>
        <v>0</v>
      </c>
      <c r="AA875" s="16"/>
      <c r="AB875" s="16"/>
      <c r="AC875" s="16"/>
      <c r="AD875" s="16">
        <f t="shared" si="1506"/>
        <v>21013.060440000001</v>
      </c>
      <c r="AE875" s="16">
        <f t="shared" si="1507"/>
        <v>0</v>
      </c>
      <c r="AF875" s="16">
        <f t="shared" si="1508"/>
        <v>0</v>
      </c>
      <c r="AG875" s="16"/>
      <c r="AH875" s="16">
        <f t="shared" si="1509"/>
        <v>21013.060440000001</v>
      </c>
      <c r="AI875" s="16">
        <f t="shared" si="1510"/>
        <v>0</v>
      </c>
      <c r="AJ875" s="16">
        <f t="shared" si="1511"/>
        <v>0</v>
      </c>
      <c r="AK875" s="16">
        <v>1438.4880000000001</v>
      </c>
      <c r="AL875" s="16"/>
      <c r="AM875" s="16"/>
      <c r="AN875" s="16">
        <f t="shared" si="1512"/>
        <v>22451.548440000002</v>
      </c>
      <c r="AO875" s="16">
        <f t="shared" si="1513"/>
        <v>0</v>
      </c>
      <c r="AP875" s="16">
        <f t="shared" si="1514"/>
        <v>0</v>
      </c>
      <c r="AQ875" s="16"/>
      <c r="AR875" s="16"/>
      <c r="AS875" s="16"/>
      <c r="AT875" s="16">
        <f t="shared" si="1515"/>
        <v>22451.548440000002</v>
      </c>
      <c r="AU875" s="16">
        <f t="shared" si="1516"/>
        <v>0</v>
      </c>
      <c r="AV875" s="16">
        <f t="shared" si="1517"/>
        <v>0</v>
      </c>
      <c r="AW875" s="16">
        <v>1352.751</v>
      </c>
      <c r="AX875" s="16"/>
      <c r="AY875" s="16"/>
      <c r="AZ875" s="16">
        <f t="shared" si="1518"/>
        <v>23804.299440000003</v>
      </c>
      <c r="BA875" s="16">
        <f t="shared" si="1519"/>
        <v>0</v>
      </c>
      <c r="BB875" s="16">
        <f t="shared" si="1520"/>
        <v>0</v>
      </c>
      <c r="BC875" s="16"/>
      <c r="BD875" s="30"/>
      <c r="BE875" s="30"/>
      <c r="BF875" s="1"/>
      <c r="BG875" s="1"/>
      <c r="BH875" s="1"/>
      <c r="BI875" s="1"/>
      <c r="BJ875" s="1"/>
    </row>
    <row r="876" s="1" customFormat="1" ht="15">
      <c r="A876" s="13" t="s">
        <v>576</v>
      </c>
      <c r="B876" s="14"/>
      <c r="C876" s="13"/>
      <c r="D876" s="13"/>
      <c r="E876" s="31" t="s">
        <v>577</v>
      </c>
      <c r="F876" s="16"/>
      <c r="G876" s="16"/>
      <c r="H876" s="16"/>
      <c r="I876" s="16"/>
      <c r="J876" s="16"/>
      <c r="K876" s="16"/>
      <c r="L876" s="16"/>
      <c r="M876" s="16"/>
      <c r="N876" s="16"/>
      <c r="O876" s="16">
        <f>O879</f>
        <v>14907.064</v>
      </c>
      <c r="P876" s="16">
        <f>P879</f>
        <v>0</v>
      </c>
      <c r="Q876" s="16">
        <f>Q879</f>
        <v>0</v>
      </c>
      <c r="R876" s="16">
        <f t="shared" si="1521"/>
        <v>14907.064</v>
      </c>
      <c r="S876" s="16">
        <f t="shared" si="1522"/>
        <v>0</v>
      </c>
      <c r="T876" s="16">
        <f t="shared" si="1523"/>
        <v>0</v>
      </c>
      <c r="U876" s="16">
        <f>U879+U877</f>
        <v>21117.635999999999</v>
      </c>
      <c r="V876" s="16">
        <f>V879+V877</f>
        <v>0</v>
      </c>
      <c r="W876" s="16">
        <f>W879+W877</f>
        <v>0</v>
      </c>
      <c r="X876" s="16">
        <f t="shared" si="1503"/>
        <v>36024.699999999997</v>
      </c>
      <c r="Y876" s="16">
        <f t="shared" si="1504"/>
        <v>0</v>
      </c>
      <c r="Z876" s="16">
        <f t="shared" si="1505"/>
        <v>0</v>
      </c>
      <c r="AA876" s="16">
        <f>AA879+AA877</f>
        <v>0</v>
      </c>
      <c r="AB876" s="16">
        <f>AB879+AB877</f>
        <v>0</v>
      </c>
      <c r="AC876" s="16">
        <f>AC879+AC877</f>
        <v>0</v>
      </c>
      <c r="AD876" s="16">
        <f t="shared" si="1506"/>
        <v>36024.699999999997</v>
      </c>
      <c r="AE876" s="16">
        <f t="shared" si="1507"/>
        <v>0</v>
      </c>
      <c r="AF876" s="16">
        <f t="shared" si="1508"/>
        <v>0</v>
      </c>
      <c r="AG876" s="16">
        <f>AG879+AG877</f>
        <v>0</v>
      </c>
      <c r="AH876" s="16">
        <f t="shared" si="1509"/>
        <v>36024.699999999997</v>
      </c>
      <c r="AI876" s="16">
        <f t="shared" si="1510"/>
        <v>0</v>
      </c>
      <c r="AJ876" s="16">
        <f t="shared" si="1511"/>
        <v>0</v>
      </c>
      <c r="AK876" s="16">
        <f>AK879+AK877</f>
        <v>37689.766000000003</v>
      </c>
      <c r="AL876" s="16">
        <f>AL879+AL877</f>
        <v>0</v>
      </c>
      <c r="AM876" s="16">
        <f>AM879+AM877</f>
        <v>0</v>
      </c>
      <c r="AN876" s="16">
        <f t="shared" si="1512"/>
        <v>73714.466</v>
      </c>
      <c r="AO876" s="16">
        <f t="shared" si="1513"/>
        <v>0</v>
      </c>
      <c r="AP876" s="16">
        <f t="shared" si="1514"/>
        <v>0</v>
      </c>
      <c r="AQ876" s="16">
        <f>AQ879+AQ877</f>
        <v>-31497.914000000001</v>
      </c>
      <c r="AR876" s="16">
        <f>AR879+AR877</f>
        <v>0</v>
      </c>
      <c r="AS876" s="16">
        <f>AS879+AS877</f>
        <v>0</v>
      </c>
      <c r="AT876" s="16">
        <f t="shared" si="1515"/>
        <v>42216.551999999996</v>
      </c>
      <c r="AU876" s="16">
        <f t="shared" si="1516"/>
        <v>0</v>
      </c>
      <c r="AV876" s="16">
        <f t="shared" si="1517"/>
        <v>0</v>
      </c>
      <c r="AW876" s="16">
        <f>AW879+AW877</f>
        <v>0</v>
      </c>
      <c r="AX876" s="16">
        <f>AX879+AX877</f>
        <v>0</v>
      </c>
      <c r="AY876" s="16">
        <f>AY879+AY877</f>
        <v>0</v>
      </c>
      <c r="AZ876" s="16">
        <f t="shared" si="1518"/>
        <v>42216.551999999996</v>
      </c>
      <c r="BA876" s="16">
        <f t="shared" si="1519"/>
        <v>0</v>
      </c>
      <c r="BB876" s="16">
        <f t="shared" si="1520"/>
        <v>0</v>
      </c>
      <c r="BC876" s="16">
        <f>BC879+BC877</f>
        <v>0</v>
      </c>
      <c r="BD876" s="30"/>
      <c r="BE876" s="30"/>
      <c r="BF876" s="1"/>
      <c r="BG876" s="1"/>
      <c r="BH876" s="1"/>
      <c r="BI876" s="1"/>
      <c r="BJ876" s="1"/>
    </row>
    <row r="877" s="1" customFormat="1" ht="15">
      <c r="A877" s="13" t="s">
        <v>576</v>
      </c>
      <c r="B877" s="14" t="s">
        <v>66</v>
      </c>
      <c r="C877" s="13"/>
      <c r="D877" s="13"/>
      <c r="E877" s="29" t="s">
        <v>67</v>
      </c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>
        <f>U878</f>
        <v>90</v>
      </c>
      <c r="V877" s="16">
        <f>V878</f>
        <v>0</v>
      </c>
      <c r="W877" s="16">
        <f>W878</f>
        <v>0</v>
      </c>
      <c r="X877" s="16">
        <f t="shared" si="1503"/>
        <v>90</v>
      </c>
      <c r="Y877" s="16">
        <f t="shared" si="1504"/>
        <v>0</v>
      </c>
      <c r="Z877" s="16">
        <f t="shared" si="1505"/>
        <v>0</v>
      </c>
      <c r="AA877" s="16">
        <f>AA878</f>
        <v>0</v>
      </c>
      <c r="AB877" s="16">
        <f>AB878</f>
        <v>0</v>
      </c>
      <c r="AC877" s="16">
        <f>AC878</f>
        <v>0</v>
      </c>
      <c r="AD877" s="16">
        <f t="shared" si="1506"/>
        <v>90</v>
      </c>
      <c r="AE877" s="16">
        <f t="shared" si="1507"/>
        <v>0</v>
      </c>
      <c r="AF877" s="16">
        <f t="shared" si="1508"/>
        <v>0</v>
      </c>
      <c r="AG877" s="16">
        <f>AG878</f>
        <v>0</v>
      </c>
      <c r="AH877" s="16">
        <f t="shared" si="1509"/>
        <v>90</v>
      </c>
      <c r="AI877" s="16">
        <f t="shared" si="1510"/>
        <v>0</v>
      </c>
      <c r="AJ877" s="16">
        <f t="shared" si="1511"/>
        <v>0</v>
      </c>
      <c r="AK877" s="16">
        <f>AK878</f>
        <v>0</v>
      </c>
      <c r="AL877" s="16">
        <f>AL878</f>
        <v>0</v>
      </c>
      <c r="AM877" s="16">
        <f>AM878</f>
        <v>0</v>
      </c>
      <c r="AN877" s="16">
        <f t="shared" si="1512"/>
        <v>90</v>
      </c>
      <c r="AO877" s="16">
        <f t="shared" si="1513"/>
        <v>0</v>
      </c>
      <c r="AP877" s="16">
        <f t="shared" si="1514"/>
        <v>0</v>
      </c>
      <c r="AQ877" s="16">
        <f>AQ878</f>
        <v>0</v>
      </c>
      <c r="AR877" s="16">
        <f>AR878</f>
        <v>0</v>
      </c>
      <c r="AS877" s="16">
        <f>AS878</f>
        <v>0</v>
      </c>
      <c r="AT877" s="16">
        <f t="shared" si="1515"/>
        <v>90</v>
      </c>
      <c r="AU877" s="16">
        <f t="shared" si="1516"/>
        <v>0</v>
      </c>
      <c r="AV877" s="16">
        <f t="shared" si="1517"/>
        <v>0</v>
      </c>
      <c r="AW877" s="16">
        <f>AW878</f>
        <v>0</v>
      </c>
      <c r="AX877" s="16">
        <f>AX878</f>
        <v>0</v>
      </c>
      <c r="AY877" s="16">
        <f>AY878</f>
        <v>0</v>
      </c>
      <c r="AZ877" s="16">
        <f t="shared" si="1518"/>
        <v>90</v>
      </c>
      <c r="BA877" s="16">
        <f t="shared" si="1519"/>
        <v>0</v>
      </c>
      <c r="BB877" s="16">
        <f t="shared" si="1520"/>
        <v>0</v>
      </c>
      <c r="BC877" s="16">
        <f>BC878</f>
        <v>0</v>
      </c>
      <c r="BD877" s="30"/>
      <c r="BE877" s="30"/>
      <c r="BF877" s="1"/>
      <c r="BG877" s="1"/>
      <c r="BH877" s="1"/>
      <c r="BI877" s="1"/>
      <c r="BJ877" s="1"/>
    </row>
    <row r="878" s="1" customFormat="1" ht="15">
      <c r="A878" s="13" t="s">
        <v>576</v>
      </c>
      <c r="B878" s="14">
        <v>200</v>
      </c>
      <c r="C878" s="13" t="s">
        <v>242</v>
      </c>
      <c r="D878" s="13" t="s">
        <v>74</v>
      </c>
      <c r="E878" s="29" t="s">
        <v>540</v>
      </c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>
        <v>90</v>
      </c>
      <c r="V878" s="16"/>
      <c r="W878" s="16"/>
      <c r="X878" s="16">
        <f t="shared" si="1503"/>
        <v>90</v>
      </c>
      <c r="Y878" s="16">
        <f t="shared" si="1504"/>
        <v>0</v>
      </c>
      <c r="Z878" s="16">
        <f t="shared" si="1505"/>
        <v>0</v>
      </c>
      <c r="AA878" s="16"/>
      <c r="AB878" s="16"/>
      <c r="AC878" s="16"/>
      <c r="AD878" s="16">
        <f t="shared" si="1506"/>
        <v>90</v>
      </c>
      <c r="AE878" s="16">
        <f t="shared" si="1507"/>
        <v>0</v>
      </c>
      <c r="AF878" s="16">
        <f t="shared" si="1508"/>
        <v>0</v>
      </c>
      <c r="AG878" s="16"/>
      <c r="AH878" s="16">
        <f t="shared" si="1509"/>
        <v>90</v>
      </c>
      <c r="AI878" s="16">
        <f t="shared" si="1510"/>
        <v>0</v>
      </c>
      <c r="AJ878" s="16">
        <f t="shared" si="1511"/>
        <v>0</v>
      </c>
      <c r="AK878" s="16"/>
      <c r="AL878" s="16"/>
      <c r="AM878" s="16"/>
      <c r="AN878" s="16">
        <f t="shared" si="1512"/>
        <v>90</v>
      </c>
      <c r="AO878" s="16">
        <f t="shared" si="1513"/>
        <v>0</v>
      </c>
      <c r="AP878" s="16">
        <f t="shared" si="1514"/>
        <v>0</v>
      </c>
      <c r="AQ878" s="16"/>
      <c r="AR878" s="16"/>
      <c r="AS878" s="16"/>
      <c r="AT878" s="16">
        <f t="shared" si="1515"/>
        <v>90</v>
      </c>
      <c r="AU878" s="16">
        <f t="shared" si="1516"/>
        <v>0</v>
      </c>
      <c r="AV878" s="16">
        <f t="shared" si="1517"/>
        <v>0</v>
      </c>
      <c r="AW878" s="16"/>
      <c r="AX878" s="16"/>
      <c r="AY878" s="16"/>
      <c r="AZ878" s="16">
        <f t="shared" si="1518"/>
        <v>90</v>
      </c>
      <c r="BA878" s="16">
        <f t="shared" si="1519"/>
        <v>0</v>
      </c>
      <c r="BB878" s="16">
        <f t="shared" si="1520"/>
        <v>0</v>
      </c>
      <c r="BC878" s="16"/>
      <c r="BD878" s="30"/>
      <c r="BE878" s="30"/>
      <c r="BF878" s="1"/>
      <c r="BG878" s="1"/>
      <c r="BH878" s="1"/>
      <c r="BI878" s="1"/>
      <c r="BJ878" s="1"/>
    </row>
    <row r="879" s="1" customFormat="1" ht="15">
      <c r="A879" s="13" t="s">
        <v>576</v>
      </c>
      <c r="B879" s="14" t="s">
        <v>35</v>
      </c>
      <c r="C879" s="13"/>
      <c r="D879" s="13"/>
      <c r="E879" s="29" t="s">
        <v>36</v>
      </c>
      <c r="F879" s="16"/>
      <c r="G879" s="16"/>
      <c r="H879" s="16"/>
      <c r="I879" s="16"/>
      <c r="J879" s="16"/>
      <c r="K879" s="16"/>
      <c r="L879" s="16"/>
      <c r="M879" s="16"/>
      <c r="N879" s="16"/>
      <c r="O879" s="16">
        <f>O880</f>
        <v>14907.064</v>
      </c>
      <c r="P879" s="16">
        <f t="shared" si="1484"/>
        <v>0</v>
      </c>
      <c r="Q879" s="16">
        <f t="shared" si="1485"/>
        <v>0</v>
      </c>
      <c r="R879" s="16">
        <f t="shared" si="1521"/>
        <v>14907.064</v>
      </c>
      <c r="S879" s="16">
        <f t="shared" si="1522"/>
        <v>0</v>
      </c>
      <c r="T879" s="16">
        <f t="shared" si="1523"/>
        <v>0</v>
      </c>
      <c r="U879" s="16">
        <f>U880</f>
        <v>21027.635999999999</v>
      </c>
      <c r="V879" s="16">
        <f>V880</f>
        <v>0</v>
      </c>
      <c r="W879" s="16">
        <f>W880</f>
        <v>0</v>
      </c>
      <c r="X879" s="16">
        <f t="shared" si="1503"/>
        <v>35934.699999999997</v>
      </c>
      <c r="Y879" s="16">
        <f t="shared" si="1504"/>
        <v>0</v>
      </c>
      <c r="Z879" s="16">
        <f t="shared" si="1505"/>
        <v>0</v>
      </c>
      <c r="AA879" s="16">
        <f>AA880</f>
        <v>0</v>
      </c>
      <c r="AB879" s="16">
        <f>AB880</f>
        <v>0</v>
      </c>
      <c r="AC879" s="16">
        <f>AC880</f>
        <v>0</v>
      </c>
      <c r="AD879" s="16">
        <f t="shared" si="1506"/>
        <v>35934.699999999997</v>
      </c>
      <c r="AE879" s="16">
        <f t="shared" si="1507"/>
        <v>0</v>
      </c>
      <c r="AF879" s="16">
        <f t="shared" si="1508"/>
        <v>0</v>
      </c>
      <c r="AG879" s="16">
        <f>AG880</f>
        <v>0</v>
      </c>
      <c r="AH879" s="16">
        <f t="shared" si="1509"/>
        <v>35934.699999999997</v>
      </c>
      <c r="AI879" s="16">
        <f t="shared" si="1510"/>
        <v>0</v>
      </c>
      <c r="AJ879" s="16">
        <f t="shared" si="1511"/>
        <v>0</v>
      </c>
      <c r="AK879" s="16">
        <f>AK880</f>
        <v>37689.766000000003</v>
      </c>
      <c r="AL879" s="16">
        <f>AL880</f>
        <v>0</v>
      </c>
      <c r="AM879" s="16">
        <f>AM880</f>
        <v>0</v>
      </c>
      <c r="AN879" s="16">
        <f t="shared" si="1512"/>
        <v>73624.466</v>
      </c>
      <c r="AO879" s="16">
        <f t="shared" si="1513"/>
        <v>0</v>
      </c>
      <c r="AP879" s="16">
        <f t="shared" si="1514"/>
        <v>0</v>
      </c>
      <c r="AQ879" s="16">
        <f>AQ880</f>
        <v>-31497.914000000001</v>
      </c>
      <c r="AR879" s="16">
        <f>AR880</f>
        <v>0</v>
      </c>
      <c r="AS879" s="16">
        <f>AS880</f>
        <v>0</v>
      </c>
      <c r="AT879" s="16">
        <f t="shared" si="1515"/>
        <v>42126.551999999996</v>
      </c>
      <c r="AU879" s="16">
        <f t="shared" si="1516"/>
        <v>0</v>
      </c>
      <c r="AV879" s="16">
        <f t="shared" si="1517"/>
        <v>0</v>
      </c>
      <c r="AW879" s="16">
        <f>AW880</f>
        <v>0</v>
      </c>
      <c r="AX879" s="16">
        <f>AX880</f>
        <v>0</v>
      </c>
      <c r="AY879" s="16">
        <f>AY880</f>
        <v>0</v>
      </c>
      <c r="AZ879" s="16">
        <f t="shared" si="1518"/>
        <v>42126.551999999996</v>
      </c>
      <c r="BA879" s="16">
        <f t="shared" si="1519"/>
        <v>0</v>
      </c>
      <c r="BB879" s="16">
        <f t="shared" si="1520"/>
        <v>0</v>
      </c>
      <c r="BC879" s="16">
        <f>BC880</f>
        <v>0</v>
      </c>
      <c r="BD879" s="30"/>
      <c r="BE879" s="30"/>
      <c r="BF879" s="1"/>
      <c r="BG879" s="1"/>
      <c r="BH879" s="1"/>
      <c r="BI879" s="1"/>
      <c r="BJ879" s="1"/>
    </row>
    <row r="880" s="1" customFormat="1" ht="15">
      <c r="A880" s="13" t="s">
        <v>576</v>
      </c>
      <c r="B880" s="14">
        <v>400</v>
      </c>
      <c r="C880" s="13" t="s">
        <v>242</v>
      </c>
      <c r="D880" s="13" t="s">
        <v>74</v>
      </c>
      <c r="E880" s="29" t="s">
        <v>540</v>
      </c>
      <c r="F880" s="16"/>
      <c r="G880" s="16"/>
      <c r="H880" s="16"/>
      <c r="I880" s="16"/>
      <c r="J880" s="16"/>
      <c r="K880" s="16"/>
      <c r="L880" s="16"/>
      <c r="M880" s="16"/>
      <c r="N880" s="16"/>
      <c r="O880" s="16">
        <f>13559.8953+1347.1687</f>
        <v>14907.064</v>
      </c>
      <c r="P880" s="16"/>
      <c r="Q880" s="16"/>
      <c r="R880" s="16">
        <f t="shared" si="1521"/>
        <v>14907.064</v>
      </c>
      <c r="S880" s="16">
        <f t="shared" si="1522"/>
        <v>0</v>
      </c>
      <c r="T880" s="16">
        <f t="shared" si="1523"/>
        <v>0</v>
      </c>
      <c r="U880" s="16">
        <v>21027.635999999999</v>
      </c>
      <c r="V880" s="16"/>
      <c r="W880" s="16"/>
      <c r="X880" s="16">
        <f t="shared" si="1503"/>
        <v>35934.699999999997</v>
      </c>
      <c r="Y880" s="16">
        <f t="shared" si="1504"/>
        <v>0</v>
      </c>
      <c r="Z880" s="16">
        <f t="shared" si="1505"/>
        <v>0</v>
      </c>
      <c r="AA880" s="16"/>
      <c r="AB880" s="16"/>
      <c r="AC880" s="16"/>
      <c r="AD880" s="16">
        <f t="shared" si="1506"/>
        <v>35934.699999999997</v>
      </c>
      <c r="AE880" s="16">
        <f t="shared" si="1507"/>
        <v>0</v>
      </c>
      <c r="AF880" s="16">
        <f t="shared" si="1508"/>
        <v>0</v>
      </c>
      <c r="AG880" s="16"/>
      <c r="AH880" s="16">
        <f t="shared" si="1509"/>
        <v>35934.699999999997</v>
      </c>
      <c r="AI880" s="16">
        <f t="shared" si="1510"/>
        <v>0</v>
      </c>
      <c r="AJ880" s="16">
        <f t="shared" si="1511"/>
        <v>0</v>
      </c>
      <c r="AK880" s="16">
        <v>37689.766000000003</v>
      </c>
      <c r="AL880" s="16"/>
      <c r="AM880" s="16"/>
      <c r="AN880" s="16">
        <f t="shared" si="1512"/>
        <v>73624.466</v>
      </c>
      <c r="AO880" s="16">
        <f t="shared" si="1513"/>
        <v>0</v>
      </c>
      <c r="AP880" s="16">
        <f t="shared" si="1514"/>
        <v>0</v>
      </c>
      <c r="AQ880" s="16">
        <v>-31497.914000000001</v>
      </c>
      <c r="AR880" s="16"/>
      <c r="AS880" s="16"/>
      <c r="AT880" s="16">
        <f t="shared" si="1515"/>
        <v>42126.551999999996</v>
      </c>
      <c r="AU880" s="16">
        <f t="shared" si="1516"/>
        <v>0</v>
      </c>
      <c r="AV880" s="16">
        <f t="shared" si="1517"/>
        <v>0</v>
      </c>
      <c r="AW880" s="16"/>
      <c r="AX880" s="16"/>
      <c r="AY880" s="16"/>
      <c r="AZ880" s="16">
        <f t="shared" si="1518"/>
        <v>42126.551999999996</v>
      </c>
      <c r="BA880" s="16">
        <f t="shared" si="1519"/>
        <v>0</v>
      </c>
      <c r="BB880" s="16">
        <f t="shared" si="1520"/>
        <v>0</v>
      </c>
      <c r="BC880" s="16"/>
      <c r="BD880" s="30"/>
      <c r="BE880" s="30"/>
      <c r="BF880" s="1"/>
      <c r="BG880" s="1"/>
      <c r="BH880" s="1"/>
      <c r="BI880" s="1"/>
      <c r="BJ880" s="1"/>
    </row>
    <row r="881" s="1" customFormat="1" ht="15">
      <c r="A881" s="13" t="s">
        <v>578</v>
      </c>
      <c r="B881" s="14"/>
      <c r="C881" s="13"/>
      <c r="D881" s="13"/>
      <c r="E881" s="31" t="s">
        <v>579</v>
      </c>
      <c r="F881" s="16"/>
      <c r="G881" s="16"/>
      <c r="H881" s="16"/>
      <c r="I881" s="16"/>
      <c r="J881" s="16"/>
      <c r="K881" s="16"/>
      <c r="L881" s="16"/>
      <c r="M881" s="16"/>
      <c r="N881" s="16"/>
      <c r="O881" s="16">
        <f t="shared" ref="O881:O882" si="1524">O882</f>
        <v>2699.0188199999998</v>
      </c>
      <c r="P881" s="16">
        <f t="shared" si="1484"/>
        <v>0</v>
      </c>
      <c r="Q881" s="16">
        <f t="shared" si="1485"/>
        <v>0</v>
      </c>
      <c r="R881" s="16">
        <f t="shared" si="1521"/>
        <v>2699.0188199999998</v>
      </c>
      <c r="S881" s="16">
        <f t="shared" si="1522"/>
        <v>0</v>
      </c>
      <c r="T881" s="16">
        <f t="shared" si="1523"/>
        <v>0</v>
      </c>
      <c r="U881" s="16">
        <f t="shared" ref="U881:U882" si="1525">U882</f>
        <v>0</v>
      </c>
      <c r="V881" s="16">
        <f t="shared" ref="V881:V882" si="1526">V882</f>
        <v>0</v>
      </c>
      <c r="W881" s="16">
        <f t="shared" ref="W881:W882" si="1527">W882</f>
        <v>0</v>
      </c>
      <c r="X881" s="16">
        <f t="shared" si="1503"/>
        <v>2699.0188199999998</v>
      </c>
      <c r="Y881" s="16">
        <f t="shared" si="1504"/>
        <v>0</v>
      </c>
      <c r="Z881" s="16">
        <f t="shared" si="1505"/>
        <v>0</v>
      </c>
      <c r="AA881" s="16">
        <f t="shared" ref="AA881:AA882" si="1528">AA882</f>
        <v>0</v>
      </c>
      <c r="AB881" s="16">
        <f t="shared" ref="AB881:AB882" si="1529">AB882</f>
        <v>0</v>
      </c>
      <c r="AC881" s="16">
        <f t="shared" ref="AC881:AC882" si="1530">AC882</f>
        <v>0</v>
      </c>
      <c r="AD881" s="16">
        <f t="shared" si="1506"/>
        <v>2699.0188199999998</v>
      </c>
      <c r="AE881" s="16">
        <f t="shared" si="1507"/>
        <v>0</v>
      </c>
      <c r="AF881" s="16">
        <f t="shared" si="1508"/>
        <v>0</v>
      </c>
      <c r="AG881" s="16">
        <f t="shared" ref="AG881:AG882" si="1531">AG882</f>
        <v>0</v>
      </c>
      <c r="AH881" s="16">
        <f t="shared" si="1509"/>
        <v>2699.0188199999998</v>
      </c>
      <c r="AI881" s="16">
        <f t="shared" si="1510"/>
        <v>0</v>
      </c>
      <c r="AJ881" s="16">
        <f t="shared" si="1511"/>
        <v>0</v>
      </c>
      <c r="AK881" s="16">
        <f t="shared" ref="AK881:AK882" si="1532">AK882</f>
        <v>0</v>
      </c>
      <c r="AL881" s="16">
        <f t="shared" ref="AL881:AL882" si="1533">AL882</f>
        <v>0</v>
      </c>
      <c r="AM881" s="16">
        <f t="shared" ref="AM881:AM882" si="1534">AM882</f>
        <v>0</v>
      </c>
      <c r="AN881" s="16">
        <f t="shared" si="1512"/>
        <v>2699.0188199999998</v>
      </c>
      <c r="AO881" s="16">
        <f t="shared" si="1513"/>
        <v>0</v>
      </c>
      <c r="AP881" s="16">
        <f t="shared" si="1514"/>
        <v>0</v>
      </c>
      <c r="AQ881" s="16">
        <f t="shared" ref="AQ881:AQ882" si="1535">AQ882</f>
        <v>0</v>
      </c>
      <c r="AR881" s="16">
        <f t="shared" ref="AR881:AR882" si="1536">AR882</f>
        <v>0</v>
      </c>
      <c r="AS881" s="16">
        <f t="shared" ref="AS881:AS882" si="1537">AS882</f>
        <v>0</v>
      </c>
      <c r="AT881" s="16">
        <f t="shared" si="1515"/>
        <v>2699.0188199999998</v>
      </c>
      <c r="AU881" s="16">
        <f t="shared" si="1516"/>
        <v>0</v>
      </c>
      <c r="AV881" s="16">
        <f t="shared" si="1517"/>
        <v>0</v>
      </c>
      <c r="AW881" s="16">
        <f t="shared" ref="AW881:AW882" si="1538">AW882</f>
        <v>-1352.751</v>
      </c>
      <c r="AX881" s="16">
        <f t="shared" ref="AX881:AX882" si="1539">AX882</f>
        <v>0</v>
      </c>
      <c r="AY881" s="16">
        <f t="shared" ref="AY881:AY882" si="1540">AY882</f>
        <v>0</v>
      </c>
      <c r="AZ881" s="16">
        <f t="shared" si="1518"/>
        <v>1346.2678199999998</v>
      </c>
      <c r="BA881" s="16">
        <f t="shared" si="1519"/>
        <v>0</v>
      </c>
      <c r="BB881" s="16">
        <f t="shared" si="1520"/>
        <v>0</v>
      </c>
      <c r="BC881" s="16">
        <f t="shared" ref="BC881:BC882" si="1541">BC882</f>
        <v>0</v>
      </c>
      <c r="BD881" s="30"/>
      <c r="BE881" s="30"/>
      <c r="BF881" s="1"/>
      <c r="BG881" s="1"/>
      <c r="BH881" s="1"/>
      <c r="BI881" s="1"/>
      <c r="BJ881" s="1"/>
    </row>
    <row r="882" s="1" customFormat="1" ht="15">
      <c r="A882" s="13" t="s">
        <v>578</v>
      </c>
      <c r="B882" s="14" t="s">
        <v>35</v>
      </c>
      <c r="C882" s="13"/>
      <c r="D882" s="13"/>
      <c r="E882" s="29" t="s">
        <v>36</v>
      </c>
      <c r="F882" s="16"/>
      <c r="G882" s="16"/>
      <c r="H882" s="16"/>
      <c r="I882" s="16"/>
      <c r="J882" s="16"/>
      <c r="K882" s="16"/>
      <c r="L882" s="16"/>
      <c r="M882" s="16"/>
      <c r="N882" s="16"/>
      <c r="O882" s="16">
        <f t="shared" si="1524"/>
        <v>2699.0188199999998</v>
      </c>
      <c r="P882" s="16">
        <f t="shared" si="1484"/>
        <v>0</v>
      </c>
      <c r="Q882" s="16">
        <f t="shared" si="1485"/>
        <v>0</v>
      </c>
      <c r="R882" s="16">
        <f t="shared" si="1521"/>
        <v>2699.0188199999998</v>
      </c>
      <c r="S882" s="16">
        <f t="shared" si="1522"/>
        <v>0</v>
      </c>
      <c r="T882" s="16">
        <f t="shared" si="1523"/>
        <v>0</v>
      </c>
      <c r="U882" s="16">
        <f t="shared" si="1525"/>
        <v>0</v>
      </c>
      <c r="V882" s="16">
        <f t="shared" si="1526"/>
        <v>0</v>
      </c>
      <c r="W882" s="16">
        <f t="shared" si="1527"/>
        <v>0</v>
      </c>
      <c r="X882" s="16">
        <f t="shared" si="1503"/>
        <v>2699.0188199999998</v>
      </c>
      <c r="Y882" s="16">
        <f t="shared" si="1504"/>
        <v>0</v>
      </c>
      <c r="Z882" s="16">
        <f t="shared" si="1505"/>
        <v>0</v>
      </c>
      <c r="AA882" s="16">
        <f t="shared" si="1528"/>
        <v>0</v>
      </c>
      <c r="AB882" s="16">
        <f t="shared" si="1529"/>
        <v>0</v>
      </c>
      <c r="AC882" s="16">
        <f t="shared" si="1530"/>
        <v>0</v>
      </c>
      <c r="AD882" s="16">
        <f t="shared" si="1506"/>
        <v>2699.0188199999998</v>
      </c>
      <c r="AE882" s="16">
        <f t="shared" si="1507"/>
        <v>0</v>
      </c>
      <c r="AF882" s="16">
        <f t="shared" si="1508"/>
        <v>0</v>
      </c>
      <c r="AG882" s="16">
        <f t="shared" si="1531"/>
        <v>0</v>
      </c>
      <c r="AH882" s="16">
        <f t="shared" si="1509"/>
        <v>2699.0188199999998</v>
      </c>
      <c r="AI882" s="16">
        <f t="shared" si="1510"/>
        <v>0</v>
      </c>
      <c r="AJ882" s="16">
        <f t="shared" si="1511"/>
        <v>0</v>
      </c>
      <c r="AK882" s="16">
        <f t="shared" si="1532"/>
        <v>0</v>
      </c>
      <c r="AL882" s="16">
        <f t="shared" si="1533"/>
        <v>0</v>
      </c>
      <c r="AM882" s="16">
        <f t="shared" si="1534"/>
        <v>0</v>
      </c>
      <c r="AN882" s="16">
        <f t="shared" si="1512"/>
        <v>2699.0188199999998</v>
      </c>
      <c r="AO882" s="16">
        <f t="shared" si="1513"/>
        <v>0</v>
      </c>
      <c r="AP882" s="16">
        <f t="shared" si="1514"/>
        <v>0</v>
      </c>
      <c r="AQ882" s="16">
        <f t="shared" si="1535"/>
        <v>0</v>
      </c>
      <c r="AR882" s="16">
        <f t="shared" si="1536"/>
        <v>0</v>
      </c>
      <c r="AS882" s="16">
        <f t="shared" si="1537"/>
        <v>0</v>
      </c>
      <c r="AT882" s="16">
        <f t="shared" si="1515"/>
        <v>2699.0188199999998</v>
      </c>
      <c r="AU882" s="16">
        <f t="shared" si="1516"/>
        <v>0</v>
      </c>
      <c r="AV882" s="16">
        <f t="shared" si="1517"/>
        <v>0</v>
      </c>
      <c r="AW882" s="16">
        <f t="shared" si="1538"/>
        <v>-1352.751</v>
      </c>
      <c r="AX882" s="16">
        <f t="shared" si="1539"/>
        <v>0</v>
      </c>
      <c r="AY882" s="16">
        <f t="shared" si="1540"/>
        <v>0</v>
      </c>
      <c r="AZ882" s="16">
        <f t="shared" si="1518"/>
        <v>1346.2678199999998</v>
      </c>
      <c r="BA882" s="16">
        <f t="shared" si="1519"/>
        <v>0</v>
      </c>
      <c r="BB882" s="16">
        <f t="shared" si="1520"/>
        <v>0</v>
      </c>
      <c r="BC882" s="16">
        <f t="shared" si="1541"/>
        <v>0</v>
      </c>
      <c r="BD882" s="30"/>
      <c r="BE882" s="30"/>
      <c r="BF882" s="1"/>
      <c r="BG882" s="1"/>
      <c r="BH882" s="1"/>
      <c r="BI882" s="1"/>
      <c r="BJ882" s="1"/>
    </row>
    <row r="883" s="1" customFormat="1" ht="15">
      <c r="A883" s="13" t="s">
        <v>578</v>
      </c>
      <c r="B883" s="14">
        <v>400</v>
      </c>
      <c r="C883" s="13" t="s">
        <v>242</v>
      </c>
      <c r="D883" s="13" t="s">
        <v>74</v>
      </c>
      <c r="E883" s="29" t="s">
        <v>540</v>
      </c>
      <c r="F883" s="16"/>
      <c r="G883" s="16"/>
      <c r="H883" s="16"/>
      <c r="I883" s="16"/>
      <c r="J883" s="16"/>
      <c r="K883" s="16"/>
      <c r="L883" s="16"/>
      <c r="M883" s="16"/>
      <c r="N883" s="16"/>
      <c r="O883" s="16">
        <v>2699.0188199999998</v>
      </c>
      <c r="P883" s="16"/>
      <c r="Q883" s="16"/>
      <c r="R883" s="16">
        <f t="shared" si="1521"/>
        <v>2699.0188199999998</v>
      </c>
      <c r="S883" s="16">
        <f t="shared" si="1522"/>
        <v>0</v>
      </c>
      <c r="T883" s="16">
        <f t="shared" si="1523"/>
        <v>0</v>
      </c>
      <c r="U883" s="16"/>
      <c r="V883" s="16"/>
      <c r="W883" s="16"/>
      <c r="X883" s="16">
        <f t="shared" si="1503"/>
        <v>2699.0188199999998</v>
      </c>
      <c r="Y883" s="16">
        <f t="shared" si="1504"/>
        <v>0</v>
      </c>
      <c r="Z883" s="16">
        <f t="shared" si="1505"/>
        <v>0</v>
      </c>
      <c r="AA883" s="16"/>
      <c r="AB883" s="16"/>
      <c r="AC883" s="16"/>
      <c r="AD883" s="16">
        <f t="shared" si="1506"/>
        <v>2699.0188199999998</v>
      </c>
      <c r="AE883" s="16">
        <f t="shared" si="1507"/>
        <v>0</v>
      </c>
      <c r="AF883" s="16">
        <f t="shared" si="1508"/>
        <v>0</v>
      </c>
      <c r="AG883" s="16"/>
      <c r="AH883" s="16">
        <f t="shared" si="1509"/>
        <v>2699.0188199999998</v>
      </c>
      <c r="AI883" s="16">
        <f t="shared" si="1510"/>
        <v>0</v>
      </c>
      <c r="AJ883" s="16">
        <f t="shared" si="1511"/>
        <v>0</v>
      </c>
      <c r="AK883" s="16"/>
      <c r="AL883" s="16"/>
      <c r="AM883" s="16"/>
      <c r="AN883" s="16">
        <f t="shared" si="1512"/>
        <v>2699.0188199999998</v>
      </c>
      <c r="AO883" s="16">
        <f t="shared" si="1513"/>
        <v>0</v>
      </c>
      <c r="AP883" s="16">
        <f t="shared" si="1514"/>
        <v>0</v>
      </c>
      <c r="AQ883" s="16"/>
      <c r="AR883" s="16"/>
      <c r="AS883" s="16"/>
      <c r="AT883" s="16">
        <f t="shared" si="1515"/>
        <v>2699.0188199999998</v>
      </c>
      <c r="AU883" s="16">
        <f t="shared" si="1516"/>
        <v>0</v>
      </c>
      <c r="AV883" s="16">
        <f t="shared" si="1517"/>
        <v>0</v>
      </c>
      <c r="AW883" s="16">
        <v>-1352.751</v>
      </c>
      <c r="AX883" s="16"/>
      <c r="AY883" s="16"/>
      <c r="AZ883" s="16">
        <f t="shared" si="1518"/>
        <v>1346.2678199999998</v>
      </c>
      <c r="BA883" s="16">
        <f t="shared" si="1519"/>
        <v>0</v>
      </c>
      <c r="BB883" s="16">
        <f t="shared" si="1520"/>
        <v>0</v>
      </c>
      <c r="BC883" s="16"/>
      <c r="BD883" s="30"/>
      <c r="BE883" s="30"/>
      <c r="BF883" s="1"/>
      <c r="BG883" s="1"/>
      <c r="BH883" s="1"/>
      <c r="BI883" s="1"/>
      <c r="BJ883" s="1"/>
    </row>
    <row r="884" s="1" customFormat="1" ht="15">
      <c r="A884" s="13" t="s">
        <v>580</v>
      </c>
      <c r="B884" s="14"/>
      <c r="C884" s="13"/>
      <c r="D884" s="13"/>
      <c r="E884" s="29" t="s">
        <v>581</v>
      </c>
      <c r="F884" s="16"/>
      <c r="G884" s="16"/>
      <c r="H884" s="16"/>
      <c r="I884" s="16"/>
      <c r="J884" s="16"/>
      <c r="K884" s="16"/>
      <c r="L884" s="16"/>
      <c r="M884" s="16"/>
      <c r="N884" s="16"/>
      <c r="O884" s="16">
        <f>O885+O887</f>
        <v>39566.691999999995</v>
      </c>
      <c r="P884" s="16">
        <f>P885+P887</f>
        <v>0</v>
      </c>
      <c r="Q884" s="16">
        <f>Q885+Q887</f>
        <v>0</v>
      </c>
      <c r="R884" s="16">
        <f t="shared" si="1521"/>
        <v>39566.691999999995</v>
      </c>
      <c r="S884" s="16">
        <f t="shared" si="1522"/>
        <v>0</v>
      </c>
      <c r="T884" s="16">
        <f t="shared" si="1523"/>
        <v>0</v>
      </c>
      <c r="U884" s="16">
        <f>U885+U887</f>
        <v>-39566.692000000003</v>
      </c>
      <c r="V884" s="16">
        <f>V885+V887</f>
        <v>0</v>
      </c>
      <c r="W884" s="16">
        <f>W885+W887</f>
        <v>0</v>
      </c>
      <c r="X884" s="16">
        <f t="shared" si="1503"/>
        <v>-7.2759576141834259e-12</v>
      </c>
      <c r="Y884" s="16">
        <f t="shared" si="1504"/>
        <v>0</v>
      </c>
      <c r="Z884" s="16">
        <f t="shared" si="1505"/>
        <v>0</v>
      </c>
      <c r="AA884" s="16">
        <f>AA885+AA887</f>
        <v>0</v>
      </c>
      <c r="AB884" s="16">
        <f>AB885+AB887</f>
        <v>0</v>
      </c>
      <c r="AC884" s="16">
        <f>AC885+AC887</f>
        <v>0</v>
      </c>
      <c r="AD884" s="16">
        <f t="shared" si="1506"/>
        <v>-7.2759576141834259e-12</v>
      </c>
      <c r="AE884" s="16">
        <f t="shared" si="1507"/>
        <v>0</v>
      </c>
      <c r="AF884" s="16">
        <f t="shared" si="1508"/>
        <v>0</v>
      </c>
      <c r="AG884" s="16">
        <f>AG885+AG887</f>
        <v>0</v>
      </c>
      <c r="AH884" s="16">
        <f t="shared" si="1509"/>
        <v>-7.2759576141834259e-12</v>
      </c>
      <c r="AI884" s="16">
        <f t="shared" si="1510"/>
        <v>0</v>
      </c>
      <c r="AJ884" s="16">
        <f t="shared" si="1511"/>
        <v>0</v>
      </c>
      <c r="AK884" s="16">
        <f>AK885+AK887</f>
        <v>0</v>
      </c>
      <c r="AL884" s="16">
        <f>AL885+AL887</f>
        <v>0</v>
      </c>
      <c r="AM884" s="16">
        <f>AM885+AM887</f>
        <v>0</v>
      </c>
      <c r="AN884" s="16">
        <f t="shared" si="1512"/>
        <v>-7.2759576141834259e-12</v>
      </c>
      <c r="AO884" s="16">
        <f t="shared" si="1513"/>
        <v>0</v>
      </c>
      <c r="AP884" s="16">
        <f t="shared" si="1514"/>
        <v>0</v>
      </c>
      <c r="AQ884" s="16">
        <f>AQ885+AQ887</f>
        <v>31497.914000000001</v>
      </c>
      <c r="AR884" s="16">
        <f>AR885+AR887</f>
        <v>0</v>
      </c>
      <c r="AS884" s="16">
        <f>AS885+AS887</f>
        <v>0</v>
      </c>
      <c r="AT884" s="16">
        <f t="shared" si="1515"/>
        <v>31497.913999999993</v>
      </c>
      <c r="AU884" s="16">
        <f t="shared" si="1516"/>
        <v>0</v>
      </c>
      <c r="AV884" s="16">
        <f t="shared" si="1517"/>
        <v>0</v>
      </c>
      <c r="AW884" s="16">
        <f>AW885+AW887</f>
        <v>0</v>
      </c>
      <c r="AX884" s="16">
        <f>AX885+AX887</f>
        <v>0</v>
      </c>
      <c r="AY884" s="16">
        <f>AY885+AY887</f>
        <v>0</v>
      </c>
      <c r="AZ884" s="16">
        <f t="shared" si="1518"/>
        <v>31497.913999999993</v>
      </c>
      <c r="BA884" s="16">
        <f t="shared" si="1519"/>
        <v>0</v>
      </c>
      <c r="BB884" s="16">
        <f t="shared" si="1520"/>
        <v>0</v>
      </c>
      <c r="BC884" s="16">
        <f>BC885+BC887</f>
        <v>0</v>
      </c>
      <c r="BD884" s="30"/>
      <c r="BE884" s="30"/>
      <c r="BF884" s="1"/>
      <c r="BG884" s="1"/>
      <c r="BH884" s="1"/>
      <c r="BI884" s="1"/>
      <c r="BJ884" s="1"/>
    </row>
    <row r="885" s="1" customFormat="1" ht="15" hidden="1">
      <c r="A885" s="13" t="s">
        <v>580</v>
      </c>
      <c r="B885" s="14" t="s">
        <v>66</v>
      </c>
      <c r="C885" s="13"/>
      <c r="D885" s="13"/>
      <c r="E885" s="29" t="s">
        <v>67</v>
      </c>
      <c r="F885" s="16"/>
      <c r="G885" s="16"/>
      <c r="H885" s="16"/>
      <c r="I885" s="16"/>
      <c r="J885" s="16"/>
      <c r="K885" s="16"/>
      <c r="L885" s="16"/>
      <c r="M885" s="16"/>
      <c r="N885" s="16"/>
      <c r="O885" s="16">
        <f>O886</f>
        <v>314.5</v>
      </c>
      <c r="P885" s="16">
        <f>P886</f>
        <v>0</v>
      </c>
      <c r="Q885" s="16">
        <f>Q886</f>
        <v>0</v>
      </c>
      <c r="R885" s="16">
        <f t="shared" si="1521"/>
        <v>314.5</v>
      </c>
      <c r="S885" s="16">
        <f t="shared" si="1522"/>
        <v>0</v>
      </c>
      <c r="T885" s="16">
        <f t="shared" si="1523"/>
        <v>0</v>
      </c>
      <c r="U885" s="16">
        <f>U886</f>
        <v>-314.5</v>
      </c>
      <c r="V885" s="16">
        <f>V886</f>
        <v>0</v>
      </c>
      <c r="W885" s="16">
        <f>W886</f>
        <v>0</v>
      </c>
      <c r="X885" s="16">
        <f t="shared" si="1503"/>
        <v>0</v>
      </c>
      <c r="Y885" s="16">
        <f t="shared" si="1504"/>
        <v>0</v>
      </c>
      <c r="Z885" s="16">
        <f t="shared" si="1505"/>
        <v>0</v>
      </c>
      <c r="AA885" s="16">
        <f>AA886</f>
        <v>0</v>
      </c>
      <c r="AB885" s="16">
        <f>AB886</f>
        <v>0</v>
      </c>
      <c r="AC885" s="16">
        <f>AC886</f>
        <v>0</v>
      </c>
      <c r="AD885" s="16">
        <f t="shared" si="1506"/>
        <v>0</v>
      </c>
      <c r="AE885" s="16">
        <f t="shared" si="1507"/>
        <v>0</v>
      </c>
      <c r="AF885" s="16">
        <f t="shared" si="1508"/>
        <v>0</v>
      </c>
      <c r="AG885" s="16">
        <f>AG886</f>
        <v>0</v>
      </c>
      <c r="AH885" s="16">
        <f t="shared" si="1509"/>
        <v>0</v>
      </c>
      <c r="AI885" s="16">
        <f t="shared" si="1510"/>
        <v>0</v>
      </c>
      <c r="AJ885" s="16">
        <f t="shared" si="1511"/>
        <v>0</v>
      </c>
      <c r="AK885" s="16">
        <f>AK886</f>
        <v>0</v>
      </c>
      <c r="AL885" s="16">
        <f>AL886</f>
        <v>0</v>
      </c>
      <c r="AM885" s="16">
        <f>AM886</f>
        <v>0</v>
      </c>
      <c r="AN885" s="16">
        <f t="shared" si="1512"/>
        <v>0</v>
      </c>
      <c r="AO885" s="16">
        <f t="shared" si="1513"/>
        <v>0</v>
      </c>
      <c r="AP885" s="16">
        <f t="shared" si="1514"/>
        <v>0</v>
      </c>
      <c r="AQ885" s="16">
        <f>AQ886</f>
        <v>0</v>
      </c>
      <c r="AR885" s="16">
        <f>AR886</f>
        <v>0</v>
      </c>
      <c r="AS885" s="16">
        <f>AS886</f>
        <v>0</v>
      </c>
      <c r="AT885" s="16">
        <f t="shared" si="1515"/>
        <v>0</v>
      </c>
      <c r="AU885" s="16">
        <f t="shared" si="1516"/>
        <v>0</v>
      </c>
      <c r="AV885" s="16">
        <f t="shared" si="1517"/>
        <v>0</v>
      </c>
      <c r="AW885" s="16">
        <f>AW886</f>
        <v>0</v>
      </c>
      <c r="AX885" s="16">
        <f>AX886</f>
        <v>0</v>
      </c>
      <c r="AY885" s="16">
        <f>AY886</f>
        <v>0</v>
      </c>
      <c r="AZ885" s="16">
        <f t="shared" si="1518"/>
        <v>0</v>
      </c>
      <c r="BA885" s="16">
        <f t="shared" si="1519"/>
        <v>0</v>
      </c>
      <c r="BB885" s="16">
        <f t="shared" si="1520"/>
        <v>0</v>
      </c>
      <c r="BC885" s="16">
        <f>BC886</f>
        <v>0</v>
      </c>
      <c r="BD885" s="30">
        <v>0</v>
      </c>
      <c r="BE885" s="30"/>
      <c r="BF885" s="1"/>
      <c r="BG885" s="1"/>
      <c r="BH885" s="1"/>
      <c r="BI885" s="1"/>
      <c r="BJ885" s="1"/>
    </row>
    <row r="886" s="1" customFormat="1" ht="15" hidden="1">
      <c r="A886" s="13" t="s">
        <v>580</v>
      </c>
      <c r="B886" s="14">
        <v>200</v>
      </c>
      <c r="C886" s="13" t="s">
        <v>242</v>
      </c>
      <c r="D886" s="13" t="s">
        <v>74</v>
      </c>
      <c r="E886" s="29" t="s">
        <v>540</v>
      </c>
      <c r="F886" s="16"/>
      <c r="G886" s="16"/>
      <c r="H886" s="16"/>
      <c r="I886" s="16"/>
      <c r="J886" s="16"/>
      <c r="K886" s="16"/>
      <c r="L886" s="16"/>
      <c r="M886" s="16"/>
      <c r="N886" s="16"/>
      <c r="O886" s="16">
        <f>224.5+90</f>
        <v>314.5</v>
      </c>
      <c r="P886" s="16"/>
      <c r="Q886" s="16"/>
      <c r="R886" s="16">
        <f t="shared" si="1521"/>
        <v>314.5</v>
      </c>
      <c r="S886" s="16">
        <f t="shared" si="1522"/>
        <v>0</v>
      </c>
      <c r="T886" s="16">
        <f t="shared" si="1523"/>
        <v>0</v>
      </c>
      <c r="U886" s="16">
        <v>-314.5</v>
      </c>
      <c r="V886" s="16"/>
      <c r="W886" s="16"/>
      <c r="X886" s="16">
        <f t="shared" si="1503"/>
        <v>0</v>
      </c>
      <c r="Y886" s="16">
        <f t="shared" si="1504"/>
        <v>0</v>
      </c>
      <c r="Z886" s="16">
        <f t="shared" si="1505"/>
        <v>0</v>
      </c>
      <c r="AA886" s="16"/>
      <c r="AB886" s="16"/>
      <c r="AC886" s="16"/>
      <c r="AD886" s="16">
        <f t="shared" si="1506"/>
        <v>0</v>
      </c>
      <c r="AE886" s="16">
        <f t="shared" si="1507"/>
        <v>0</v>
      </c>
      <c r="AF886" s="16">
        <f t="shared" si="1508"/>
        <v>0</v>
      </c>
      <c r="AG886" s="16"/>
      <c r="AH886" s="16">
        <f t="shared" si="1509"/>
        <v>0</v>
      </c>
      <c r="AI886" s="16">
        <f t="shared" si="1510"/>
        <v>0</v>
      </c>
      <c r="AJ886" s="16">
        <f t="shared" si="1511"/>
        <v>0</v>
      </c>
      <c r="AK886" s="16"/>
      <c r="AL886" s="16"/>
      <c r="AM886" s="16"/>
      <c r="AN886" s="16">
        <f t="shared" si="1512"/>
        <v>0</v>
      </c>
      <c r="AO886" s="16">
        <f t="shared" si="1513"/>
        <v>0</v>
      </c>
      <c r="AP886" s="16">
        <f t="shared" si="1514"/>
        <v>0</v>
      </c>
      <c r="AQ886" s="16"/>
      <c r="AR886" s="16"/>
      <c r="AS886" s="16"/>
      <c r="AT886" s="16">
        <f t="shared" si="1515"/>
        <v>0</v>
      </c>
      <c r="AU886" s="16">
        <f t="shared" si="1516"/>
        <v>0</v>
      </c>
      <c r="AV886" s="16">
        <f t="shared" si="1517"/>
        <v>0</v>
      </c>
      <c r="AW886" s="16"/>
      <c r="AX886" s="16"/>
      <c r="AY886" s="16"/>
      <c r="AZ886" s="16">
        <f t="shared" si="1518"/>
        <v>0</v>
      </c>
      <c r="BA886" s="16">
        <f t="shared" si="1519"/>
        <v>0</v>
      </c>
      <c r="BB886" s="16">
        <f t="shared" si="1520"/>
        <v>0</v>
      </c>
      <c r="BC886" s="16"/>
      <c r="BD886" s="30">
        <v>0</v>
      </c>
      <c r="BE886" s="30"/>
      <c r="BF886" s="1"/>
      <c r="BG886" s="1"/>
      <c r="BH886" s="1"/>
      <c r="BI886" s="1"/>
      <c r="BJ886" s="1"/>
    </row>
    <row r="887" s="1" customFormat="1" ht="15">
      <c r="A887" s="13" t="s">
        <v>580</v>
      </c>
      <c r="B887" s="14" t="s">
        <v>52</v>
      </c>
      <c r="C887" s="13"/>
      <c r="D887" s="13"/>
      <c r="E887" s="29" t="s">
        <v>53</v>
      </c>
      <c r="F887" s="16"/>
      <c r="G887" s="16"/>
      <c r="H887" s="16"/>
      <c r="I887" s="16"/>
      <c r="J887" s="16"/>
      <c r="K887" s="16"/>
      <c r="L887" s="16"/>
      <c r="M887" s="16"/>
      <c r="N887" s="16"/>
      <c r="O887" s="16">
        <f>O888</f>
        <v>39252.191999999995</v>
      </c>
      <c r="P887" s="16">
        <f>P888</f>
        <v>0</v>
      </c>
      <c r="Q887" s="16">
        <f>Q888</f>
        <v>0</v>
      </c>
      <c r="R887" s="16">
        <f t="shared" si="1521"/>
        <v>39252.191999999995</v>
      </c>
      <c r="S887" s="16">
        <f t="shared" si="1522"/>
        <v>0</v>
      </c>
      <c r="T887" s="16">
        <f t="shared" si="1523"/>
        <v>0</v>
      </c>
      <c r="U887" s="16">
        <f>U888</f>
        <v>-39252.192000000003</v>
      </c>
      <c r="V887" s="16">
        <f>V888</f>
        <v>0</v>
      </c>
      <c r="W887" s="16">
        <f>W888</f>
        <v>0</v>
      </c>
      <c r="X887" s="16">
        <f t="shared" si="1503"/>
        <v>-7.2759576141834259e-12</v>
      </c>
      <c r="Y887" s="16">
        <f t="shared" si="1504"/>
        <v>0</v>
      </c>
      <c r="Z887" s="16">
        <f t="shared" si="1505"/>
        <v>0</v>
      </c>
      <c r="AA887" s="16">
        <f>AA888</f>
        <v>0</v>
      </c>
      <c r="AB887" s="16">
        <f>AB888</f>
        <v>0</v>
      </c>
      <c r="AC887" s="16">
        <f>AC888</f>
        <v>0</v>
      </c>
      <c r="AD887" s="16">
        <f t="shared" si="1506"/>
        <v>-7.2759576141834259e-12</v>
      </c>
      <c r="AE887" s="16">
        <f t="shared" si="1507"/>
        <v>0</v>
      </c>
      <c r="AF887" s="16">
        <f t="shared" si="1508"/>
        <v>0</v>
      </c>
      <c r="AG887" s="16">
        <f>AG888</f>
        <v>0</v>
      </c>
      <c r="AH887" s="16">
        <f t="shared" si="1509"/>
        <v>-7.2759576141834259e-12</v>
      </c>
      <c r="AI887" s="16">
        <f t="shared" si="1510"/>
        <v>0</v>
      </c>
      <c r="AJ887" s="16">
        <f t="shared" si="1511"/>
        <v>0</v>
      </c>
      <c r="AK887" s="16">
        <f>AK888</f>
        <v>0</v>
      </c>
      <c r="AL887" s="16">
        <f>AL888</f>
        <v>0</v>
      </c>
      <c r="AM887" s="16">
        <f>AM888</f>
        <v>0</v>
      </c>
      <c r="AN887" s="16">
        <f t="shared" si="1512"/>
        <v>-7.2759576141834259e-12</v>
      </c>
      <c r="AO887" s="16">
        <f t="shared" si="1513"/>
        <v>0</v>
      </c>
      <c r="AP887" s="16">
        <f t="shared" si="1514"/>
        <v>0</v>
      </c>
      <c r="AQ887" s="16">
        <f>AQ888</f>
        <v>31497.914000000001</v>
      </c>
      <c r="AR887" s="16">
        <f>AR888</f>
        <v>0</v>
      </c>
      <c r="AS887" s="16">
        <f>AS888</f>
        <v>0</v>
      </c>
      <c r="AT887" s="16">
        <f t="shared" si="1515"/>
        <v>31497.913999999993</v>
      </c>
      <c r="AU887" s="16">
        <f t="shared" si="1516"/>
        <v>0</v>
      </c>
      <c r="AV887" s="16">
        <f t="shared" si="1517"/>
        <v>0</v>
      </c>
      <c r="AW887" s="16">
        <f>AW888</f>
        <v>0</v>
      </c>
      <c r="AX887" s="16">
        <f>AX888</f>
        <v>0</v>
      </c>
      <c r="AY887" s="16">
        <f>AY888</f>
        <v>0</v>
      </c>
      <c r="AZ887" s="16">
        <f t="shared" si="1518"/>
        <v>31497.913999999993</v>
      </c>
      <c r="BA887" s="16">
        <f t="shared" si="1519"/>
        <v>0</v>
      </c>
      <c r="BB887" s="16">
        <f t="shared" si="1520"/>
        <v>0</v>
      </c>
      <c r="BC887" s="16">
        <f>BC888</f>
        <v>0</v>
      </c>
      <c r="BD887" s="30"/>
      <c r="BE887" s="30"/>
      <c r="BF887" s="1"/>
      <c r="BG887" s="1"/>
      <c r="BH887" s="1"/>
      <c r="BI887" s="1"/>
      <c r="BJ887" s="1"/>
    </row>
    <row r="888" s="1" customFormat="1" ht="15">
      <c r="A888" s="13" t="s">
        <v>580</v>
      </c>
      <c r="B888" s="14">
        <v>800</v>
      </c>
      <c r="C888" s="13" t="s">
        <v>242</v>
      </c>
      <c r="D888" s="13" t="s">
        <v>74</v>
      </c>
      <c r="E888" s="29" t="s">
        <v>540</v>
      </c>
      <c r="F888" s="16"/>
      <c r="G888" s="16"/>
      <c r="H888" s="16"/>
      <c r="I888" s="16"/>
      <c r="J888" s="16"/>
      <c r="K888" s="16"/>
      <c r="L888" s="16"/>
      <c r="M888" s="16"/>
      <c r="N888" s="16"/>
      <c r="O888" s="16">
        <f>19924+19328.192</f>
        <v>39252.191999999995</v>
      </c>
      <c r="P888" s="16"/>
      <c r="Q888" s="16"/>
      <c r="R888" s="16">
        <f t="shared" si="1521"/>
        <v>39252.191999999995</v>
      </c>
      <c r="S888" s="16">
        <f t="shared" si="1522"/>
        <v>0</v>
      </c>
      <c r="T888" s="16">
        <f t="shared" si="1523"/>
        <v>0</v>
      </c>
      <c r="U888" s="16">
        <v>-39252.192000000003</v>
      </c>
      <c r="V888" s="16"/>
      <c r="W888" s="16"/>
      <c r="X888" s="16">
        <f t="shared" si="1503"/>
        <v>-7.2759576141834259e-12</v>
      </c>
      <c r="Y888" s="16">
        <f t="shared" si="1504"/>
        <v>0</v>
      </c>
      <c r="Z888" s="16">
        <f t="shared" si="1505"/>
        <v>0</v>
      </c>
      <c r="AA888" s="16"/>
      <c r="AB888" s="16"/>
      <c r="AC888" s="16"/>
      <c r="AD888" s="16">
        <f t="shared" si="1506"/>
        <v>-7.2759576141834259e-12</v>
      </c>
      <c r="AE888" s="16">
        <f t="shared" si="1507"/>
        <v>0</v>
      </c>
      <c r="AF888" s="16">
        <f t="shared" si="1508"/>
        <v>0</v>
      </c>
      <c r="AG888" s="16"/>
      <c r="AH888" s="16">
        <f t="shared" si="1509"/>
        <v>-7.2759576141834259e-12</v>
      </c>
      <c r="AI888" s="16">
        <f t="shared" si="1510"/>
        <v>0</v>
      </c>
      <c r="AJ888" s="16">
        <f t="shared" si="1511"/>
        <v>0</v>
      </c>
      <c r="AK888" s="16"/>
      <c r="AL888" s="16"/>
      <c r="AM888" s="16"/>
      <c r="AN888" s="16">
        <f t="shared" si="1512"/>
        <v>-7.2759576141834259e-12</v>
      </c>
      <c r="AO888" s="16">
        <f t="shared" si="1513"/>
        <v>0</v>
      </c>
      <c r="AP888" s="16">
        <f t="shared" si="1514"/>
        <v>0</v>
      </c>
      <c r="AQ888" s="16">
        <v>31497.914000000001</v>
      </c>
      <c r="AR888" s="16"/>
      <c r="AS888" s="16"/>
      <c r="AT888" s="16">
        <f t="shared" si="1515"/>
        <v>31497.913999999993</v>
      </c>
      <c r="AU888" s="16">
        <f t="shared" si="1516"/>
        <v>0</v>
      </c>
      <c r="AV888" s="16">
        <f t="shared" si="1517"/>
        <v>0</v>
      </c>
      <c r="AW888" s="16"/>
      <c r="AX888" s="16"/>
      <c r="AY888" s="16"/>
      <c r="AZ888" s="16">
        <f t="shared" si="1518"/>
        <v>31497.913999999993</v>
      </c>
      <c r="BA888" s="16">
        <f t="shared" si="1519"/>
        <v>0</v>
      </c>
      <c r="BB888" s="16">
        <f t="shared" si="1520"/>
        <v>0</v>
      </c>
      <c r="BC888" s="16"/>
      <c r="BD888" s="30"/>
      <c r="BE888" s="30"/>
      <c r="BF888" s="1"/>
      <c r="BG888" s="1"/>
      <c r="BH888" s="1"/>
      <c r="BI888" s="1"/>
      <c r="BJ888" s="1"/>
    </row>
    <row r="889" s="1" customFormat="1" ht="15">
      <c r="A889" s="13" t="s">
        <v>582</v>
      </c>
      <c r="B889" s="14"/>
      <c r="C889" s="13"/>
      <c r="D889" s="13"/>
      <c r="E889" s="31" t="s">
        <v>583</v>
      </c>
      <c r="F889" s="16"/>
      <c r="G889" s="16"/>
      <c r="H889" s="16"/>
      <c r="I889" s="16"/>
      <c r="J889" s="16"/>
      <c r="K889" s="16"/>
      <c r="L889" s="16"/>
      <c r="M889" s="16"/>
      <c r="N889" s="16"/>
      <c r="O889" s="16">
        <f>O892</f>
        <v>0</v>
      </c>
      <c r="P889" s="16">
        <f>P892</f>
        <v>4995.5690000000004</v>
      </c>
      <c r="Q889" s="16">
        <f>Q892</f>
        <v>0</v>
      </c>
      <c r="R889" s="16">
        <f t="shared" si="1521"/>
        <v>0</v>
      </c>
      <c r="S889" s="16">
        <f t="shared" si="1522"/>
        <v>4995.5690000000004</v>
      </c>
      <c r="T889" s="16">
        <f t="shared" si="1523"/>
        <v>0</v>
      </c>
      <c r="U889" s="16">
        <f>U892+U890</f>
        <v>100</v>
      </c>
      <c r="V889" s="16">
        <f>V892+V890</f>
        <v>0</v>
      </c>
      <c r="W889" s="16">
        <f>W892+W890</f>
        <v>0</v>
      </c>
      <c r="X889" s="16">
        <f t="shared" si="1503"/>
        <v>100</v>
      </c>
      <c r="Y889" s="16">
        <f t="shared" si="1504"/>
        <v>4995.5690000000004</v>
      </c>
      <c r="Z889" s="16">
        <f t="shared" si="1505"/>
        <v>0</v>
      </c>
      <c r="AA889" s="16">
        <f>AA892+AA890</f>
        <v>0</v>
      </c>
      <c r="AB889" s="16">
        <f>AB892+AB890</f>
        <v>0</v>
      </c>
      <c r="AC889" s="16">
        <f>AC892+AC890</f>
        <v>0</v>
      </c>
      <c r="AD889" s="16">
        <f t="shared" si="1506"/>
        <v>100</v>
      </c>
      <c r="AE889" s="16">
        <f t="shared" si="1507"/>
        <v>4995.5690000000004</v>
      </c>
      <c r="AF889" s="16">
        <f t="shared" si="1508"/>
        <v>0</v>
      </c>
      <c r="AG889" s="16">
        <f>AG892+AG890</f>
        <v>0</v>
      </c>
      <c r="AH889" s="16">
        <f t="shared" si="1509"/>
        <v>100</v>
      </c>
      <c r="AI889" s="16">
        <f t="shared" si="1510"/>
        <v>4995.5690000000004</v>
      </c>
      <c r="AJ889" s="16">
        <f t="shared" si="1511"/>
        <v>0</v>
      </c>
      <c r="AK889" s="16">
        <f>AK892+AK890</f>
        <v>0</v>
      </c>
      <c r="AL889" s="16">
        <f>AL892+AL890</f>
        <v>0</v>
      </c>
      <c r="AM889" s="16">
        <f>AM892+AM890</f>
        <v>0</v>
      </c>
      <c r="AN889" s="16">
        <f t="shared" si="1512"/>
        <v>100</v>
      </c>
      <c r="AO889" s="16">
        <f t="shared" si="1513"/>
        <v>4995.5690000000004</v>
      </c>
      <c r="AP889" s="16">
        <f t="shared" si="1514"/>
        <v>0</v>
      </c>
      <c r="AQ889" s="16">
        <f>AQ892+AQ890</f>
        <v>0</v>
      </c>
      <c r="AR889" s="16">
        <f>AR892+AR890</f>
        <v>0</v>
      </c>
      <c r="AS889" s="16">
        <f>AS892+AS890</f>
        <v>0</v>
      </c>
      <c r="AT889" s="16">
        <f t="shared" si="1515"/>
        <v>100</v>
      </c>
      <c r="AU889" s="16">
        <f t="shared" si="1516"/>
        <v>4995.5690000000004</v>
      </c>
      <c r="AV889" s="16">
        <f t="shared" si="1517"/>
        <v>0</v>
      </c>
      <c r="AW889" s="16">
        <f>AW892+AW890</f>
        <v>0</v>
      </c>
      <c r="AX889" s="16">
        <f>AX892+AX890</f>
        <v>0</v>
      </c>
      <c r="AY889" s="16">
        <f>AY892+AY890</f>
        <v>0</v>
      </c>
      <c r="AZ889" s="16">
        <f t="shared" si="1518"/>
        <v>100</v>
      </c>
      <c r="BA889" s="16">
        <f t="shared" si="1519"/>
        <v>4995.5690000000004</v>
      </c>
      <c r="BB889" s="16">
        <f t="shared" si="1520"/>
        <v>0</v>
      </c>
      <c r="BC889" s="16">
        <f>BC892+BC890</f>
        <v>0</v>
      </c>
      <c r="BD889" s="30"/>
      <c r="BE889" s="30"/>
      <c r="BF889" s="1"/>
      <c r="BG889" s="1"/>
      <c r="BH889" s="1"/>
      <c r="BI889" s="1"/>
      <c r="BJ889" s="1"/>
    </row>
    <row r="890" s="1" customFormat="1" ht="15">
      <c r="A890" s="13" t="s">
        <v>582</v>
      </c>
      <c r="B890" s="14" t="s">
        <v>66</v>
      </c>
      <c r="C890" s="13"/>
      <c r="D890" s="13"/>
      <c r="E890" s="29" t="s">
        <v>67</v>
      </c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>
        <f>U891</f>
        <v>100</v>
      </c>
      <c r="V890" s="16">
        <f>V891</f>
        <v>0</v>
      </c>
      <c r="W890" s="16">
        <f>W891</f>
        <v>0</v>
      </c>
      <c r="X890" s="16">
        <f t="shared" si="1503"/>
        <v>100</v>
      </c>
      <c r="Y890" s="16">
        <f t="shared" si="1504"/>
        <v>0</v>
      </c>
      <c r="Z890" s="16">
        <f t="shared" si="1505"/>
        <v>0</v>
      </c>
      <c r="AA890" s="16">
        <f>AA891</f>
        <v>0</v>
      </c>
      <c r="AB890" s="16">
        <f>AB891</f>
        <v>0</v>
      </c>
      <c r="AC890" s="16">
        <f>AC891</f>
        <v>0</v>
      </c>
      <c r="AD890" s="16">
        <f t="shared" si="1506"/>
        <v>100</v>
      </c>
      <c r="AE890" s="16">
        <f t="shared" si="1507"/>
        <v>0</v>
      </c>
      <c r="AF890" s="16">
        <f t="shared" si="1508"/>
        <v>0</v>
      </c>
      <c r="AG890" s="16">
        <f>AG891</f>
        <v>0</v>
      </c>
      <c r="AH890" s="16">
        <f t="shared" si="1509"/>
        <v>100</v>
      </c>
      <c r="AI890" s="16">
        <f t="shared" si="1510"/>
        <v>0</v>
      </c>
      <c r="AJ890" s="16">
        <f t="shared" si="1511"/>
        <v>0</v>
      </c>
      <c r="AK890" s="16">
        <f>AK891</f>
        <v>0</v>
      </c>
      <c r="AL890" s="16">
        <f>AL891</f>
        <v>0</v>
      </c>
      <c r="AM890" s="16">
        <f>AM891</f>
        <v>0</v>
      </c>
      <c r="AN890" s="16">
        <f t="shared" si="1512"/>
        <v>100</v>
      </c>
      <c r="AO890" s="16">
        <f t="shared" si="1513"/>
        <v>0</v>
      </c>
      <c r="AP890" s="16">
        <f t="shared" si="1514"/>
        <v>0</v>
      </c>
      <c r="AQ890" s="16">
        <f>AQ891</f>
        <v>0</v>
      </c>
      <c r="AR890" s="16">
        <f>AR891</f>
        <v>0</v>
      </c>
      <c r="AS890" s="16">
        <f>AS891</f>
        <v>0</v>
      </c>
      <c r="AT890" s="16">
        <f t="shared" si="1515"/>
        <v>100</v>
      </c>
      <c r="AU890" s="16">
        <f t="shared" si="1516"/>
        <v>0</v>
      </c>
      <c r="AV890" s="16">
        <f t="shared" si="1517"/>
        <v>0</v>
      </c>
      <c r="AW890" s="16">
        <f>AW891</f>
        <v>0</v>
      </c>
      <c r="AX890" s="16">
        <f>AX891</f>
        <v>0</v>
      </c>
      <c r="AY890" s="16">
        <f>AY891</f>
        <v>0</v>
      </c>
      <c r="AZ890" s="16">
        <f t="shared" si="1518"/>
        <v>100</v>
      </c>
      <c r="BA890" s="16">
        <f t="shared" si="1519"/>
        <v>0</v>
      </c>
      <c r="BB890" s="16">
        <f t="shared" si="1520"/>
        <v>0</v>
      </c>
      <c r="BC890" s="16">
        <f>BC891</f>
        <v>0</v>
      </c>
      <c r="BD890" s="30"/>
      <c r="BE890" s="30"/>
      <c r="BF890" s="1"/>
      <c r="BG890" s="1"/>
      <c r="BH890" s="1"/>
      <c r="BI890" s="1"/>
      <c r="BJ890" s="1"/>
    </row>
    <row r="891" s="1" customFormat="1" ht="15">
      <c r="A891" s="13" t="s">
        <v>582</v>
      </c>
      <c r="B891" s="14">
        <v>200</v>
      </c>
      <c r="C891" s="13" t="s">
        <v>242</v>
      </c>
      <c r="D891" s="13" t="s">
        <v>74</v>
      </c>
      <c r="E891" s="29" t="s">
        <v>540</v>
      </c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>
        <v>100</v>
      </c>
      <c r="V891" s="16"/>
      <c r="W891" s="16"/>
      <c r="X891" s="16">
        <f t="shared" si="1503"/>
        <v>100</v>
      </c>
      <c r="Y891" s="16">
        <f t="shared" si="1504"/>
        <v>0</v>
      </c>
      <c r="Z891" s="16">
        <f t="shared" si="1505"/>
        <v>0</v>
      </c>
      <c r="AA891" s="16"/>
      <c r="AB891" s="16"/>
      <c r="AC891" s="16"/>
      <c r="AD891" s="16">
        <f t="shared" si="1506"/>
        <v>100</v>
      </c>
      <c r="AE891" s="16">
        <f t="shared" si="1507"/>
        <v>0</v>
      </c>
      <c r="AF891" s="16">
        <f t="shared" si="1508"/>
        <v>0</v>
      </c>
      <c r="AG891" s="16"/>
      <c r="AH891" s="16">
        <f t="shared" si="1509"/>
        <v>100</v>
      </c>
      <c r="AI891" s="16">
        <f t="shared" si="1510"/>
        <v>0</v>
      </c>
      <c r="AJ891" s="16">
        <f t="shared" si="1511"/>
        <v>0</v>
      </c>
      <c r="AK891" s="16"/>
      <c r="AL891" s="16"/>
      <c r="AM891" s="16"/>
      <c r="AN891" s="16">
        <f t="shared" si="1512"/>
        <v>100</v>
      </c>
      <c r="AO891" s="16">
        <f t="shared" si="1513"/>
        <v>0</v>
      </c>
      <c r="AP891" s="16">
        <f t="shared" si="1514"/>
        <v>0</v>
      </c>
      <c r="AQ891" s="16"/>
      <c r="AR891" s="16"/>
      <c r="AS891" s="16"/>
      <c r="AT891" s="16">
        <f t="shared" si="1515"/>
        <v>100</v>
      </c>
      <c r="AU891" s="16">
        <f t="shared" si="1516"/>
        <v>0</v>
      </c>
      <c r="AV891" s="16">
        <f t="shared" si="1517"/>
        <v>0</v>
      </c>
      <c r="AW891" s="16"/>
      <c r="AX891" s="16"/>
      <c r="AY891" s="16"/>
      <c r="AZ891" s="16">
        <f t="shared" si="1518"/>
        <v>100</v>
      </c>
      <c r="BA891" s="16">
        <f t="shared" si="1519"/>
        <v>0</v>
      </c>
      <c r="BB891" s="16">
        <f t="shared" si="1520"/>
        <v>0</v>
      </c>
      <c r="BC891" s="16"/>
      <c r="BD891" s="30"/>
      <c r="BE891" s="30"/>
      <c r="BF891" s="1"/>
      <c r="BG891" s="1"/>
      <c r="BH891" s="1"/>
      <c r="BI891" s="1"/>
      <c r="BJ891" s="1"/>
    </row>
    <row r="892" s="1" customFormat="1" ht="15">
      <c r="A892" s="13" t="s">
        <v>582</v>
      </c>
      <c r="B892" s="14" t="s">
        <v>35</v>
      </c>
      <c r="C892" s="13"/>
      <c r="D892" s="13"/>
      <c r="E892" s="29" t="s">
        <v>36</v>
      </c>
      <c r="F892" s="16"/>
      <c r="G892" s="16"/>
      <c r="H892" s="16"/>
      <c r="I892" s="16"/>
      <c r="J892" s="16"/>
      <c r="K892" s="16"/>
      <c r="L892" s="16"/>
      <c r="M892" s="16"/>
      <c r="N892" s="16"/>
      <c r="O892" s="16">
        <f>O893</f>
        <v>0</v>
      </c>
      <c r="P892" s="16">
        <f>P893</f>
        <v>4995.5690000000004</v>
      </c>
      <c r="Q892" s="16">
        <f>Q893</f>
        <v>0</v>
      </c>
      <c r="R892" s="16">
        <f t="shared" si="1521"/>
        <v>0</v>
      </c>
      <c r="S892" s="16">
        <f t="shared" si="1522"/>
        <v>4995.5690000000004</v>
      </c>
      <c r="T892" s="16">
        <f t="shared" si="1523"/>
        <v>0</v>
      </c>
      <c r="U892" s="16">
        <f>U893</f>
        <v>0</v>
      </c>
      <c r="V892" s="16">
        <f>V893</f>
        <v>0</v>
      </c>
      <c r="W892" s="16">
        <f>W893</f>
        <v>0</v>
      </c>
      <c r="X892" s="16">
        <f t="shared" si="1503"/>
        <v>0</v>
      </c>
      <c r="Y892" s="16">
        <f t="shared" si="1504"/>
        <v>4995.5690000000004</v>
      </c>
      <c r="Z892" s="16">
        <f t="shared" si="1505"/>
        <v>0</v>
      </c>
      <c r="AA892" s="16">
        <f>AA893</f>
        <v>0</v>
      </c>
      <c r="AB892" s="16">
        <f>AB893</f>
        <v>0</v>
      </c>
      <c r="AC892" s="16">
        <f>AC893</f>
        <v>0</v>
      </c>
      <c r="AD892" s="16">
        <f t="shared" si="1506"/>
        <v>0</v>
      </c>
      <c r="AE892" s="16">
        <f t="shared" si="1507"/>
        <v>4995.5690000000004</v>
      </c>
      <c r="AF892" s="16">
        <f t="shared" si="1508"/>
        <v>0</v>
      </c>
      <c r="AG892" s="16">
        <f>AG893</f>
        <v>0</v>
      </c>
      <c r="AH892" s="16">
        <f t="shared" si="1509"/>
        <v>0</v>
      </c>
      <c r="AI892" s="16">
        <f t="shared" si="1510"/>
        <v>4995.5690000000004</v>
      </c>
      <c r="AJ892" s="16">
        <f t="shared" si="1511"/>
        <v>0</v>
      </c>
      <c r="AK892" s="16">
        <f>AK893</f>
        <v>0</v>
      </c>
      <c r="AL892" s="16">
        <f>AL893</f>
        <v>0</v>
      </c>
      <c r="AM892" s="16">
        <f>AM893</f>
        <v>0</v>
      </c>
      <c r="AN892" s="16">
        <f t="shared" si="1512"/>
        <v>0</v>
      </c>
      <c r="AO892" s="16">
        <f t="shared" si="1513"/>
        <v>4995.5690000000004</v>
      </c>
      <c r="AP892" s="16">
        <f t="shared" si="1514"/>
        <v>0</v>
      </c>
      <c r="AQ892" s="16">
        <f>AQ893</f>
        <v>0</v>
      </c>
      <c r="AR892" s="16">
        <f>AR893</f>
        <v>0</v>
      </c>
      <c r="AS892" s="16">
        <f>AS893</f>
        <v>0</v>
      </c>
      <c r="AT892" s="16">
        <f t="shared" si="1515"/>
        <v>0</v>
      </c>
      <c r="AU892" s="16">
        <f t="shared" si="1516"/>
        <v>4995.5690000000004</v>
      </c>
      <c r="AV892" s="16">
        <f t="shared" si="1517"/>
        <v>0</v>
      </c>
      <c r="AW892" s="16">
        <f>AW893</f>
        <v>0</v>
      </c>
      <c r="AX892" s="16">
        <f>AX893</f>
        <v>0</v>
      </c>
      <c r="AY892" s="16">
        <f>AY893</f>
        <v>0</v>
      </c>
      <c r="AZ892" s="16">
        <f t="shared" si="1518"/>
        <v>0</v>
      </c>
      <c r="BA892" s="16">
        <f t="shared" si="1519"/>
        <v>4995.5690000000004</v>
      </c>
      <c r="BB892" s="16">
        <f t="shared" si="1520"/>
        <v>0</v>
      </c>
      <c r="BC892" s="16">
        <f>BC893</f>
        <v>0</v>
      </c>
      <c r="BD892" s="30"/>
      <c r="BE892" s="30"/>
      <c r="BF892" s="1"/>
      <c r="BG892" s="1"/>
      <c r="BH892" s="1"/>
      <c r="BI892" s="1"/>
      <c r="BJ892" s="1"/>
    </row>
    <row r="893" s="1" customFormat="1" ht="15">
      <c r="A893" s="13" t="s">
        <v>582</v>
      </c>
      <c r="B893" s="14">
        <v>400</v>
      </c>
      <c r="C893" s="13" t="s">
        <v>242</v>
      </c>
      <c r="D893" s="13" t="s">
        <v>74</v>
      </c>
      <c r="E893" s="29" t="s">
        <v>540</v>
      </c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>
        <v>4995.5690000000004</v>
      </c>
      <c r="Q893" s="16"/>
      <c r="R893" s="16">
        <f t="shared" si="1521"/>
        <v>0</v>
      </c>
      <c r="S893" s="16">
        <f t="shared" si="1522"/>
        <v>4995.5690000000004</v>
      </c>
      <c r="T893" s="16">
        <f t="shared" si="1523"/>
        <v>0</v>
      </c>
      <c r="U893" s="16"/>
      <c r="V893" s="16"/>
      <c r="W893" s="16"/>
      <c r="X893" s="16">
        <f t="shared" si="1503"/>
        <v>0</v>
      </c>
      <c r="Y893" s="16">
        <f t="shared" si="1504"/>
        <v>4995.5690000000004</v>
      </c>
      <c r="Z893" s="16">
        <f t="shared" si="1505"/>
        <v>0</v>
      </c>
      <c r="AA893" s="16"/>
      <c r="AB893" s="16"/>
      <c r="AC893" s="16"/>
      <c r="AD893" s="16">
        <f t="shared" si="1506"/>
        <v>0</v>
      </c>
      <c r="AE893" s="16">
        <f t="shared" si="1507"/>
        <v>4995.5690000000004</v>
      </c>
      <c r="AF893" s="16">
        <f t="shared" si="1508"/>
        <v>0</v>
      </c>
      <c r="AG893" s="16"/>
      <c r="AH893" s="16">
        <f t="shared" si="1509"/>
        <v>0</v>
      </c>
      <c r="AI893" s="16">
        <f t="shared" si="1510"/>
        <v>4995.5690000000004</v>
      </c>
      <c r="AJ893" s="16">
        <f t="shared" si="1511"/>
        <v>0</v>
      </c>
      <c r="AK893" s="16"/>
      <c r="AL893" s="16"/>
      <c r="AM893" s="16"/>
      <c r="AN893" s="16">
        <f t="shared" si="1512"/>
        <v>0</v>
      </c>
      <c r="AO893" s="16">
        <f t="shared" si="1513"/>
        <v>4995.5690000000004</v>
      </c>
      <c r="AP893" s="16">
        <f t="shared" si="1514"/>
        <v>0</v>
      </c>
      <c r="AQ893" s="16"/>
      <c r="AR893" s="16"/>
      <c r="AS893" s="16"/>
      <c r="AT893" s="16">
        <f t="shared" si="1515"/>
        <v>0</v>
      </c>
      <c r="AU893" s="16">
        <f t="shared" si="1516"/>
        <v>4995.5690000000004</v>
      </c>
      <c r="AV893" s="16">
        <f t="shared" si="1517"/>
        <v>0</v>
      </c>
      <c r="AW893" s="16"/>
      <c r="AX893" s="16"/>
      <c r="AY893" s="16"/>
      <c r="AZ893" s="16">
        <f t="shared" si="1518"/>
        <v>0</v>
      </c>
      <c r="BA893" s="16">
        <f t="shared" si="1519"/>
        <v>4995.5690000000004</v>
      </c>
      <c r="BB893" s="16">
        <f t="shared" si="1520"/>
        <v>0</v>
      </c>
      <c r="BC893" s="16"/>
      <c r="BD893" s="30"/>
      <c r="BE893" s="30"/>
      <c r="BF893" s="1"/>
      <c r="BG893" s="1"/>
      <c r="BH893" s="1"/>
      <c r="BI893" s="1"/>
      <c r="BJ893" s="1"/>
    </row>
    <row r="894" s="1" customFormat="1" ht="15">
      <c r="A894" s="13" t="s">
        <v>584</v>
      </c>
      <c r="B894" s="14"/>
      <c r="C894" s="13"/>
      <c r="D894" s="13"/>
      <c r="E894" s="29" t="s">
        <v>585</v>
      </c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>
        <f t="shared" ref="U894:U908" si="1542">U895</f>
        <v>85</v>
      </c>
      <c r="V894" s="16">
        <f t="shared" ref="V894:V908" si="1543">V895</f>
        <v>0</v>
      </c>
      <c r="W894" s="16">
        <f t="shared" ref="W894:W908" si="1544">W895</f>
        <v>0</v>
      </c>
      <c r="X894" s="16">
        <f t="shared" si="1503"/>
        <v>85</v>
      </c>
      <c r="Y894" s="16">
        <f t="shared" si="1504"/>
        <v>0</v>
      </c>
      <c r="Z894" s="16">
        <f t="shared" si="1505"/>
        <v>0</v>
      </c>
      <c r="AA894" s="16">
        <f t="shared" ref="AA894:AA908" si="1545">AA895</f>
        <v>0</v>
      </c>
      <c r="AB894" s="16">
        <f t="shared" ref="AB894:AB908" si="1546">AB895</f>
        <v>0</v>
      </c>
      <c r="AC894" s="16">
        <f t="shared" ref="AC894:AC908" si="1547">AC895</f>
        <v>0</v>
      </c>
      <c r="AD894" s="16">
        <f t="shared" si="1506"/>
        <v>85</v>
      </c>
      <c r="AE894" s="16">
        <f t="shared" si="1507"/>
        <v>0</v>
      </c>
      <c r="AF894" s="16">
        <f t="shared" si="1508"/>
        <v>0</v>
      </c>
      <c r="AG894" s="16">
        <f t="shared" ref="AG894:AG908" si="1548">AG895</f>
        <v>0</v>
      </c>
      <c r="AH894" s="16">
        <f t="shared" si="1509"/>
        <v>85</v>
      </c>
      <c r="AI894" s="16">
        <f t="shared" si="1510"/>
        <v>0</v>
      </c>
      <c r="AJ894" s="16">
        <f t="shared" si="1511"/>
        <v>0</v>
      </c>
      <c r="AK894" s="16">
        <f t="shared" ref="AK894:AK908" si="1549">AK895</f>
        <v>0</v>
      </c>
      <c r="AL894" s="16">
        <f t="shared" ref="AL894:AL908" si="1550">AL895</f>
        <v>0</v>
      </c>
      <c r="AM894" s="16">
        <f t="shared" ref="AM894:AM908" si="1551">AM895</f>
        <v>0</v>
      </c>
      <c r="AN894" s="16">
        <f t="shared" si="1512"/>
        <v>85</v>
      </c>
      <c r="AO894" s="16">
        <f t="shared" si="1513"/>
        <v>0</v>
      </c>
      <c r="AP894" s="16">
        <f t="shared" si="1514"/>
        <v>0</v>
      </c>
      <c r="AQ894" s="16">
        <f t="shared" ref="AQ894:AQ908" si="1552">AQ895</f>
        <v>0</v>
      </c>
      <c r="AR894" s="16">
        <f t="shared" ref="AR894:AR908" si="1553">AR895</f>
        <v>0</v>
      </c>
      <c r="AS894" s="16">
        <f t="shared" ref="AS894:AS908" si="1554">AS895</f>
        <v>0</v>
      </c>
      <c r="AT894" s="16">
        <f t="shared" si="1515"/>
        <v>85</v>
      </c>
      <c r="AU894" s="16">
        <f t="shared" si="1516"/>
        <v>0</v>
      </c>
      <c r="AV894" s="16">
        <f t="shared" si="1517"/>
        <v>0</v>
      </c>
      <c r="AW894" s="16">
        <f t="shared" ref="AW894:AW908" si="1555">AW895</f>
        <v>0</v>
      </c>
      <c r="AX894" s="16">
        <f t="shared" ref="AX894:AX908" si="1556">AX895</f>
        <v>0</v>
      </c>
      <c r="AY894" s="16">
        <f t="shared" ref="AY894:AY908" si="1557">AY895</f>
        <v>0</v>
      </c>
      <c r="AZ894" s="16">
        <f t="shared" si="1518"/>
        <v>85</v>
      </c>
      <c r="BA894" s="16">
        <f t="shared" si="1519"/>
        <v>0</v>
      </c>
      <c r="BB894" s="16">
        <f t="shared" si="1520"/>
        <v>0</v>
      </c>
      <c r="BC894" s="16">
        <f t="shared" ref="BC894:BC908" si="1558">BC895</f>
        <v>0</v>
      </c>
      <c r="BD894" s="30"/>
      <c r="BE894" s="30"/>
      <c r="BF894" s="1"/>
      <c r="BG894" s="1"/>
      <c r="BH894" s="1"/>
      <c r="BI894" s="1"/>
      <c r="BJ894" s="1"/>
    </row>
    <row r="895" s="1" customFormat="1" ht="15">
      <c r="A895" s="13" t="s">
        <v>584</v>
      </c>
      <c r="B895" s="14" t="s">
        <v>66</v>
      </c>
      <c r="C895" s="13"/>
      <c r="D895" s="13"/>
      <c r="E895" s="29" t="s">
        <v>67</v>
      </c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>
        <f t="shared" si="1542"/>
        <v>85</v>
      </c>
      <c r="V895" s="16">
        <f t="shared" si="1543"/>
        <v>0</v>
      </c>
      <c r="W895" s="16">
        <f t="shared" si="1544"/>
        <v>0</v>
      </c>
      <c r="X895" s="16">
        <f t="shared" si="1503"/>
        <v>85</v>
      </c>
      <c r="Y895" s="16">
        <f t="shared" si="1504"/>
        <v>0</v>
      </c>
      <c r="Z895" s="16">
        <f t="shared" si="1505"/>
        <v>0</v>
      </c>
      <c r="AA895" s="16">
        <f t="shared" si="1545"/>
        <v>0</v>
      </c>
      <c r="AB895" s="16">
        <f t="shared" si="1546"/>
        <v>0</v>
      </c>
      <c r="AC895" s="16">
        <f t="shared" si="1547"/>
        <v>0</v>
      </c>
      <c r="AD895" s="16">
        <f t="shared" si="1506"/>
        <v>85</v>
      </c>
      <c r="AE895" s="16">
        <f t="shared" si="1507"/>
        <v>0</v>
      </c>
      <c r="AF895" s="16">
        <f t="shared" si="1508"/>
        <v>0</v>
      </c>
      <c r="AG895" s="16">
        <f t="shared" si="1548"/>
        <v>0</v>
      </c>
      <c r="AH895" s="16">
        <f t="shared" si="1509"/>
        <v>85</v>
      </c>
      <c r="AI895" s="16">
        <f t="shared" si="1510"/>
        <v>0</v>
      </c>
      <c r="AJ895" s="16">
        <f t="shared" si="1511"/>
        <v>0</v>
      </c>
      <c r="AK895" s="16">
        <f t="shared" si="1549"/>
        <v>0</v>
      </c>
      <c r="AL895" s="16">
        <f t="shared" si="1550"/>
        <v>0</v>
      </c>
      <c r="AM895" s="16">
        <f t="shared" si="1551"/>
        <v>0</v>
      </c>
      <c r="AN895" s="16">
        <f t="shared" si="1512"/>
        <v>85</v>
      </c>
      <c r="AO895" s="16">
        <f t="shared" si="1513"/>
        <v>0</v>
      </c>
      <c r="AP895" s="16">
        <f t="shared" si="1514"/>
        <v>0</v>
      </c>
      <c r="AQ895" s="16">
        <f t="shared" si="1552"/>
        <v>0</v>
      </c>
      <c r="AR895" s="16">
        <f t="shared" si="1553"/>
        <v>0</v>
      </c>
      <c r="AS895" s="16">
        <f t="shared" si="1554"/>
        <v>0</v>
      </c>
      <c r="AT895" s="16">
        <f t="shared" si="1515"/>
        <v>85</v>
      </c>
      <c r="AU895" s="16">
        <f t="shared" si="1516"/>
        <v>0</v>
      </c>
      <c r="AV895" s="16">
        <f t="shared" si="1517"/>
        <v>0</v>
      </c>
      <c r="AW895" s="16">
        <f t="shared" si="1555"/>
        <v>0</v>
      </c>
      <c r="AX895" s="16">
        <f t="shared" si="1556"/>
        <v>0</v>
      </c>
      <c r="AY895" s="16">
        <f t="shared" si="1557"/>
        <v>0</v>
      </c>
      <c r="AZ895" s="16">
        <f t="shared" si="1518"/>
        <v>85</v>
      </c>
      <c r="BA895" s="16">
        <f t="shared" si="1519"/>
        <v>0</v>
      </c>
      <c r="BB895" s="16">
        <f t="shared" si="1520"/>
        <v>0</v>
      </c>
      <c r="BC895" s="16">
        <f t="shared" si="1558"/>
        <v>0</v>
      </c>
      <c r="BD895" s="30"/>
      <c r="BE895" s="30"/>
      <c r="BF895" s="1"/>
      <c r="BG895" s="1"/>
      <c r="BH895" s="1"/>
      <c r="BI895" s="1"/>
      <c r="BJ895" s="1"/>
    </row>
    <row r="896" s="1" customFormat="1" ht="15">
      <c r="A896" s="13" t="s">
        <v>584</v>
      </c>
      <c r="B896" s="14">
        <v>200</v>
      </c>
      <c r="C896" s="13" t="s">
        <v>242</v>
      </c>
      <c r="D896" s="13" t="s">
        <v>74</v>
      </c>
      <c r="E896" s="29" t="s">
        <v>540</v>
      </c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>
        <v>85</v>
      </c>
      <c r="V896" s="16"/>
      <c r="W896" s="16"/>
      <c r="X896" s="16">
        <f t="shared" si="1503"/>
        <v>85</v>
      </c>
      <c r="Y896" s="16">
        <f t="shared" si="1504"/>
        <v>0</v>
      </c>
      <c r="Z896" s="16">
        <f t="shared" si="1505"/>
        <v>0</v>
      </c>
      <c r="AA896" s="16"/>
      <c r="AB896" s="16"/>
      <c r="AC896" s="16"/>
      <c r="AD896" s="16">
        <f t="shared" si="1506"/>
        <v>85</v>
      </c>
      <c r="AE896" s="16">
        <f t="shared" si="1507"/>
        <v>0</v>
      </c>
      <c r="AF896" s="16">
        <f t="shared" si="1508"/>
        <v>0</v>
      </c>
      <c r="AG896" s="16"/>
      <c r="AH896" s="16">
        <f t="shared" si="1509"/>
        <v>85</v>
      </c>
      <c r="AI896" s="16">
        <f t="shared" si="1510"/>
        <v>0</v>
      </c>
      <c r="AJ896" s="16">
        <f t="shared" si="1511"/>
        <v>0</v>
      </c>
      <c r="AK896" s="16"/>
      <c r="AL896" s="16"/>
      <c r="AM896" s="16"/>
      <c r="AN896" s="16">
        <f t="shared" si="1512"/>
        <v>85</v>
      </c>
      <c r="AO896" s="16">
        <f t="shared" si="1513"/>
        <v>0</v>
      </c>
      <c r="AP896" s="16">
        <f t="shared" si="1514"/>
        <v>0</v>
      </c>
      <c r="AQ896" s="16"/>
      <c r="AR896" s="16"/>
      <c r="AS896" s="16"/>
      <c r="AT896" s="16">
        <f t="shared" si="1515"/>
        <v>85</v>
      </c>
      <c r="AU896" s="16">
        <f t="shared" si="1516"/>
        <v>0</v>
      </c>
      <c r="AV896" s="16">
        <f t="shared" si="1517"/>
        <v>0</v>
      </c>
      <c r="AW896" s="16"/>
      <c r="AX896" s="16"/>
      <c r="AY896" s="16"/>
      <c r="AZ896" s="16">
        <f t="shared" si="1518"/>
        <v>85</v>
      </c>
      <c r="BA896" s="16">
        <f t="shared" si="1519"/>
        <v>0</v>
      </c>
      <c r="BB896" s="16">
        <f t="shared" si="1520"/>
        <v>0</v>
      </c>
      <c r="BC896" s="16"/>
      <c r="BD896" s="30"/>
      <c r="BE896" s="30"/>
      <c r="BF896" s="1"/>
      <c r="BG896" s="1"/>
      <c r="BH896" s="1"/>
      <c r="BI896" s="1"/>
      <c r="BJ896" s="1"/>
    </row>
    <row r="897" s="1" customFormat="1" ht="15">
      <c r="A897" s="13" t="s">
        <v>586</v>
      </c>
      <c r="B897" s="14"/>
      <c r="C897" s="13"/>
      <c r="D897" s="13"/>
      <c r="E897" s="31" t="s">
        <v>587</v>
      </c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>
        <f t="shared" si="1555"/>
        <v>0</v>
      </c>
      <c r="AX897" s="16">
        <f t="shared" si="1556"/>
        <v>0</v>
      </c>
      <c r="AY897" s="16">
        <f t="shared" si="1557"/>
        <v>531902.90000000002</v>
      </c>
      <c r="AZ897" s="16">
        <f t="shared" si="1518"/>
        <v>0</v>
      </c>
      <c r="BA897" s="16">
        <f t="shared" si="1519"/>
        <v>0</v>
      </c>
      <c r="BB897" s="16">
        <f t="shared" si="1520"/>
        <v>531902.90000000002</v>
      </c>
      <c r="BC897" s="16">
        <f t="shared" si="1558"/>
        <v>0</v>
      </c>
      <c r="BD897" s="30"/>
      <c r="BE897" s="30"/>
      <c r="BF897" s="1"/>
      <c r="BG897" s="1"/>
      <c r="BH897" s="1"/>
      <c r="BI897" s="1"/>
      <c r="BJ897" s="1"/>
    </row>
    <row r="898" s="1" customFormat="1" ht="15">
      <c r="A898" s="13" t="s">
        <v>586</v>
      </c>
      <c r="B898" s="14" t="s">
        <v>35</v>
      </c>
      <c r="C898" s="13"/>
      <c r="D898" s="13"/>
      <c r="E898" s="29" t="s">
        <v>36</v>
      </c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>
        <f t="shared" si="1555"/>
        <v>0</v>
      </c>
      <c r="AX898" s="16">
        <f t="shared" si="1556"/>
        <v>0</v>
      </c>
      <c r="AY898" s="16">
        <f t="shared" si="1557"/>
        <v>531902.90000000002</v>
      </c>
      <c r="AZ898" s="16">
        <f t="shared" si="1518"/>
        <v>0</v>
      </c>
      <c r="BA898" s="16">
        <f t="shared" si="1519"/>
        <v>0</v>
      </c>
      <c r="BB898" s="16">
        <f t="shared" si="1520"/>
        <v>531902.90000000002</v>
      </c>
      <c r="BC898" s="16">
        <f t="shared" si="1558"/>
        <v>0</v>
      </c>
      <c r="BD898" s="30"/>
      <c r="BE898" s="30"/>
      <c r="BF898" s="1"/>
      <c r="BG898" s="1"/>
      <c r="BH898" s="1"/>
      <c r="BI898" s="1"/>
      <c r="BJ898" s="1"/>
    </row>
    <row r="899" s="1" customFormat="1" ht="15">
      <c r="A899" s="13" t="s">
        <v>586</v>
      </c>
      <c r="B899" s="14">
        <v>400</v>
      </c>
      <c r="C899" s="13" t="s">
        <v>242</v>
      </c>
      <c r="D899" s="13" t="s">
        <v>74</v>
      </c>
      <c r="E899" s="29" t="s">
        <v>540</v>
      </c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>
        <v>531902.90000000002</v>
      </c>
      <c r="AZ899" s="16">
        <f t="shared" si="1518"/>
        <v>0</v>
      </c>
      <c r="BA899" s="16">
        <f t="shared" si="1519"/>
        <v>0</v>
      </c>
      <c r="BB899" s="16">
        <f t="shared" si="1520"/>
        <v>531902.90000000002</v>
      </c>
      <c r="BC899" s="16"/>
      <c r="BD899" s="30"/>
      <c r="BE899" s="30"/>
      <c r="BF899" s="1"/>
      <c r="BG899" s="1"/>
      <c r="BH899" s="1"/>
      <c r="BI899" s="1"/>
      <c r="BJ899" s="1"/>
    </row>
    <row r="900" s="1" customFormat="1" ht="30">
      <c r="A900" s="13" t="s">
        <v>588</v>
      </c>
      <c r="B900" s="14"/>
      <c r="C900" s="13"/>
      <c r="D900" s="13"/>
      <c r="E900" s="29" t="s">
        <v>589</v>
      </c>
      <c r="F900" s="16">
        <f t="shared" si="1477"/>
        <v>179281.70000000001</v>
      </c>
      <c r="G900" s="16">
        <f t="shared" si="1478"/>
        <v>179612.29999999999</v>
      </c>
      <c r="H900" s="16">
        <f t="shared" si="1479"/>
        <v>185486.10000000001</v>
      </c>
      <c r="I900" s="16">
        <f t="shared" si="1480"/>
        <v>0</v>
      </c>
      <c r="J900" s="16">
        <f t="shared" si="1481"/>
        <v>0</v>
      </c>
      <c r="K900" s="16">
        <f t="shared" si="1482"/>
        <v>0</v>
      </c>
      <c r="L900" s="16">
        <f t="shared" si="1474"/>
        <v>179281.70000000001</v>
      </c>
      <c r="M900" s="16">
        <f t="shared" si="1475"/>
        <v>179612.29999999999</v>
      </c>
      <c r="N900" s="16">
        <f t="shared" si="1476"/>
        <v>185486.10000000001</v>
      </c>
      <c r="O900" s="16">
        <f t="shared" si="1483"/>
        <v>6.30924</v>
      </c>
      <c r="P900" s="16">
        <f t="shared" si="1484"/>
        <v>0</v>
      </c>
      <c r="Q900" s="16">
        <f t="shared" si="1485"/>
        <v>0</v>
      </c>
      <c r="R900" s="16">
        <f t="shared" si="1521"/>
        <v>179288.00924000001</v>
      </c>
      <c r="S900" s="16">
        <f t="shared" si="1522"/>
        <v>179612.29999999999</v>
      </c>
      <c r="T900" s="16">
        <f t="shared" si="1523"/>
        <v>185486.10000000001</v>
      </c>
      <c r="U900" s="16">
        <f t="shared" si="1542"/>
        <v>0</v>
      </c>
      <c r="V900" s="16">
        <f t="shared" si="1543"/>
        <v>0</v>
      </c>
      <c r="W900" s="16">
        <f t="shared" si="1544"/>
        <v>0</v>
      </c>
      <c r="X900" s="16">
        <f t="shared" si="1503"/>
        <v>179288.00924000001</v>
      </c>
      <c r="Y900" s="16">
        <f t="shared" si="1504"/>
        <v>179612.29999999999</v>
      </c>
      <c r="Z900" s="16">
        <f t="shared" si="1505"/>
        <v>185486.10000000001</v>
      </c>
      <c r="AA900" s="16">
        <f t="shared" si="1545"/>
        <v>0</v>
      </c>
      <c r="AB900" s="16">
        <f t="shared" si="1546"/>
        <v>0</v>
      </c>
      <c r="AC900" s="16">
        <f t="shared" si="1547"/>
        <v>0</v>
      </c>
      <c r="AD900" s="16">
        <f t="shared" si="1506"/>
        <v>179288.00924000001</v>
      </c>
      <c r="AE900" s="16">
        <f t="shared" si="1507"/>
        <v>179612.29999999999</v>
      </c>
      <c r="AF900" s="16">
        <f t="shared" si="1508"/>
        <v>185486.10000000001</v>
      </c>
      <c r="AG900" s="16">
        <f t="shared" si="1548"/>
        <v>0</v>
      </c>
      <c r="AH900" s="16">
        <f t="shared" si="1509"/>
        <v>179288.00924000001</v>
      </c>
      <c r="AI900" s="16">
        <f t="shared" si="1510"/>
        <v>179612.29999999999</v>
      </c>
      <c r="AJ900" s="16">
        <f t="shared" si="1511"/>
        <v>185486.10000000001</v>
      </c>
      <c r="AK900" s="16">
        <f t="shared" si="1549"/>
        <v>815.20500000000004</v>
      </c>
      <c r="AL900" s="16">
        <f t="shared" si="1550"/>
        <v>0</v>
      </c>
      <c r="AM900" s="16">
        <f t="shared" si="1551"/>
        <v>0</v>
      </c>
      <c r="AN900" s="16">
        <f t="shared" si="1512"/>
        <v>180103.21424</v>
      </c>
      <c r="AO900" s="16">
        <f t="shared" si="1513"/>
        <v>179612.29999999999</v>
      </c>
      <c r="AP900" s="16">
        <f t="shared" si="1514"/>
        <v>185486.10000000001</v>
      </c>
      <c r="AQ900" s="16">
        <f t="shared" si="1552"/>
        <v>0</v>
      </c>
      <c r="AR900" s="16">
        <f t="shared" si="1553"/>
        <v>0</v>
      </c>
      <c r="AS900" s="16">
        <f t="shared" si="1554"/>
        <v>0</v>
      </c>
      <c r="AT900" s="16">
        <f t="shared" si="1515"/>
        <v>180103.21424</v>
      </c>
      <c r="AU900" s="16">
        <f t="shared" si="1516"/>
        <v>179612.29999999999</v>
      </c>
      <c r="AV900" s="16">
        <f t="shared" si="1517"/>
        <v>185486.10000000001</v>
      </c>
      <c r="AW900" s="16">
        <f t="shared" si="1555"/>
        <v>0</v>
      </c>
      <c r="AX900" s="16">
        <f t="shared" si="1556"/>
        <v>0</v>
      </c>
      <c r="AY900" s="16">
        <f t="shared" si="1557"/>
        <v>0</v>
      </c>
      <c r="AZ900" s="16">
        <f t="shared" si="1518"/>
        <v>180103.21424</v>
      </c>
      <c r="BA900" s="16">
        <f t="shared" si="1519"/>
        <v>179612.29999999999</v>
      </c>
      <c r="BB900" s="16">
        <f t="shared" si="1520"/>
        <v>185486.10000000001</v>
      </c>
      <c r="BC900" s="16">
        <f t="shared" si="1558"/>
        <v>0</v>
      </c>
      <c r="BD900" s="30"/>
      <c r="BE900" s="30"/>
      <c r="BF900" s="1"/>
      <c r="BG900" s="1"/>
      <c r="BH900" s="1"/>
      <c r="BI900" s="1"/>
      <c r="BJ900" s="1"/>
    </row>
    <row r="901" s="1" customFormat="1" ht="15">
      <c r="A901" s="13" t="s">
        <v>590</v>
      </c>
      <c r="B901" s="14"/>
      <c r="C901" s="13"/>
      <c r="D901" s="13"/>
      <c r="E901" s="29" t="s">
        <v>591</v>
      </c>
      <c r="F901" s="16">
        <f t="shared" si="1477"/>
        <v>179281.70000000001</v>
      </c>
      <c r="G901" s="16">
        <f t="shared" si="1478"/>
        <v>179612.29999999999</v>
      </c>
      <c r="H901" s="16">
        <f t="shared" si="1479"/>
        <v>185486.10000000001</v>
      </c>
      <c r="I901" s="16">
        <f t="shared" si="1480"/>
        <v>0</v>
      </c>
      <c r="J901" s="16">
        <f t="shared" si="1481"/>
        <v>0</v>
      </c>
      <c r="K901" s="16">
        <f t="shared" si="1482"/>
        <v>0</v>
      </c>
      <c r="L901" s="16">
        <f t="shared" si="1474"/>
        <v>179281.70000000001</v>
      </c>
      <c r="M901" s="16">
        <f t="shared" si="1475"/>
        <v>179612.29999999999</v>
      </c>
      <c r="N901" s="16">
        <f t="shared" si="1476"/>
        <v>185486.10000000001</v>
      </c>
      <c r="O901" s="16">
        <f t="shared" si="1483"/>
        <v>6.30924</v>
      </c>
      <c r="P901" s="16">
        <f t="shared" si="1484"/>
        <v>0</v>
      </c>
      <c r="Q901" s="16">
        <f t="shared" si="1485"/>
        <v>0</v>
      </c>
      <c r="R901" s="16">
        <f t="shared" si="1521"/>
        <v>179288.00924000001</v>
      </c>
      <c r="S901" s="16">
        <f t="shared" si="1522"/>
        <v>179612.29999999999</v>
      </c>
      <c r="T901" s="16">
        <f t="shared" si="1523"/>
        <v>185486.10000000001</v>
      </c>
      <c r="U901" s="16">
        <f t="shared" si="1542"/>
        <v>0</v>
      </c>
      <c r="V901" s="16">
        <f t="shared" si="1543"/>
        <v>0</v>
      </c>
      <c r="W901" s="16">
        <f t="shared" si="1544"/>
        <v>0</v>
      </c>
      <c r="X901" s="16">
        <f t="shared" si="1503"/>
        <v>179288.00924000001</v>
      </c>
      <c r="Y901" s="16">
        <f t="shared" si="1504"/>
        <v>179612.29999999999</v>
      </c>
      <c r="Z901" s="16">
        <f t="shared" si="1505"/>
        <v>185486.10000000001</v>
      </c>
      <c r="AA901" s="16">
        <f t="shared" si="1545"/>
        <v>0</v>
      </c>
      <c r="AB901" s="16">
        <f t="shared" si="1546"/>
        <v>0</v>
      </c>
      <c r="AC901" s="16">
        <f t="shared" si="1547"/>
        <v>0</v>
      </c>
      <c r="AD901" s="16">
        <f t="shared" si="1506"/>
        <v>179288.00924000001</v>
      </c>
      <c r="AE901" s="16">
        <f t="shared" si="1507"/>
        <v>179612.29999999999</v>
      </c>
      <c r="AF901" s="16">
        <f t="shared" si="1508"/>
        <v>185486.10000000001</v>
      </c>
      <c r="AG901" s="16">
        <f t="shared" si="1548"/>
        <v>0</v>
      </c>
      <c r="AH901" s="16">
        <f t="shared" si="1509"/>
        <v>179288.00924000001</v>
      </c>
      <c r="AI901" s="16">
        <f t="shared" si="1510"/>
        <v>179612.29999999999</v>
      </c>
      <c r="AJ901" s="16">
        <f t="shared" si="1511"/>
        <v>185486.10000000001</v>
      </c>
      <c r="AK901" s="16">
        <f t="shared" si="1549"/>
        <v>815.20500000000004</v>
      </c>
      <c r="AL901" s="16">
        <f t="shared" si="1550"/>
        <v>0</v>
      </c>
      <c r="AM901" s="16">
        <f t="shared" si="1551"/>
        <v>0</v>
      </c>
      <c r="AN901" s="16">
        <f t="shared" si="1512"/>
        <v>180103.21424</v>
      </c>
      <c r="AO901" s="16">
        <f t="shared" si="1513"/>
        <v>179612.29999999999</v>
      </c>
      <c r="AP901" s="16">
        <f t="shared" si="1514"/>
        <v>185486.10000000001</v>
      </c>
      <c r="AQ901" s="16">
        <f t="shared" si="1552"/>
        <v>0</v>
      </c>
      <c r="AR901" s="16">
        <f t="shared" si="1553"/>
        <v>0</v>
      </c>
      <c r="AS901" s="16">
        <f t="shared" si="1554"/>
        <v>0</v>
      </c>
      <c r="AT901" s="16">
        <f t="shared" si="1515"/>
        <v>180103.21424</v>
      </c>
      <c r="AU901" s="16">
        <f t="shared" si="1516"/>
        <v>179612.29999999999</v>
      </c>
      <c r="AV901" s="16">
        <f t="shared" si="1517"/>
        <v>185486.10000000001</v>
      </c>
      <c r="AW901" s="16">
        <f t="shared" si="1555"/>
        <v>0</v>
      </c>
      <c r="AX901" s="16">
        <f t="shared" si="1556"/>
        <v>0</v>
      </c>
      <c r="AY901" s="16">
        <f t="shared" si="1557"/>
        <v>0</v>
      </c>
      <c r="AZ901" s="16">
        <f t="shared" si="1518"/>
        <v>180103.21424</v>
      </c>
      <c r="BA901" s="16">
        <f t="shared" si="1519"/>
        <v>179612.29999999999</v>
      </c>
      <c r="BB901" s="16">
        <f t="shared" si="1520"/>
        <v>185486.10000000001</v>
      </c>
      <c r="BC901" s="16">
        <f t="shared" si="1558"/>
        <v>0</v>
      </c>
      <c r="BD901" s="30"/>
      <c r="BE901" s="30"/>
      <c r="BF901" s="1"/>
      <c r="BG901" s="1"/>
      <c r="BH901" s="1"/>
      <c r="BI901" s="1"/>
      <c r="BJ901" s="1"/>
    </row>
    <row r="902" s="1" customFormat="1" ht="30">
      <c r="A902" s="13" t="s">
        <v>590</v>
      </c>
      <c r="B902" s="14" t="s">
        <v>66</v>
      </c>
      <c r="C902" s="13"/>
      <c r="D902" s="13"/>
      <c r="E902" s="29" t="s">
        <v>67</v>
      </c>
      <c r="F902" s="16">
        <f t="shared" si="1477"/>
        <v>179281.70000000001</v>
      </c>
      <c r="G902" s="16">
        <f t="shared" si="1478"/>
        <v>179612.29999999999</v>
      </c>
      <c r="H902" s="16">
        <f t="shared" si="1479"/>
        <v>185486.10000000001</v>
      </c>
      <c r="I902" s="16">
        <f t="shared" si="1480"/>
        <v>0</v>
      </c>
      <c r="J902" s="16">
        <f t="shared" si="1481"/>
        <v>0</v>
      </c>
      <c r="K902" s="16">
        <f t="shared" si="1482"/>
        <v>0</v>
      </c>
      <c r="L902" s="16">
        <f t="shared" si="1474"/>
        <v>179281.70000000001</v>
      </c>
      <c r="M902" s="16">
        <f t="shared" si="1475"/>
        <v>179612.29999999999</v>
      </c>
      <c r="N902" s="16">
        <f t="shared" si="1476"/>
        <v>185486.10000000001</v>
      </c>
      <c r="O902" s="16">
        <f t="shared" si="1483"/>
        <v>6.30924</v>
      </c>
      <c r="P902" s="16">
        <f t="shared" si="1484"/>
        <v>0</v>
      </c>
      <c r="Q902" s="16">
        <f t="shared" si="1485"/>
        <v>0</v>
      </c>
      <c r="R902" s="16">
        <f t="shared" si="1521"/>
        <v>179288.00924000001</v>
      </c>
      <c r="S902" s="16">
        <f t="shared" si="1522"/>
        <v>179612.29999999999</v>
      </c>
      <c r="T902" s="16">
        <f t="shared" si="1523"/>
        <v>185486.10000000001</v>
      </c>
      <c r="U902" s="16">
        <f t="shared" si="1542"/>
        <v>0</v>
      </c>
      <c r="V902" s="16">
        <f t="shared" si="1543"/>
        <v>0</v>
      </c>
      <c r="W902" s="16">
        <f t="shared" si="1544"/>
        <v>0</v>
      </c>
      <c r="X902" s="16">
        <f t="shared" si="1503"/>
        <v>179288.00924000001</v>
      </c>
      <c r="Y902" s="16">
        <f t="shared" si="1504"/>
        <v>179612.29999999999</v>
      </c>
      <c r="Z902" s="16">
        <f t="shared" si="1505"/>
        <v>185486.10000000001</v>
      </c>
      <c r="AA902" s="16">
        <f t="shared" si="1545"/>
        <v>0</v>
      </c>
      <c r="AB902" s="16">
        <f t="shared" si="1546"/>
        <v>0</v>
      </c>
      <c r="AC902" s="16">
        <f t="shared" si="1547"/>
        <v>0</v>
      </c>
      <c r="AD902" s="16">
        <f t="shared" si="1506"/>
        <v>179288.00924000001</v>
      </c>
      <c r="AE902" s="16">
        <f t="shared" si="1507"/>
        <v>179612.29999999999</v>
      </c>
      <c r="AF902" s="16">
        <f t="shared" si="1508"/>
        <v>185486.10000000001</v>
      </c>
      <c r="AG902" s="16">
        <f t="shared" si="1548"/>
        <v>0</v>
      </c>
      <c r="AH902" s="16">
        <f t="shared" si="1509"/>
        <v>179288.00924000001</v>
      </c>
      <c r="AI902" s="16">
        <f t="shared" si="1510"/>
        <v>179612.29999999999</v>
      </c>
      <c r="AJ902" s="16">
        <f t="shared" si="1511"/>
        <v>185486.10000000001</v>
      </c>
      <c r="AK902" s="16">
        <f t="shared" si="1549"/>
        <v>815.20500000000004</v>
      </c>
      <c r="AL902" s="16">
        <f t="shared" si="1550"/>
        <v>0</v>
      </c>
      <c r="AM902" s="16">
        <f t="shared" si="1551"/>
        <v>0</v>
      </c>
      <c r="AN902" s="16">
        <f t="shared" si="1512"/>
        <v>180103.21424</v>
      </c>
      <c r="AO902" s="16">
        <f t="shared" si="1513"/>
        <v>179612.29999999999</v>
      </c>
      <c r="AP902" s="16">
        <f t="shared" si="1514"/>
        <v>185486.10000000001</v>
      </c>
      <c r="AQ902" s="16">
        <f t="shared" si="1552"/>
        <v>0</v>
      </c>
      <c r="AR902" s="16">
        <f t="shared" si="1553"/>
        <v>0</v>
      </c>
      <c r="AS902" s="16">
        <f t="shared" si="1554"/>
        <v>0</v>
      </c>
      <c r="AT902" s="16">
        <f t="shared" si="1515"/>
        <v>180103.21424</v>
      </c>
      <c r="AU902" s="16">
        <f t="shared" si="1516"/>
        <v>179612.29999999999</v>
      </c>
      <c r="AV902" s="16">
        <f t="shared" si="1517"/>
        <v>185486.10000000001</v>
      </c>
      <c r="AW902" s="16">
        <f t="shared" si="1555"/>
        <v>0</v>
      </c>
      <c r="AX902" s="16">
        <f t="shared" si="1556"/>
        <v>0</v>
      </c>
      <c r="AY902" s="16">
        <f t="shared" si="1557"/>
        <v>0</v>
      </c>
      <c r="AZ902" s="16">
        <f t="shared" si="1518"/>
        <v>180103.21424</v>
      </c>
      <c r="BA902" s="16">
        <f t="shared" si="1519"/>
        <v>179612.29999999999</v>
      </c>
      <c r="BB902" s="16">
        <f t="shared" si="1520"/>
        <v>185486.10000000001</v>
      </c>
      <c r="BC902" s="16">
        <f t="shared" si="1558"/>
        <v>0</v>
      </c>
      <c r="BD902" s="30"/>
      <c r="BE902" s="30"/>
      <c r="BF902" s="1"/>
      <c r="BG902" s="1"/>
      <c r="BH902" s="1"/>
      <c r="BI902" s="1"/>
      <c r="BJ902" s="1"/>
    </row>
    <row r="903" s="1" customFormat="1" ht="15">
      <c r="A903" s="13" t="s">
        <v>590</v>
      </c>
      <c r="B903" s="14">
        <v>200</v>
      </c>
      <c r="C903" s="13" t="s">
        <v>242</v>
      </c>
      <c r="D903" s="13" t="s">
        <v>74</v>
      </c>
      <c r="E903" s="29" t="s">
        <v>540</v>
      </c>
      <c r="F903" s="16">
        <v>179281.70000000001</v>
      </c>
      <c r="G903" s="16">
        <v>179612.29999999999</v>
      </c>
      <c r="H903" s="16">
        <v>185486.10000000001</v>
      </c>
      <c r="I903" s="16"/>
      <c r="J903" s="16"/>
      <c r="K903" s="16"/>
      <c r="L903" s="16">
        <f t="shared" si="1474"/>
        <v>179281.70000000001</v>
      </c>
      <c r="M903" s="16">
        <f t="shared" si="1475"/>
        <v>179612.29999999999</v>
      </c>
      <c r="N903" s="16">
        <f t="shared" si="1476"/>
        <v>185486.10000000001</v>
      </c>
      <c r="O903" s="16">
        <v>6.30924</v>
      </c>
      <c r="P903" s="16"/>
      <c r="Q903" s="16"/>
      <c r="R903" s="16">
        <f t="shared" si="1521"/>
        <v>179288.00924000001</v>
      </c>
      <c r="S903" s="16">
        <f t="shared" si="1522"/>
        <v>179612.29999999999</v>
      </c>
      <c r="T903" s="16">
        <f t="shared" si="1523"/>
        <v>185486.10000000001</v>
      </c>
      <c r="U903" s="16"/>
      <c r="V903" s="16"/>
      <c r="W903" s="16"/>
      <c r="X903" s="16">
        <f t="shared" si="1503"/>
        <v>179288.00924000001</v>
      </c>
      <c r="Y903" s="16">
        <f t="shared" si="1504"/>
        <v>179612.29999999999</v>
      </c>
      <c r="Z903" s="16">
        <f t="shared" si="1505"/>
        <v>185486.10000000001</v>
      </c>
      <c r="AA903" s="16"/>
      <c r="AB903" s="16"/>
      <c r="AC903" s="16"/>
      <c r="AD903" s="16">
        <f t="shared" si="1506"/>
        <v>179288.00924000001</v>
      </c>
      <c r="AE903" s="16">
        <f t="shared" si="1507"/>
        <v>179612.29999999999</v>
      </c>
      <c r="AF903" s="16">
        <f t="shared" si="1508"/>
        <v>185486.10000000001</v>
      </c>
      <c r="AG903" s="16"/>
      <c r="AH903" s="16">
        <f t="shared" si="1509"/>
        <v>179288.00924000001</v>
      </c>
      <c r="AI903" s="16">
        <f t="shared" si="1510"/>
        <v>179612.29999999999</v>
      </c>
      <c r="AJ903" s="16">
        <f t="shared" si="1511"/>
        <v>185486.10000000001</v>
      </c>
      <c r="AK903" s="16">
        <v>815.20500000000004</v>
      </c>
      <c r="AL903" s="16"/>
      <c r="AM903" s="16"/>
      <c r="AN903" s="16">
        <f t="shared" si="1512"/>
        <v>180103.21424</v>
      </c>
      <c r="AO903" s="16">
        <f t="shared" si="1513"/>
        <v>179612.29999999999</v>
      </c>
      <c r="AP903" s="16">
        <f t="shared" si="1514"/>
        <v>185486.10000000001</v>
      </c>
      <c r="AQ903" s="16"/>
      <c r="AR903" s="16"/>
      <c r="AS903" s="16"/>
      <c r="AT903" s="16">
        <f t="shared" si="1515"/>
        <v>180103.21424</v>
      </c>
      <c r="AU903" s="16">
        <f t="shared" si="1516"/>
        <v>179612.29999999999</v>
      </c>
      <c r="AV903" s="16">
        <f t="shared" si="1517"/>
        <v>185486.10000000001</v>
      </c>
      <c r="AW903" s="16"/>
      <c r="AX903" s="16"/>
      <c r="AY903" s="16"/>
      <c r="AZ903" s="16">
        <f t="shared" si="1518"/>
        <v>180103.21424</v>
      </c>
      <c r="BA903" s="16">
        <f t="shared" si="1519"/>
        <v>179612.29999999999</v>
      </c>
      <c r="BB903" s="16">
        <f t="shared" si="1520"/>
        <v>185486.10000000001</v>
      </c>
      <c r="BC903" s="16"/>
      <c r="BD903" s="30"/>
      <c r="BE903" s="30"/>
      <c r="BF903" s="1"/>
      <c r="BG903" s="1"/>
      <c r="BH903" s="1"/>
      <c r="BI903" s="1"/>
      <c r="BJ903" s="1"/>
    </row>
    <row r="904" s="1" customFormat="1" ht="30">
      <c r="A904" s="13" t="s">
        <v>592</v>
      </c>
      <c r="B904" s="14"/>
      <c r="C904" s="13"/>
      <c r="D904" s="13"/>
      <c r="E904" s="29" t="s">
        <v>593</v>
      </c>
      <c r="F904" s="16">
        <f t="shared" si="1477"/>
        <v>157212</v>
      </c>
      <c r="G904" s="16">
        <f t="shared" si="1478"/>
        <v>498202.20000000001</v>
      </c>
      <c r="H904" s="16">
        <f t="shared" si="1479"/>
        <v>160734.10000000001</v>
      </c>
      <c r="I904" s="16">
        <f t="shared" si="1480"/>
        <v>10655.299999999999</v>
      </c>
      <c r="J904" s="16">
        <f t="shared" si="1481"/>
        <v>-4743.3000000000002</v>
      </c>
      <c r="K904" s="16">
        <f t="shared" si="1482"/>
        <v>-610.20000000000005</v>
      </c>
      <c r="L904" s="16">
        <f t="shared" si="1474"/>
        <v>167867.29999999999</v>
      </c>
      <c r="M904" s="16">
        <f t="shared" si="1475"/>
        <v>493458.90000000002</v>
      </c>
      <c r="N904" s="16">
        <f t="shared" si="1476"/>
        <v>160123.89999999999</v>
      </c>
      <c r="O904" s="16">
        <f t="shared" si="1483"/>
        <v>1480.4000000000001</v>
      </c>
      <c r="P904" s="16">
        <f t="shared" si="1484"/>
        <v>2547.0569999999998</v>
      </c>
      <c r="Q904" s="16">
        <f t="shared" si="1485"/>
        <v>12765.388999999999</v>
      </c>
      <c r="R904" s="16">
        <f t="shared" si="1521"/>
        <v>169347.69999999998</v>
      </c>
      <c r="S904" s="16">
        <f t="shared" si="1522"/>
        <v>496005.95699999999</v>
      </c>
      <c r="T904" s="16">
        <f t="shared" si="1523"/>
        <v>172889.28899999999</v>
      </c>
      <c r="U904" s="16">
        <f t="shared" si="1542"/>
        <v>0</v>
      </c>
      <c r="V904" s="16">
        <f t="shared" si="1543"/>
        <v>0</v>
      </c>
      <c r="W904" s="16">
        <f t="shared" si="1544"/>
        <v>0</v>
      </c>
      <c r="X904" s="16">
        <f t="shared" si="1503"/>
        <v>169347.69999999998</v>
      </c>
      <c r="Y904" s="16">
        <f t="shared" si="1504"/>
        <v>496005.95699999999</v>
      </c>
      <c r="Z904" s="16">
        <f t="shared" si="1505"/>
        <v>172889.28899999999</v>
      </c>
      <c r="AA904" s="16">
        <f t="shared" si="1545"/>
        <v>-85571.195000000007</v>
      </c>
      <c r="AB904" s="16">
        <f t="shared" si="1546"/>
        <v>85571.195000000007</v>
      </c>
      <c r="AC904" s="16">
        <f t="shared" si="1547"/>
        <v>0</v>
      </c>
      <c r="AD904" s="16">
        <f t="shared" si="1506"/>
        <v>83776.504999999976</v>
      </c>
      <c r="AE904" s="16">
        <f t="shared" si="1507"/>
        <v>581577.152</v>
      </c>
      <c r="AF904" s="16">
        <f t="shared" si="1508"/>
        <v>172889.28899999999</v>
      </c>
      <c r="AG904" s="16">
        <f t="shared" si="1548"/>
        <v>0</v>
      </c>
      <c r="AH904" s="16">
        <f t="shared" si="1509"/>
        <v>83776.504999999976</v>
      </c>
      <c r="AI904" s="16">
        <f t="shared" si="1510"/>
        <v>581577.152</v>
      </c>
      <c r="AJ904" s="16">
        <f t="shared" si="1511"/>
        <v>172889.28899999999</v>
      </c>
      <c r="AK904" s="16">
        <f t="shared" si="1549"/>
        <v>782.13400000000001</v>
      </c>
      <c r="AL904" s="16">
        <f t="shared" si="1550"/>
        <v>254890.99199999997</v>
      </c>
      <c r="AM904" s="16">
        <f t="shared" si="1551"/>
        <v>151722.008</v>
      </c>
      <c r="AN904" s="16">
        <f t="shared" si="1512"/>
        <v>84558.638999999981</v>
      </c>
      <c r="AO904" s="16">
        <f t="shared" si="1513"/>
        <v>836468.14399999997</v>
      </c>
      <c r="AP904" s="16">
        <f t="shared" si="1514"/>
        <v>324611.29700000002</v>
      </c>
      <c r="AQ904" s="16">
        <f t="shared" si="1552"/>
        <v>0</v>
      </c>
      <c r="AR904" s="16">
        <f t="shared" si="1553"/>
        <v>0</v>
      </c>
      <c r="AS904" s="16">
        <f t="shared" si="1554"/>
        <v>0</v>
      </c>
      <c r="AT904" s="16">
        <f t="shared" si="1515"/>
        <v>84558.638999999981</v>
      </c>
      <c r="AU904" s="16">
        <f t="shared" si="1516"/>
        <v>836468.14399999997</v>
      </c>
      <c r="AV904" s="16">
        <f t="shared" si="1517"/>
        <v>324611.29700000002</v>
      </c>
      <c r="AW904" s="16">
        <f t="shared" si="1555"/>
        <v>-4736.7569999999996</v>
      </c>
      <c r="AX904" s="16">
        <f t="shared" si="1556"/>
        <v>0</v>
      </c>
      <c r="AY904" s="16">
        <f t="shared" si="1557"/>
        <v>0</v>
      </c>
      <c r="AZ904" s="16">
        <f t="shared" si="1518"/>
        <v>79821.881999999983</v>
      </c>
      <c r="BA904" s="16">
        <f t="shared" si="1519"/>
        <v>836468.14399999997</v>
      </c>
      <c r="BB904" s="16">
        <f t="shared" si="1520"/>
        <v>324611.29700000002</v>
      </c>
      <c r="BC904" s="16">
        <f t="shared" si="1558"/>
        <v>0</v>
      </c>
      <c r="BD904" s="30"/>
      <c r="BE904" s="30"/>
      <c r="BF904" s="1"/>
      <c r="BG904" s="1"/>
      <c r="BH904" s="1"/>
      <c r="BI904" s="1"/>
      <c r="BJ904" s="1"/>
    </row>
    <row r="905" s="1" customFormat="1" ht="30">
      <c r="A905" s="13" t="s">
        <v>594</v>
      </c>
      <c r="B905" s="14"/>
      <c r="C905" s="13"/>
      <c r="D905" s="13"/>
      <c r="E905" s="31" t="s">
        <v>595</v>
      </c>
      <c r="F905" s="16">
        <f t="shared" si="1477"/>
        <v>157212</v>
      </c>
      <c r="G905" s="16">
        <f t="shared" si="1478"/>
        <v>498202.20000000001</v>
      </c>
      <c r="H905" s="16">
        <f t="shared" si="1479"/>
        <v>160734.10000000001</v>
      </c>
      <c r="I905" s="16">
        <f t="shared" si="1480"/>
        <v>10655.299999999999</v>
      </c>
      <c r="J905" s="16">
        <f t="shared" si="1481"/>
        <v>-4743.3000000000002</v>
      </c>
      <c r="K905" s="16">
        <f t="shared" si="1482"/>
        <v>-610.20000000000005</v>
      </c>
      <c r="L905" s="16">
        <f t="shared" si="1474"/>
        <v>167867.29999999999</v>
      </c>
      <c r="M905" s="16">
        <f t="shared" si="1475"/>
        <v>493458.90000000002</v>
      </c>
      <c r="N905" s="16">
        <f t="shared" si="1476"/>
        <v>160123.89999999999</v>
      </c>
      <c r="O905" s="16">
        <f t="shared" si="1483"/>
        <v>1480.4000000000001</v>
      </c>
      <c r="P905" s="16">
        <f t="shared" si="1484"/>
        <v>2547.0569999999998</v>
      </c>
      <c r="Q905" s="16">
        <f t="shared" si="1485"/>
        <v>12765.388999999999</v>
      </c>
      <c r="R905" s="16">
        <f t="shared" si="1521"/>
        <v>169347.69999999998</v>
      </c>
      <c r="S905" s="16">
        <f t="shared" si="1522"/>
        <v>496005.95699999999</v>
      </c>
      <c r="T905" s="16">
        <f t="shared" si="1523"/>
        <v>172889.28899999999</v>
      </c>
      <c r="U905" s="16">
        <f t="shared" si="1542"/>
        <v>0</v>
      </c>
      <c r="V905" s="16">
        <f t="shared" si="1543"/>
        <v>0</v>
      </c>
      <c r="W905" s="16">
        <f t="shared" si="1544"/>
        <v>0</v>
      </c>
      <c r="X905" s="16">
        <f t="shared" si="1503"/>
        <v>169347.69999999998</v>
      </c>
      <c r="Y905" s="16">
        <f t="shared" si="1504"/>
        <v>496005.95699999999</v>
      </c>
      <c r="Z905" s="16">
        <f t="shared" si="1505"/>
        <v>172889.28899999999</v>
      </c>
      <c r="AA905" s="16">
        <f t="shared" si="1545"/>
        <v>-85571.195000000007</v>
      </c>
      <c r="AB905" s="16">
        <f t="shared" si="1546"/>
        <v>85571.195000000007</v>
      </c>
      <c r="AC905" s="16">
        <f t="shared" si="1547"/>
        <v>0</v>
      </c>
      <c r="AD905" s="16">
        <f t="shared" si="1506"/>
        <v>83776.504999999976</v>
      </c>
      <c r="AE905" s="16">
        <f t="shared" si="1507"/>
        <v>581577.152</v>
      </c>
      <c r="AF905" s="16">
        <f t="shared" si="1508"/>
        <v>172889.28899999999</v>
      </c>
      <c r="AG905" s="16">
        <f t="shared" si="1548"/>
        <v>0</v>
      </c>
      <c r="AH905" s="16">
        <f t="shared" si="1509"/>
        <v>83776.504999999976</v>
      </c>
      <c r="AI905" s="16">
        <f t="shared" si="1510"/>
        <v>581577.152</v>
      </c>
      <c r="AJ905" s="16">
        <f t="shared" si="1511"/>
        <v>172889.28899999999</v>
      </c>
      <c r="AK905" s="16">
        <f t="shared" si="1549"/>
        <v>782.13400000000001</v>
      </c>
      <c r="AL905" s="16">
        <f t="shared" si="1550"/>
        <v>254890.99199999997</v>
      </c>
      <c r="AM905" s="16">
        <f t="shared" si="1551"/>
        <v>151722.008</v>
      </c>
      <c r="AN905" s="16">
        <f t="shared" si="1512"/>
        <v>84558.638999999981</v>
      </c>
      <c r="AO905" s="16">
        <f t="shared" si="1513"/>
        <v>836468.14399999997</v>
      </c>
      <c r="AP905" s="16">
        <f t="shared" si="1514"/>
        <v>324611.29700000002</v>
      </c>
      <c r="AQ905" s="16">
        <f t="shared" si="1552"/>
        <v>0</v>
      </c>
      <c r="AR905" s="16">
        <f t="shared" si="1553"/>
        <v>0</v>
      </c>
      <c r="AS905" s="16">
        <f t="shared" si="1554"/>
        <v>0</v>
      </c>
      <c r="AT905" s="16">
        <f t="shared" si="1515"/>
        <v>84558.638999999981</v>
      </c>
      <c r="AU905" s="16">
        <f t="shared" si="1516"/>
        <v>836468.14399999997</v>
      </c>
      <c r="AV905" s="16">
        <f t="shared" si="1517"/>
        <v>324611.29700000002</v>
      </c>
      <c r="AW905" s="16">
        <f t="shared" si="1555"/>
        <v>-4736.7569999999996</v>
      </c>
      <c r="AX905" s="16">
        <f t="shared" si="1556"/>
        <v>0</v>
      </c>
      <c r="AY905" s="16">
        <f t="shared" si="1557"/>
        <v>0</v>
      </c>
      <c r="AZ905" s="16">
        <f t="shared" si="1518"/>
        <v>79821.881999999983</v>
      </c>
      <c r="BA905" s="16">
        <f t="shared" si="1519"/>
        <v>836468.14399999997</v>
      </c>
      <c r="BB905" s="16">
        <f t="shared" si="1520"/>
        <v>324611.29700000002</v>
      </c>
      <c r="BC905" s="16">
        <f t="shared" si="1558"/>
        <v>0</v>
      </c>
      <c r="BD905" s="30"/>
      <c r="BE905" s="30"/>
      <c r="BF905" s="1"/>
      <c r="BG905" s="1"/>
      <c r="BH905" s="1"/>
      <c r="BI905" s="1"/>
      <c r="BJ905" s="1"/>
    </row>
    <row r="906" s="1" customFormat="1" ht="30">
      <c r="A906" s="13" t="s">
        <v>594</v>
      </c>
      <c r="B906" s="14" t="s">
        <v>66</v>
      </c>
      <c r="C906" s="13"/>
      <c r="D906" s="13"/>
      <c r="E906" s="29" t="s">
        <v>67</v>
      </c>
      <c r="F906" s="16">
        <f t="shared" si="1477"/>
        <v>157212</v>
      </c>
      <c r="G906" s="16">
        <f t="shared" si="1478"/>
        <v>498202.20000000001</v>
      </c>
      <c r="H906" s="16">
        <f t="shared" si="1479"/>
        <v>160734.10000000001</v>
      </c>
      <c r="I906" s="16">
        <f t="shared" si="1480"/>
        <v>10655.299999999999</v>
      </c>
      <c r="J906" s="16">
        <f t="shared" si="1481"/>
        <v>-4743.3000000000002</v>
      </c>
      <c r="K906" s="16">
        <f t="shared" si="1482"/>
        <v>-610.20000000000005</v>
      </c>
      <c r="L906" s="16">
        <f t="shared" si="1474"/>
        <v>167867.29999999999</v>
      </c>
      <c r="M906" s="16">
        <f t="shared" si="1475"/>
        <v>493458.90000000002</v>
      </c>
      <c r="N906" s="16">
        <f t="shared" si="1476"/>
        <v>160123.89999999999</v>
      </c>
      <c r="O906" s="16">
        <f t="shared" si="1483"/>
        <v>1480.4000000000001</v>
      </c>
      <c r="P906" s="16">
        <f t="shared" si="1484"/>
        <v>2547.0569999999998</v>
      </c>
      <c r="Q906" s="16">
        <f t="shared" si="1485"/>
        <v>12765.388999999999</v>
      </c>
      <c r="R906" s="16">
        <f t="shared" si="1521"/>
        <v>169347.69999999998</v>
      </c>
      <c r="S906" s="16">
        <f t="shared" si="1522"/>
        <v>496005.95699999999</v>
      </c>
      <c r="T906" s="16">
        <f t="shared" si="1523"/>
        <v>172889.28899999999</v>
      </c>
      <c r="U906" s="16">
        <f t="shared" si="1542"/>
        <v>0</v>
      </c>
      <c r="V906" s="16">
        <f t="shared" si="1543"/>
        <v>0</v>
      </c>
      <c r="W906" s="16">
        <f t="shared" si="1544"/>
        <v>0</v>
      </c>
      <c r="X906" s="16">
        <f t="shared" si="1503"/>
        <v>169347.69999999998</v>
      </c>
      <c r="Y906" s="16">
        <f t="shared" si="1504"/>
        <v>496005.95699999999</v>
      </c>
      <c r="Z906" s="16">
        <f t="shared" si="1505"/>
        <v>172889.28899999999</v>
      </c>
      <c r="AA906" s="16">
        <f t="shared" si="1545"/>
        <v>-85571.195000000007</v>
      </c>
      <c r="AB906" s="16">
        <f t="shared" si="1546"/>
        <v>85571.195000000007</v>
      </c>
      <c r="AC906" s="16">
        <f t="shared" si="1547"/>
        <v>0</v>
      </c>
      <c r="AD906" s="16">
        <f t="shared" si="1506"/>
        <v>83776.504999999976</v>
      </c>
      <c r="AE906" s="16">
        <f t="shared" si="1507"/>
        <v>581577.152</v>
      </c>
      <c r="AF906" s="16">
        <f t="shared" si="1508"/>
        <v>172889.28899999999</v>
      </c>
      <c r="AG906" s="16">
        <f t="shared" si="1548"/>
        <v>0</v>
      </c>
      <c r="AH906" s="16">
        <f t="shared" si="1509"/>
        <v>83776.504999999976</v>
      </c>
      <c r="AI906" s="16">
        <f t="shared" si="1510"/>
        <v>581577.152</v>
      </c>
      <c r="AJ906" s="16">
        <f t="shared" si="1511"/>
        <v>172889.28899999999</v>
      </c>
      <c r="AK906" s="16">
        <f t="shared" si="1549"/>
        <v>782.13400000000001</v>
      </c>
      <c r="AL906" s="16">
        <f t="shared" si="1550"/>
        <v>254890.99199999997</v>
      </c>
      <c r="AM906" s="16">
        <f t="shared" si="1551"/>
        <v>151722.008</v>
      </c>
      <c r="AN906" s="16">
        <f t="shared" si="1512"/>
        <v>84558.638999999981</v>
      </c>
      <c r="AO906" s="16">
        <f t="shared" si="1513"/>
        <v>836468.14399999997</v>
      </c>
      <c r="AP906" s="16">
        <f t="shared" si="1514"/>
        <v>324611.29700000002</v>
      </c>
      <c r="AQ906" s="16">
        <f t="shared" si="1552"/>
        <v>0</v>
      </c>
      <c r="AR906" s="16">
        <f t="shared" si="1553"/>
        <v>0</v>
      </c>
      <c r="AS906" s="16">
        <f t="shared" si="1554"/>
        <v>0</v>
      </c>
      <c r="AT906" s="16">
        <f t="shared" si="1515"/>
        <v>84558.638999999981</v>
      </c>
      <c r="AU906" s="16">
        <f t="shared" si="1516"/>
        <v>836468.14399999997</v>
      </c>
      <c r="AV906" s="16">
        <f t="shared" si="1517"/>
        <v>324611.29700000002</v>
      </c>
      <c r="AW906" s="16">
        <f t="shared" si="1555"/>
        <v>-4736.7569999999996</v>
      </c>
      <c r="AX906" s="16">
        <f t="shared" si="1556"/>
        <v>0</v>
      </c>
      <c r="AY906" s="16">
        <f t="shared" si="1557"/>
        <v>0</v>
      </c>
      <c r="AZ906" s="16">
        <f t="shared" si="1518"/>
        <v>79821.881999999983</v>
      </c>
      <c r="BA906" s="16">
        <f t="shared" si="1519"/>
        <v>836468.14399999997</v>
      </c>
      <c r="BB906" s="16">
        <f t="shared" si="1520"/>
        <v>324611.29700000002</v>
      </c>
      <c r="BC906" s="16">
        <f t="shared" si="1558"/>
        <v>0</v>
      </c>
      <c r="BD906" s="30"/>
      <c r="BE906" s="30"/>
      <c r="BF906" s="1"/>
      <c r="BG906" s="1"/>
      <c r="BH906" s="1"/>
      <c r="BI906" s="1"/>
      <c r="BJ906" s="1"/>
    </row>
    <row r="907" s="1" customFormat="1" ht="15">
      <c r="A907" s="13" t="s">
        <v>594</v>
      </c>
      <c r="B907" s="14">
        <v>200</v>
      </c>
      <c r="C907" s="13" t="s">
        <v>327</v>
      </c>
      <c r="D907" s="13" t="s">
        <v>106</v>
      </c>
      <c r="E907" s="29" t="s">
        <v>535</v>
      </c>
      <c r="F907" s="16">
        <v>157212</v>
      </c>
      <c r="G907" s="16">
        <v>498202.20000000001</v>
      </c>
      <c r="H907" s="16">
        <v>160734.10000000001</v>
      </c>
      <c r="I907" s="16">
        <v>10655.299999999999</v>
      </c>
      <c r="J907" s="16">
        <v>-4743.3000000000002</v>
      </c>
      <c r="K907" s="16">
        <v>-610.20000000000005</v>
      </c>
      <c r="L907" s="16">
        <f t="shared" si="1474"/>
        <v>167867.29999999999</v>
      </c>
      <c r="M907" s="16">
        <f t="shared" si="1475"/>
        <v>493458.90000000002</v>
      </c>
      <c r="N907" s="16">
        <f t="shared" si="1476"/>
        <v>160123.89999999999</v>
      </c>
      <c r="O907" s="16">
        <v>1480.4000000000001</v>
      </c>
      <c r="P907" s="16">
        <v>2547.0569999999998</v>
      </c>
      <c r="Q907" s="16">
        <f>6147.1+6618.289</f>
        <v>12765.388999999999</v>
      </c>
      <c r="R907" s="16">
        <f t="shared" si="1521"/>
        <v>169347.69999999998</v>
      </c>
      <c r="S907" s="16">
        <f t="shared" si="1522"/>
        <v>496005.95699999999</v>
      </c>
      <c r="T907" s="16">
        <f t="shared" si="1523"/>
        <v>172889.28899999999</v>
      </c>
      <c r="U907" s="16"/>
      <c r="V907" s="16"/>
      <c r="W907" s="16"/>
      <c r="X907" s="16">
        <f t="shared" si="1503"/>
        <v>169347.69999999998</v>
      </c>
      <c r="Y907" s="16">
        <f t="shared" si="1504"/>
        <v>496005.95699999999</v>
      </c>
      <c r="Z907" s="16">
        <f t="shared" si="1505"/>
        <v>172889.28899999999</v>
      </c>
      <c r="AA907" s="16">
        <v>-85571.195000000007</v>
      </c>
      <c r="AB907" s="16">
        <v>85571.195000000007</v>
      </c>
      <c r="AC907" s="16"/>
      <c r="AD907" s="16">
        <f t="shared" si="1506"/>
        <v>83776.504999999976</v>
      </c>
      <c r="AE907" s="16">
        <f t="shared" si="1507"/>
        <v>581577.152</v>
      </c>
      <c r="AF907" s="16">
        <f t="shared" si="1508"/>
        <v>172889.28899999999</v>
      </c>
      <c r="AG907" s="16"/>
      <c r="AH907" s="16">
        <f t="shared" si="1509"/>
        <v>83776.504999999976</v>
      </c>
      <c r="AI907" s="16">
        <f t="shared" si="1510"/>
        <v>581577.152</v>
      </c>
      <c r="AJ907" s="16">
        <f t="shared" si="1511"/>
        <v>172889.28899999999</v>
      </c>
      <c r="AK907" s="16">
        <f>-4144.21+4926.344</f>
        <v>782.13400000000001</v>
      </c>
      <c r="AL907" s="16">
        <f>312760.1-57869.108</f>
        <v>254890.99199999997</v>
      </c>
      <c r="AM907" s="16">
        <f>93852.9+57869.108</f>
        <v>151722.008</v>
      </c>
      <c r="AN907" s="16">
        <f t="shared" si="1512"/>
        <v>84558.638999999981</v>
      </c>
      <c r="AO907" s="16">
        <f t="shared" si="1513"/>
        <v>836468.14399999997</v>
      </c>
      <c r="AP907" s="16">
        <f t="shared" si="1514"/>
        <v>324611.29700000002</v>
      </c>
      <c r="AQ907" s="16"/>
      <c r="AR907" s="16"/>
      <c r="AS907" s="16"/>
      <c r="AT907" s="16">
        <f t="shared" si="1515"/>
        <v>84558.638999999981</v>
      </c>
      <c r="AU907" s="16">
        <f t="shared" si="1516"/>
        <v>836468.14399999997</v>
      </c>
      <c r="AV907" s="16">
        <f t="shared" si="1517"/>
        <v>324611.29700000002</v>
      </c>
      <c r="AW907" s="16">
        <v>-4736.7569999999996</v>
      </c>
      <c r="AX907" s="16"/>
      <c r="AY907" s="16"/>
      <c r="AZ907" s="16">
        <f t="shared" si="1518"/>
        <v>79821.881999999983</v>
      </c>
      <c r="BA907" s="16">
        <f t="shared" si="1519"/>
        <v>836468.14399999997</v>
      </c>
      <c r="BB907" s="16">
        <f t="shared" si="1520"/>
        <v>324611.29700000002</v>
      </c>
      <c r="BC907" s="16"/>
      <c r="BD907" s="30"/>
      <c r="BE907" s="30" t="s">
        <v>596</v>
      </c>
      <c r="BF907" s="1"/>
      <c r="BG907" s="1"/>
      <c r="BH907" s="1"/>
      <c r="BI907" s="1"/>
      <c r="BJ907" s="1"/>
    </row>
    <row r="908" s="1" customFormat="1" ht="30">
      <c r="A908" s="13" t="s">
        <v>597</v>
      </c>
      <c r="B908" s="14"/>
      <c r="C908" s="13"/>
      <c r="D908" s="13"/>
      <c r="E908" s="29" t="s">
        <v>598</v>
      </c>
      <c r="F908" s="16">
        <f t="shared" si="1477"/>
        <v>12484.9</v>
      </c>
      <c r="G908" s="16">
        <f t="shared" si="1478"/>
        <v>0</v>
      </c>
      <c r="H908" s="16">
        <f t="shared" si="1479"/>
        <v>478982.79999999999</v>
      </c>
      <c r="I908" s="16">
        <f t="shared" si="1480"/>
        <v>-9784.8999999999996</v>
      </c>
      <c r="J908" s="16">
        <f t="shared" si="1481"/>
        <v>0</v>
      </c>
      <c r="K908" s="16">
        <f t="shared" si="1482"/>
        <v>0</v>
      </c>
      <c r="L908" s="16">
        <f t="shared" si="1474"/>
        <v>2700</v>
      </c>
      <c r="M908" s="16">
        <f t="shared" si="1475"/>
        <v>0</v>
      </c>
      <c r="N908" s="16">
        <f t="shared" si="1476"/>
        <v>478982.79999999999</v>
      </c>
      <c r="O908" s="16">
        <f t="shared" si="1483"/>
        <v>0</v>
      </c>
      <c r="P908" s="16">
        <f t="shared" si="1484"/>
        <v>0</v>
      </c>
      <c r="Q908" s="16">
        <f t="shared" si="1485"/>
        <v>0</v>
      </c>
      <c r="R908" s="16">
        <f t="shared" si="1521"/>
        <v>2700</v>
      </c>
      <c r="S908" s="16">
        <f t="shared" si="1522"/>
        <v>0</v>
      </c>
      <c r="T908" s="16">
        <f t="shared" si="1523"/>
        <v>478982.79999999999</v>
      </c>
      <c r="U908" s="16">
        <f t="shared" si="1542"/>
        <v>0</v>
      </c>
      <c r="V908" s="16">
        <f t="shared" si="1543"/>
        <v>0</v>
      </c>
      <c r="W908" s="16">
        <f t="shared" si="1544"/>
        <v>0</v>
      </c>
      <c r="X908" s="16">
        <f t="shared" si="1503"/>
        <v>2700</v>
      </c>
      <c r="Y908" s="16">
        <f t="shared" si="1504"/>
        <v>0</v>
      </c>
      <c r="Z908" s="16">
        <f t="shared" si="1505"/>
        <v>478982.79999999999</v>
      </c>
      <c r="AA908" s="16">
        <f t="shared" si="1545"/>
        <v>0</v>
      </c>
      <c r="AB908" s="16">
        <f t="shared" si="1546"/>
        <v>0</v>
      </c>
      <c r="AC908" s="16">
        <f t="shared" si="1547"/>
        <v>0</v>
      </c>
      <c r="AD908" s="16">
        <f t="shared" si="1506"/>
        <v>2700</v>
      </c>
      <c r="AE908" s="16">
        <f t="shared" si="1507"/>
        <v>0</v>
      </c>
      <c r="AF908" s="16">
        <f t="shared" si="1508"/>
        <v>478982.79999999999</v>
      </c>
      <c r="AG908" s="16">
        <f t="shared" si="1548"/>
        <v>0</v>
      </c>
      <c r="AH908" s="16">
        <f t="shared" si="1509"/>
        <v>2700</v>
      </c>
      <c r="AI908" s="16">
        <f t="shared" si="1510"/>
        <v>0</v>
      </c>
      <c r="AJ908" s="16">
        <f t="shared" si="1511"/>
        <v>478982.79999999999</v>
      </c>
      <c r="AK908" s="16">
        <f t="shared" si="1549"/>
        <v>0</v>
      </c>
      <c r="AL908" s="16">
        <f t="shared" si="1550"/>
        <v>0</v>
      </c>
      <c r="AM908" s="16">
        <f t="shared" si="1551"/>
        <v>0</v>
      </c>
      <c r="AN908" s="16">
        <f t="shared" si="1512"/>
        <v>2700</v>
      </c>
      <c r="AO908" s="16">
        <f t="shared" si="1513"/>
        <v>0</v>
      </c>
      <c r="AP908" s="16">
        <f t="shared" si="1514"/>
        <v>478982.79999999999</v>
      </c>
      <c r="AQ908" s="16">
        <f t="shared" si="1552"/>
        <v>0</v>
      </c>
      <c r="AR908" s="16">
        <f t="shared" si="1553"/>
        <v>0</v>
      </c>
      <c r="AS908" s="16">
        <f t="shared" si="1554"/>
        <v>0</v>
      </c>
      <c r="AT908" s="16">
        <f t="shared" si="1515"/>
        <v>2700</v>
      </c>
      <c r="AU908" s="16">
        <f t="shared" si="1516"/>
        <v>0</v>
      </c>
      <c r="AV908" s="16">
        <f t="shared" si="1517"/>
        <v>478982.79999999999</v>
      </c>
      <c r="AW908" s="16">
        <f t="shared" si="1555"/>
        <v>0</v>
      </c>
      <c r="AX908" s="16">
        <f t="shared" si="1556"/>
        <v>0</v>
      </c>
      <c r="AY908" s="16">
        <f t="shared" si="1557"/>
        <v>0</v>
      </c>
      <c r="AZ908" s="16">
        <f t="shared" si="1518"/>
        <v>2700</v>
      </c>
      <c r="BA908" s="16">
        <f t="shared" si="1519"/>
        <v>0</v>
      </c>
      <c r="BB908" s="16">
        <f t="shared" si="1520"/>
        <v>478982.79999999999</v>
      </c>
      <c r="BC908" s="16">
        <f t="shared" si="1558"/>
        <v>0</v>
      </c>
      <c r="BD908" s="30"/>
      <c r="BE908" s="30"/>
      <c r="BF908" s="1"/>
      <c r="BG908" s="1"/>
      <c r="BH908" s="1"/>
      <c r="BI908" s="1"/>
      <c r="BJ908" s="1"/>
    </row>
    <row r="909" s="1" customFormat="1" ht="30">
      <c r="A909" s="13" t="s">
        <v>599</v>
      </c>
      <c r="B909" s="14"/>
      <c r="C909" s="13"/>
      <c r="D909" s="13"/>
      <c r="E909" s="29" t="s">
        <v>600</v>
      </c>
      <c r="F909" s="16">
        <f>F910+F912</f>
        <v>12484.9</v>
      </c>
      <c r="G909" s="16">
        <f>G910+G912</f>
        <v>0</v>
      </c>
      <c r="H909" s="16">
        <f>H910+H912</f>
        <v>478982.79999999999</v>
      </c>
      <c r="I909" s="16">
        <f>I910+I912</f>
        <v>-9784.8999999999996</v>
      </c>
      <c r="J909" s="16">
        <f>J910+J912</f>
        <v>0</v>
      </c>
      <c r="K909" s="16">
        <f>K910+K912</f>
        <v>0</v>
      </c>
      <c r="L909" s="16">
        <f t="shared" ref="L909:L972" si="1559">F909+I909</f>
        <v>2700</v>
      </c>
      <c r="M909" s="16">
        <f t="shared" ref="M909:M972" si="1560">G909+J909</f>
        <v>0</v>
      </c>
      <c r="N909" s="16">
        <f t="shared" ref="N909:N972" si="1561">H909+K909</f>
        <v>478982.79999999999</v>
      </c>
      <c r="O909" s="16">
        <f>O910+O912</f>
        <v>0</v>
      </c>
      <c r="P909" s="16">
        <f>P910+P912</f>
        <v>0</v>
      </c>
      <c r="Q909" s="16">
        <f>Q910+Q912</f>
        <v>0</v>
      </c>
      <c r="R909" s="16">
        <f t="shared" si="1521"/>
        <v>2700</v>
      </c>
      <c r="S909" s="16">
        <f t="shared" si="1522"/>
        <v>0</v>
      </c>
      <c r="T909" s="16">
        <f t="shared" si="1523"/>
        <v>478982.79999999999</v>
      </c>
      <c r="U909" s="16">
        <f>U910+U912</f>
        <v>0</v>
      </c>
      <c r="V909" s="16">
        <f>V910+V912</f>
        <v>0</v>
      </c>
      <c r="W909" s="16">
        <f>W910+W912</f>
        <v>0</v>
      </c>
      <c r="X909" s="16">
        <f t="shared" si="1503"/>
        <v>2700</v>
      </c>
      <c r="Y909" s="16">
        <f t="shared" si="1504"/>
        <v>0</v>
      </c>
      <c r="Z909" s="16">
        <f t="shared" si="1505"/>
        <v>478982.79999999999</v>
      </c>
      <c r="AA909" s="16">
        <f>AA910+AA912</f>
        <v>0</v>
      </c>
      <c r="AB909" s="16">
        <f>AB910+AB912</f>
        <v>0</v>
      </c>
      <c r="AC909" s="16">
        <f>AC910+AC912</f>
        <v>0</v>
      </c>
      <c r="AD909" s="16">
        <f t="shared" si="1506"/>
        <v>2700</v>
      </c>
      <c r="AE909" s="16">
        <f t="shared" si="1507"/>
        <v>0</v>
      </c>
      <c r="AF909" s="16">
        <f t="shared" si="1508"/>
        <v>478982.79999999999</v>
      </c>
      <c r="AG909" s="16">
        <f>AG910+AG912</f>
        <v>0</v>
      </c>
      <c r="AH909" s="16">
        <f t="shared" si="1509"/>
        <v>2700</v>
      </c>
      <c r="AI909" s="16">
        <f t="shared" si="1510"/>
        <v>0</v>
      </c>
      <c r="AJ909" s="16">
        <f t="shared" si="1511"/>
        <v>478982.79999999999</v>
      </c>
      <c r="AK909" s="16">
        <f>AK910+AK912</f>
        <v>0</v>
      </c>
      <c r="AL909" s="16">
        <f>AL910+AL912</f>
        <v>0</v>
      </c>
      <c r="AM909" s="16">
        <f>AM910+AM912</f>
        <v>0</v>
      </c>
      <c r="AN909" s="16">
        <f t="shared" si="1512"/>
        <v>2700</v>
      </c>
      <c r="AO909" s="16">
        <f t="shared" si="1513"/>
        <v>0</v>
      </c>
      <c r="AP909" s="16">
        <f t="shared" si="1514"/>
        <v>478982.79999999999</v>
      </c>
      <c r="AQ909" s="16">
        <f>AQ910+AQ912</f>
        <v>0</v>
      </c>
      <c r="AR909" s="16">
        <f>AR910+AR912</f>
        <v>0</v>
      </c>
      <c r="AS909" s="16">
        <f>AS910+AS912</f>
        <v>0</v>
      </c>
      <c r="AT909" s="16">
        <f t="shared" si="1515"/>
        <v>2700</v>
      </c>
      <c r="AU909" s="16">
        <f t="shared" si="1516"/>
        <v>0</v>
      </c>
      <c r="AV909" s="16">
        <f t="shared" si="1517"/>
        <v>478982.79999999999</v>
      </c>
      <c r="AW909" s="16">
        <f>AW910+AW912</f>
        <v>0</v>
      </c>
      <c r="AX909" s="16">
        <f>AX910+AX912</f>
        <v>0</v>
      </c>
      <c r="AY909" s="16">
        <f>AY910+AY912</f>
        <v>0</v>
      </c>
      <c r="AZ909" s="16">
        <f t="shared" si="1518"/>
        <v>2700</v>
      </c>
      <c r="BA909" s="16">
        <f t="shared" si="1519"/>
        <v>0</v>
      </c>
      <c r="BB909" s="16">
        <f t="shared" si="1520"/>
        <v>478982.79999999999</v>
      </c>
      <c r="BC909" s="16">
        <f>BC910+BC912</f>
        <v>0</v>
      </c>
      <c r="BD909" s="30"/>
      <c r="BE909" s="30"/>
      <c r="BF909" s="1"/>
      <c r="BG909" s="1"/>
      <c r="BH909" s="1"/>
      <c r="BI909" s="1"/>
      <c r="BJ909" s="1"/>
    </row>
    <row r="910" s="1" customFormat="1" ht="30">
      <c r="A910" s="13" t="s">
        <v>599</v>
      </c>
      <c r="B910" s="14" t="s">
        <v>66</v>
      </c>
      <c r="C910" s="13"/>
      <c r="D910" s="13"/>
      <c r="E910" s="29" t="s">
        <v>67</v>
      </c>
      <c r="F910" s="16">
        <f>F911</f>
        <v>2700</v>
      </c>
      <c r="G910" s="16">
        <f>G911</f>
        <v>0</v>
      </c>
      <c r="H910" s="16">
        <f>H911</f>
        <v>0</v>
      </c>
      <c r="I910" s="16">
        <f>I911</f>
        <v>0</v>
      </c>
      <c r="J910" s="16">
        <f>J911</f>
        <v>0</v>
      </c>
      <c r="K910" s="16">
        <f>K911</f>
        <v>0</v>
      </c>
      <c r="L910" s="16">
        <f t="shared" si="1559"/>
        <v>2700</v>
      </c>
      <c r="M910" s="16">
        <f t="shared" si="1560"/>
        <v>0</v>
      </c>
      <c r="N910" s="16">
        <f t="shared" si="1561"/>
        <v>0</v>
      </c>
      <c r="O910" s="16">
        <f>O911</f>
        <v>0</v>
      </c>
      <c r="P910" s="16">
        <f>P911</f>
        <v>0</v>
      </c>
      <c r="Q910" s="16">
        <f>Q911</f>
        <v>0</v>
      </c>
      <c r="R910" s="16">
        <f t="shared" si="1521"/>
        <v>2700</v>
      </c>
      <c r="S910" s="16">
        <f t="shared" si="1522"/>
        <v>0</v>
      </c>
      <c r="T910" s="16">
        <f t="shared" si="1523"/>
        <v>0</v>
      </c>
      <c r="U910" s="16">
        <f>U911</f>
        <v>0</v>
      </c>
      <c r="V910" s="16">
        <f>V911</f>
        <v>0</v>
      </c>
      <c r="W910" s="16">
        <f>W911</f>
        <v>0</v>
      </c>
      <c r="X910" s="16">
        <f t="shared" si="1503"/>
        <v>2700</v>
      </c>
      <c r="Y910" s="16">
        <f t="shared" si="1504"/>
        <v>0</v>
      </c>
      <c r="Z910" s="16">
        <f t="shared" si="1505"/>
        <v>0</v>
      </c>
      <c r="AA910" s="16">
        <f>AA911</f>
        <v>0</v>
      </c>
      <c r="AB910" s="16">
        <f>AB911</f>
        <v>0</v>
      </c>
      <c r="AC910" s="16">
        <f>AC911</f>
        <v>0</v>
      </c>
      <c r="AD910" s="16">
        <f t="shared" si="1506"/>
        <v>2700</v>
      </c>
      <c r="AE910" s="16">
        <f t="shared" si="1507"/>
        <v>0</v>
      </c>
      <c r="AF910" s="16">
        <f t="shared" si="1508"/>
        <v>0</v>
      </c>
      <c r="AG910" s="16">
        <f>AG911</f>
        <v>0</v>
      </c>
      <c r="AH910" s="16">
        <f t="shared" si="1509"/>
        <v>2700</v>
      </c>
      <c r="AI910" s="16">
        <f t="shared" si="1510"/>
        <v>0</v>
      </c>
      <c r="AJ910" s="16">
        <f t="shared" si="1511"/>
        <v>0</v>
      </c>
      <c r="AK910" s="16">
        <f>AK911</f>
        <v>0</v>
      </c>
      <c r="AL910" s="16">
        <f>AL911</f>
        <v>0</v>
      </c>
      <c r="AM910" s="16">
        <f>AM911</f>
        <v>0</v>
      </c>
      <c r="AN910" s="16">
        <f t="shared" si="1512"/>
        <v>2700</v>
      </c>
      <c r="AO910" s="16">
        <f t="shared" si="1513"/>
        <v>0</v>
      </c>
      <c r="AP910" s="16">
        <f t="shared" si="1514"/>
        <v>0</v>
      </c>
      <c r="AQ910" s="16">
        <f>AQ911</f>
        <v>0</v>
      </c>
      <c r="AR910" s="16">
        <f>AR911</f>
        <v>0</v>
      </c>
      <c r="AS910" s="16">
        <f>AS911</f>
        <v>0</v>
      </c>
      <c r="AT910" s="16">
        <f t="shared" si="1515"/>
        <v>2700</v>
      </c>
      <c r="AU910" s="16">
        <f t="shared" si="1516"/>
        <v>0</v>
      </c>
      <c r="AV910" s="16">
        <f t="shared" si="1517"/>
        <v>0</v>
      </c>
      <c r="AW910" s="16">
        <f>AW911</f>
        <v>0</v>
      </c>
      <c r="AX910" s="16">
        <f>AX911</f>
        <v>0</v>
      </c>
      <c r="AY910" s="16">
        <f>AY911</f>
        <v>0</v>
      </c>
      <c r="AZ910" s="16">
        <f t="shared" si="1518"/>
        <v>2700</v>
      </c>
      <c r="BA910" s="16">
        <f t="shared" si="1519"/>
        <v>0</v>
      </c>
      <c r="BB910" s="16">
        <f t="shared" si="1520"/>
        <v>0</v>
      </c>
      <c r="BC910" s="16">
        <f>BC911</f>
        <v>0</v>
      </c>
      <c r="BD910" s="30"/>
      <c r="BE910" s="30"/>
      <c r="BF910" s="1"/>
      <c r="BG910" s="1"/>
      <c r="BH910" s="1"/>
      <c r="BI910" s="1"/>
      <c r="BJ910" s="1"/>
    </row>
    <row r="911" s="1" customFormat="1" ht="15">
      <c r="A911" s="13" t="s">
        <v>599</v>
      </c>
      <c r="B911" s="14">
        <v>200</v>
      </c>
      <c r="C911" s="13" t="s">
        <v>327</v>
      </c>
      <c r="D911" s="13" t="s">
        <v>106</v>
      </c>
      <c r="E911" s="29" t="s">
        <v>535</v>
      </c>
      <c r="F911" s="16">
        <v>2700</v>
      </c>
      <c r="G911" s="16">
        <v>0</v>
      </c>
      <c r="H911" s="16">
        <v>0</v>
      </c>
      <c r="I911" s="16"/>
      <c r="J911" s="16"/>
      <c r="K911" s="16"/>
      <c r="L911" s="16">
        <f t="shared" si="1559"/>
        <v>2700</v>
      </c>
      <c r="M911" s="16">
        <f t="shared" si="1560"/>
        <v>0</v>
      </c>
      <c r="N911" s="16">
        <f t="shared" si="1561"/>
        <v>0</v>
      </c>
      <c r="O911" s="16"/>
      <c r="P911" s="16"/>
      <c r="Q911" s="16"/>
      <c r="R911" s="16">
        <f t="shared" si="1521"/>
        <v>2700</v>
      </c>
      <c r="S911" s="16">
        <f t="shared" si="1522"/>
        <v>0</v>
      </c>
      <c r="T911" s="16">
        <f t="shared" si="1523"/>
        <v>0</v>
      </c>
      <c r="U911" s="16"/>
      <c r="V911" s="16"/>
      <c r="W911" s="16"/>
      <c r="X911" s="16">
        <f t="shared" si="1503"/>
        <v>2700</v>
      </c>
      <c r="Y911" s="16">
        <f t="shared" si="1504"/>
        <v>0</v>
      </c>
      <c r="Z911" s="16">
        <f t="shared" si="1505"/>
        <v>0</v>
      </c>
      <c r="AA911" s="16"/>
      <c r="AB911" s="16"/>
      <c r="AC911" s="16"/>
      <c r="AD911" s="16">
        <f t="shared" si="1506"/>
        <v>2700</v>
      </c>
      <c r="AE911" s="16">
        <f t="shared" si="1507"/>
        <v>0</v>
      </c>
      <c r="AF911" s="16">
        <f t="shared" si="1508"/>
        <v>0</v>
      </c>
      <c r="AG911" s="16"/>
      <c r="AH911" s="16">
        <f t="shared" si="1509"/>
        <v>2700</v>
      </c>
      <c r="AI911" s="16">
        <f t="shared" si="1510"/>
        <v>0</v>
      </c>
      <c r="AJ911" s="16">
        <f t="shared" si="1511"/>
        <v>0</v>
      </c>
      <c r="AK911" s="16"/>
      <c r="AL911" s="16"/>
      <c r="AM911" s="16"/>
      <c r="AN911" s="16">
        <f t="shared" si="1512"/>
        <v>2700</v>
      </c>
      <c r="AO911" s="16">
        <f t="shared" si="1513"/>
        <v>0</v>
      </c>
      <c r="AP911" s="16">
        <f t="shared" si="1514"/>
        <v>0</v>
      </c>
      <c r="AQ911" s="16"/>
      <c r="AR911" s="16"/>
      <c r="AS911" s="16"/>
      <c r="AT911" s="16">
        <f t="shared" si="1515"/>
        <v>2700</v>
      </c>
      <c r="AU911" s="16">
        <f t="shared" si="1516"/>
        <v>0</v>
      </c>
      <c r="AV911" s="16">
        <f t="shared" si="1517"/>
        <v>0</v>
      </c>
      <c r="AW911" s="16"/>
      <c r="AX911" s="16"/>
      <c r="AY911" s="16"/>
      <c r="AZ911" s="16">
        <f t="shared" si="1518"/>
        <v>2700</v>
      </c>
      <c r="BA911" s="16">
        <f t="shared" si="1519"/>
        <v>0</v>
      </c>
      <c r="BB911" s="16">
        <f t="shared" si="1520"/>
        <v>0</v>
      </c>
      <c r="BC911" s="16"/>
      <c r="BD911" s="30"/>
      <c r="BE911" s="30"/>
      <c r="BF911" s="1"/>
      <c r="BG911" s="1"/>
      <c r="BH911" s="1"/>
      <c r="BI911" s="1"/>
      <c r="BJ911" s="1"/>
    </row>
    <row r="912" s="1" customFormat="1" ht="45">
      <c r="A912" s="13" t="s">
        <v>599</v>
      </c>
      <c r="B912" s="14" t="s">
        <v>35</v>
      </c>
      <c r="C912" s="13"/>
      <c r="D912" s="13"/>
      <c r="E912" s="29" t="s">
        <v>36</v>
      </c>
      <c r="F912" s="16">
        <f>F913</f>
        <v>9784.8999999999996</v>
      </c>
      <c r="G912" s="16">
        <f>G913</f>
        <v>0</v>
      </c>
      <c r="H912" s="16">
        <f>H913</f>
        <v>478982.79999999999</v>
      </c>
      <c r="I912" s="16">
        <f>I913</f>
        <v>-9784.8999999999996</v>
      </c>
      <c r="J912" s="16">
        <f>J913</f>
        <v>0</v>
      </c>
      <c r="K912" s="16">
        <f>K913</f>
        <v>0</v>
      </c>
      <c r="L912" s="16">
        <f t="shared" si="1559"/>
        <v>0</v>
      </c>
      <c r="M912" s="16">
        <f t="shared" si="1560"/>
        <v>0</v>
      </c>
      <c r="N912" s="16">
        <f t="shared" si="1561"/>
        <v>478982.79999999999</v>
      </c>
      <c r="O912" s="16">
        <f>O913</f>
        <v>0</v>
      </c>
      <c r="P912" s="16">
        <f>P913</f>
        <v>0</v>
      </c>
      <c r="Q912" s="16">
        <f>Q913</f>
        <v>0</v>
      </c>
      <c r="R912" s="16">
        <f t="shared" si="1521"/>
        <v>0</v>
      </c>
      <c r="S912" s="16">
        <f t="shared" si="1522"/>
        <v>0</v>
      </c>
      <c r="T912" s="16">
        <f t="shared" si="1523"/>
        <v>478982.79999999999</v>
      </c>
      <c r="U912" s="16">
        <f>U913</f>
        <v>0</v>
      </c>
      <c r="V912" s="16">
        <f>V913</f>
        <v>0</v>
      </c>
      <c r="W912" s="16">
        <f>W913</f>
        <v>0</v>
      </c>
      <c r="X912" s="16">
        <f t="shared" si="1503"/>
        <v>0</v>
      </c>
      <c r="Y912" s="16">
        <f t="shared" si="1504"/>
        <v>0</v>
      </c>
      <c r="Z912" s="16">
        <f t="shared" si="1505"/>
        <v>478982.79999999999</v>
      </c>
      <c r="AA912" s="16">
        <f>AA913</f>
        <v>0</v>
      </c>
      <c r="AB912" s="16">
        <f>AB913</f>
        <v>0</v>
      </c>
      <c r="AC912" s="16">
        <f>AC913</f>
        <v>0</v>
      </c>
      <c r="AD912" s="16">
        <f t="shared" si="1506"/>
        <v>0</v>
      </c>
      <c r="AE912" s="16">
        <f t="shared" si="1507"/>
        <v>0</v>
      </c>
      <c r="AF912" s="16">
        <f t="shared" si="1508"/>
        <v>478982.79999999999</v>
      </c>
      <c r="AG912" s="16">
        <f>AG913</f>
        <v>0</v>
      </c>
      <c r="AH912" s="16">
        <f t="shared" si="1509"/>
        <v>0</v>
      </c>
      <c r="AI912" s="16">
        <f t="shared" si="1510"/>
        <v>0</v>
      </c>
      <c r="AJ912" s="16">
        <f t="shared" si="1511"/>
        <v>478982.79999999999</v>
      </c>
      <c r="AK912" s="16">
        <f>AK913</f>
        <v>0</v>
      </c>
      <c r="AL912" s="16">
        <f>AL913</f>
        <v>0</v>
      </c>
      <c r="AM912" s="16">
        <f>AM913</f>
        <v>0</v>
      </c>
      <c r="AN912" s="16">
        <f t="shared" si="1512"/>
        <v>0</v>
      </c>
      <c r="AO912" s="16">
        <f t="shared" si="1513"/>
        <v>0</v>
      </c>
      <c r="AP912" s="16">
        <f t="shared" si="1514"/>
        <v>478982.79999999999</v>
      </c>
      <c r="AQ912" s="16">
        <f>AQ913</f>
        <v>0</v>
      </c>
      <c r="AR912" s="16">
        <f>AR913</f>
        <v>0</v>
      </c>
      <c r="AS912" s="16">
        <f>AS913</f>
        <v>0</v>
      </c>
      <c r="AT912" s="16">
        <f t="shared" si="1515"/>
        <v>0</v>
      </c>
      <c r="AU912" s="16">
        <f t="shared" si="1516"/>
        <v>0</v>
      </c>
      <c r="AV912" s="16">
        <f t="shared" si="1517"/>
        <v>478982.79999999999</v>
      </c>
      <c r="AW912" s="16">
        <f>AW913</f>
        <v>0</v>
      </c>
      <c r="AX912" s="16">
        <f>AX913</f>
        <v>0</v>
      </c>
      <c r="AY912" s="16">
        <f>AY913</f>
        <v>0</v>
      </c>
      <c r="AZ912" s="16">
        <f t="shared" si="1518"/>
        <v>0</v>
      </c>
      <c r="BA912" s="16">
        <f t="shared" si="1519"/>
        <v>0</v>
      </c>
      <c r="BB912" s="16">
        <f t="shared" si="1520"/>
        <v>478982.79999999999</v>
      </c>
      <c r="BC912" s="16">
        <f>BC913</f>
        <v>0</v>
      </c>
      <c r="BD912" s="30"/>
      <c r="BE912" s="30"/>
      <c r="BF912" s="1"/>
      <c r="BG912" s="1"/>
      <c r="BH912" s="1"/>
      <c r="BI912" s="1"/>
      <c r="BJ912" s="1"/>
    </row>
    <row r="913" s="1" customFormat="1" ht="15">
      <c r="A913" s="13" t="s">
        <v>599</v>
      </c>
      <c r="B913" s="14">
        <v>400</v>
      </c>
      <c r="C913" s="13" t="s">
        <v>327</v>
      </c>
      <c r="D913" s="13" t="s">
        <v>106</v>
      </c>
      <c r="E913" s="29" t="s">
        <v>535</v>
      </c>
      <c r="F913" s="16">
        <v>9784.8999999999996</v>
      </c>
      <c r="G913" s="16">
        <v>0</v>
      </c>
      <c r="H913" s="16">
        <v>478982.79999999999</v>
      </c>
      <c r="I913" s="16">
        <v>-9784.8999999999996</v>
      </c>
      <c r="J913" s="16"/>
      <c r="K913" s="16"/>
      <c r="L913" s="16">
        <f t="shared" si="1559"/>
        <v>0</v>
      </c>
      <c r="M913" s="16">
        <f t="shared" si="1560"/>
        <v>0</v>
      </c>
      <c r="N913" s="16">
        <f t="shared" si="1561"/>
        <v>478982.79999999999</v>
      </c>
      <c r="O913" s="16"/>
      <c r="P913" s="16"/>
      <c r="Q913" s="16"/>
      <c r="R913" s="16">
        <f t="shared" si="1521"/>
        <v>0</v>
      </c>
      <c r="S913" s="16">
        <f t="shared" si="1522"/>
        <v>0</v>
      </c>
      <c r="T913" s="16">
        <f t="shared" si="1523"/>
        <v>478982.79999999999</v>
      </c>
      <c r="U913" s="16"/>
      <c r="V913" s="16"/>
      <c r="W913" s="16"/>
      <c r="X913" s="16">
        <f t="shared" si="1503"/>
        <v>0</v>
      </c>
      <c r="Y913" s="16">
        <f t="shared" si="1504"/>
        <v>0</v>
      </c>
      <c r="Z913" s="16">
        <f t="shared" si="1505"/>
        <v>478982.79999999999</v>
      </c>
      <c r="AA913" s="16"/>
      <c r="AB913" s="16"/>
      <c r="AC913" s="16"/>
      <c r="AD913" s="16">
        <f t="shared" si="1506"/>
        <v>0</v>
      </c>
      <c r="AE913" s="16">
        <f t="shared" si="1507"/>
        <v>0</v>
      </c>
      <c r="AF913" s="16">
        <f t="shared" si="1508"/>
        <v>478982.79999999999</v>
      </c>
      <c r="AG913" s="16"/>
      <c r="AH913" s="16">
        <f t="shared" si="1509"/>
        <v>0</v>
      </c>
      <c r="AI913" s="16">
        <f t="shared" si="1510"/>
        <v>0</v>
      </c>
      <c r="AJ913" s="16">
        <f t="shared" si="1511"/>
        <v>478982.79999999999</v>
      </c>
      <c r="AK913" s="16"/>
      <c r="AL913" s="16"/>
      <c r="AM913" s="16"/>
      <c r="AN913" s="16">
        <f t="shared" si="1512"/>
        <v>0</v>
      </c>
      <c r="AO913" s="16">
        <f t="shared" si="1513"/>
        <v>0</v>
      </c>
      <c r="AP913" s="16">
        <f t="shared" si="1514"/>
        <v>478982.79999999999</v>
      </c>
      <c r="AQ913" s="16"/>
      <c r="AR913" s="16"/>
      <c r="AS913" s="16"/>
      <c r="AT913" s="16">
        <f t="shared" si="1515"/>
        <v>0</v>
      </c>
      <c r="AU913" s="16">
        <f t="shared" si="1516"/>
        <v>0</v>
      </c>
      <c r="AV913" s="16">
        <f t="shared" si="1517"/>
        <v>478982.79999999999</v>
      </c>
      <c r="AW913" s="16"/>
      <c r="AX913" s="16"/>
      <c r="AY913" s="16"/>
      <c r="AZ913" s="16">
        <f t="shared" si="1518"/>
        <v>0</v>
      </c>
      <c r="BA913" s="16">
        <f t="shared" si="1519"/>
        <v>0</v>
      </c>
      <c r="BB913" s="16">
        <f t="shared" si="1520"/>
        <v>478982.79999999999</v>
      </c>
      <c r="BC913" s="16"/>
      <c r="BD913" s="30"/>
      <c r="BE913" s="30">
        <v>23</v>
      </c>
      <c r="BF913" s="1"/>
      <c r="BG913" s="1"/>
      <c r="BH913" s="1"/>
      <c r="BI913" s="1"/>
      <c r="BJ913" s="1"/>
    </row>
    <row r="914" s="1" customFormat="1" ht="15">
      <c r="A914" s="13" t="s">
        <v>601</v>
      </c>
      <c r="B914" s="14"/>
      <c r="C914" s="13"/>
      <c r="D914" s="13"/>
      <c r="E914" s="31" t="s">
        <v>602</v>
      </c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>
        <f t="shared" ref="AA914:AA916" si="1562">AA915</f>
        <v>29400</v>
      </c>
      <c r="AB914" s="16">
        <f t="shared" ref="AB914:AB916" si="1563">AB915</f>
        <v>72500</v>
      </c>
      <c r="AC914" s="16">
        <f t="shared" ref="AC914:AC916" si="1564">AC915</f>
        <v>0</v>
      </c>
      <c r="AD914" s="16">
        <f t="shared" si="1506"/>
        <v>29400</v>
      </c>
      <c r="AE914" s="16">
        <f t="shared" si="1507"/>
        <v>72500</v>
      </c>
      <c r="AF914" s="16">
        <f t="shared" si="1508"/>
        <v>0</v>
      </c>
      <c r="AG914" s="16">
        <f t="shared" ref="AG914:AG916" si="1565">AG915</f>
        <v>0</v>
      </c>
      <c r="AH914" s="16">
        <f t="shared" si="1509"/>
        <v>29400</v>
      </c>
      <c r="AI914" s="16">
        <f t="shared" si="1510"/>
        <v>72500</v>
      </c>
      <c r="AJ914" s="16">
        <f t="shared" si="1511"/>
        <v>0</v>
      </c>
      <c r="AK914" s="16">
        <f t="shared" ref="AK914:AK916" si="1566">AK915</f>
        <v>0</v>
      </c>
      <c r="AL914" s="16">
        <f t="shared" ref="AL914:AL916" si="1567">AL915</f>
        <v>0</v>
      </c>
      <c r="AM914" s="16">
        <f t="shared" ref="AM914:AM916" si="1568">AM915</f>
        <v>0</v>
      </c>
      <c r="AN914" s="16">
        <f t="shared" si="1512"/>
        <v>29400</v>
      </c>
      <c r="AO914" s="16">
        <f t="shared" si="1513"/>
        <v>72500</v>
      </c>
      <c r="AP914" s="16">
        <f t="shared" si="1514"/>
        <v>0</v>
      </c>
      <c r="AQ914" s="16">
        <f t="shared" ref="AQ914:AQ916" si="1569">AQ915</f>
        <v>0</v>
      </c>
      <c r="AR914" s="16">
        <f t="shared" ref="AR914:AR916" si="1570">AR915</f>
        <v>0</v>
      </c>
      <c r="AS914" s="16">
        <f t="shared" ref="AS914:AS916" si="1571">AS915</f>
        <v>0</v>
      </c>
      <c r="AT914" s="16">
        <f t="shared" si="1515"/>
        <v>29400</v>
      </c>
      <c r="AU914" s="16">
        <f t="shared" si="1516"/>
        <v>72500</v>
      </c>
      <c r="AV914" s="16">
        <f t="shared" si="1517"/>
        <v>0</v>
      </c>
      <c r="AW914" s="16">
        <f t="shared" ref="AW914:AW916" si="1572">AW915</f>
        <v>0</v>
      </c>
      <c r="AX914" s="16">
        <f t="shared" ref="AX914:AX916" si="1573">AX915</f>
        <v>0</v>
      </c>
      <c r="AY914" s="16">
        <f t="shared" ref="AY914:AY916" si="1574">AY915</f>
        <v>0</v>
      </c>
      <c r="AZ914" s="16">
        <f t="shared" si="1518"/>
        <v>29400</v>
      </c>
      <c r="BA914" s="16">
        <f t="shared" si="1519"/>
        <v>72500</v>
      </c>
      <c r="BB914" s="16">
        <f t="shared" si="1520"/>
        <v>0</v>
      </c>
      <c r="BC914" s="16">
        <f t="shared" ref="BC914:BC916" si="1575">BC915</f>
        <v>0</v>
      </c>
      <c r="BD914" s="30"/>
      <c r="BE914" s="30"/>
      <c r="BF914" s="1"/>
      <c r="BG914" s="1"/>
      <c r="BH914" s="1"/>
      <c r="BI914" s="1"/>
      <c r="BJ914" s="1"/>
    </row>
    <row r="915" s="1" customFormat="1" ht="15">
      <c r="A915" s="13" t="s">
        <v>603</v>
      </c>
      <c r="B915" s="14"/>
      <c r="C915" s="13"/>
      <c r="D915" s="13"/>
      <c r="E915" s="31" t="s">
        <v>604</v>
      </c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>
        <f t="shared" si="1562"/>
        <v>29400</v>
      </c>
      <c r="AB915" s="16">
        <f t="shared" si="1563"/>
        <v>72500</v>
      </c>
      <c r="AC915" s="16">
        <f t="shared" si="1564"/>
        <v>0</v>
      </c>
      <c r="AD915" s="16">
        <f t="shared" si="1506"/>
        <v>29400</v>
      </c>
      <c r="AE915" s="16">
        <f t="shared" si="1507"/>
        <v>72500</v>
      </c>
      <c r="AF915" s="16">
        <f t="shared" si="1508"/>
        <v>0</v>
      </c>
      <c r="AG915" s="16">
        <f t="shared" si="1565"/>
        <v>0</v>
      </c>
      <c r="AH915" s="16">
        <f t="shared" si="1509"/>
        <v>29400</v>
      </c>
      <c r="AI915" s="16">
        <f t="shared" si="1510"/>
        <v>72500</v>
      </c>
      <c r="AJ915" s="16">
        <f t="shared" si="1511"/>
        <v>0</v>
      </c>
      <c r="AK915" s="16">
        <f t="shared" si="1566"/>
        <v>0</v>
      </c>
      <c r="AL915" s="16">
        <f t="shared" si="1567"/>
        <v>0</v>
      </c>
      <c r="AM915" s="16">
        <f t="shared" si="1568"/>
        <v>0</v>
      </c>
      <c r="AN915" s="16">
        <f t="shared" si="1512"/>
        <v>29400</v>
      </c>
      <c r="AO915" s="16">
        <f t="shared" si="1513"/>
        <v>72500</v>
      </c>
      <c r="AP915" s="16">
        <f t="shared" si="1514"/>
        <v>0</v>
      </c>
      <c r="AQ915" s="16">
        <f t="shared" si="1569"/>
        <v>0</v>
      </c>
      <c r="AR915" s="16">
        <f t="shared" si="1570"/>
        <v>0</v>
      </c>
      <c r="AS915" s="16">
        <f t="shared" si="1571"/>
        <v>0</v>
      </c>
      <c r="AT915" s="16">
        <f t="shared" si="1515"/>
        <v>29400</v>
      </c>
      <c r="AU915" s="16">
        <f t="shared" si="1516"/>
        <v>72500</v>
      </c>
      <c r="AV915" s="16">
        <f t="shared" si="1517"/>
        <v>0</v>
      </c>
      <c r="AW915" s="16">
        <f t="shared" si="1572"/>
        <v>0</v>
      </c>
      <c r="AX915" s="16">
        <f t="shared" si="1573"/>
        <v>0</v>
      </c>
      <c r="AY915" s="16">
        <f t="shared" si="1574"/>
        <v>0</v>
      </c>
      <c r="AZ915" s="16">
        <f t="shared" si="1518"/>
        <v>29400</v>
      </c>
      <c r="BA915" s="16">
        <f t="shared" si="1519"/>
        <v>72500</v>
      </c>
      <c r="BB915" s="16">
        <f t="shared" si="1520"/>
        <v>0</v>
      </c>
      <c r="BC915" s="16">
        <f t="shared" si="1575"/>
        <v>0</v>
      </c>
      <c r="BD915" s="30"/>
      <c r="BE915" s="30"/>
      <c r="BF915" s="1"/>
      <c r="BG915" s="1"/>
      <c r="BH915" s="1"/>
      <c r="BI915" s="1"/>
      <c r="BJ915" s="1"/>
    </row>
    <row r="916" s="1" customFormat="1" ht="15">
      <c r="A916" s="13" t="s">
        <v>603</v>
      </c>
      <c r="B916" s="14" t="s">
        <v>66</v>
      </c>
      <c r="C916" s="13"/>
      <c r="D916" s="13"/>
      <c r="E916" s="29" t="s">
        <v>67</v>
      </c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>
        <f t="shared" si="1562"/>
        <v>29400</v>
      </c>
      <c r="AB916" s="16">
        <f t="shared" si="1563"/>
        <v>72500</v>
      </c>
      <c r="AC916" s="16">
        <f t="shared" si="1564"/>
        <v>0</v>
      </c>
      <c r="AD916" s="16">
        <f t="shared" si="1506"/>
        <v>29400</v>
      </c>
      <c r="AE916" s="16">
        <f t="shared" si="1507"/>
        <v>72500</v>
      </c>
      <c r="AF916" s="16">
        <f t="shared" si="1508"/>
        <v>0</v>
      </c>
      <c r="AG916" s="16">
        <f t="shared" si="1565"/>
        <v>0</v>
      </c>
      <c r="AH916" s="16">
        <f t="shared" si="1509"/>
        <v>29400</v>
      </c>
      <c r="AI916" s="16">
        <f t="shared" si="1510"/>
        <v>72500</v>
      </c>
      <c r="AJ916" s="16">
        <f t="shared" si="1511"/>
        <v>0</v>
      </c>
      <c r="AK916" s="16">
        <f t="shared" si="1566"/>
        <v>0</v>
      </c>
      <c r="AL916" s="16">
        <f t="shared" si="1567"/>
        <v>0</v>
      </c>
      <c r="AM916" s="16">
        <f t="shared" si="1568"/>
        <v>0</v>
      </c>
      <c r="AN916" s="16">
        <f t="shared" si="1512"/>
        <v>29400</v>
      </c>
      <c r="AO916" s="16">
        <f t="shared" si="1513"/>
        <v>72500</v>
      </c>
      <c r="AP916" s="16">
        <f t="shared" si="1514"/>
        <v>0</v>
      </c>
      <c r="AQ916" s="16">
        <f t="shared" si="1569"/>
        <v>0</v>
      </c>
      <c r="AR916" s="16">
        <f t="shared" si="1570"/>
        <v>0</v>
      </c>
      <c r="AS916" s="16">
        <f t="shared" si="1571"/>
        <v>0</v>
      </c>
      <c r="AT916" s="16">
        <f t="shared" si="1515"/>
        <v>29400</v>
      </c>
      <c r="AU916" s="16">
        <f t="shared" si="1516"/>
        <v>72500</v>
      </c>
      <c r="AV916" s="16">
        <f t="shared" si="1517"/>
        <v>0</v>
      </c>
      <c r="AW916" s="16">
        <f t="shared" si="1572"/>
        <v>0</v>
      </c>
      <c r="AX916" s="16">
        <f t="shared" si="1573"/>
        <v>0</v>
      </c>
      <c r="AY916" s="16">
        <f t="shared" si="1574"/>
        <v>0</v>
      </c>
      <c r="AZ916" s="16">
        <f t="shared" si="1518"/>
        <v>29400</v>
      </c>
      <c r="BA916" s="16">
        <f t="shared" si="1519"/>
        <v>72500</v>
      </c>
      <c r="BB916" s="16">
        <f t="shared" si="1520"/>
        <v>0</v>
      </c>
      <c r="BC916" s="16">
        <f t="shared" si="1575"/>
        <v>0</v>
      </c>
      <c r="BD916" s="30"/>
      <c r="BE916" s="30"/>
      <c r="BF916" s="1"/>
      <c r="BG916" s="1"/>
      <c r="BH916" s="1"/>
      <c r="BI916" s="1"/>
      <c r="BJ916" s="1"/>
    </row>
    <row r="917" s="1" customFormat="1" ht="15">
      <c r="A917" s="13" t="s">
        <v>603</v>
      </c>
      <c r="B917" s="14">
        <v>200</v>
      </c>
      <c r="C917" s="13" t="s">
        <v>327</v>
      </c>
      <c r="D917" s="13" t="s">
        <v>106</v>
      </c>
      <c r="E917" s="29" t="s">
        <v>535</v>
      </c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>
        <v>29400</v>
      </c>
      <c r="AB917" s="16">
        <v>72500</v>
      </c>
      <c r="AC917" s="16"/>
      <c r="AD917" s="16">
        <f t="shared" si="1506"/>
        <v>29400</v>
      </c>
      <c r="AE917" s="16">
        <f t="shared" si="1507"/>
        <v>72500</v>
      </c>
      <c r="AF917" s="16">
        <f t="shared" si="1508"/>
        <v>0</v>
      </c>
      <c r="AG917" s="16"/>
      <c r="AH917" s="16">
        <f t="shared" si="1509"/>
        <v>29400</v>
      </c>
      <c r="AI917" s="16">
        <f t="shared" si="1510"/>
        <v>72500</v>
      </c>
      <c r="AJ917" s="16">
        <f t="shared" si="1511"/>
        <v>0</v>
      </c>
      <c r="AK917" s="16"/>
      <c r="AL917" s="16"/>
      <c r="AM917" s="16"/>
      <c r="AN917" s="16">
        <f t="shared" si="1512"/>
        <v>29400</v>
      </c>
      <c r="AO917" s="16">
        <f t="shared" si="1513"/>
        <v>72500</v>
      </c>
      <c r="AP917" s="16">
        <f t="shared" si="1514"/>
        <v>0</v>
      </c>
      <c r="AQ917" s="16"/>
      <c r="AR917" s="16"/>
      <c r="AS917" s="16"/>
      <c r="AT917" s="16">
        <f t="shared" si="1515"/>
        <v>29400</v>
      </c>
      <c r="AU917" s="16">
        <f t="shared" si="1516"/>
        <v>72500</v>
      </c>
      <c r="AV917" s="16">
        <f t="shared" si="1517"/>
        <v>0</v>
      </c>
      <c r="AW917" s="16"/>
      <c r="AX917" s="16"/>
      <c r="AY917" s="16"/>
      <c r="AZ917" s="16">
        <f t="shared" si="1518"/>
        <v>29400</v>
      </c>
      <c r="BA917" s="16">
        <f t="shared" si="1519"/>
        <v>72500</v>
      </c>
      <c r="BB917" s="16">
        <f t="shared" si="1520"/>
        <v>0</v>
      </c>
      <c r="BC917" s="16"/>
      <c r="BD917" s="30"/>
      <c r="BE917" s="30"/>
      <c r="BF917" s="1"/>
      <c r="BG917" s="1"/>
      <c r="BH917" s="1"/>
      <c r="BI917" s="1"/>
      <c r="BJ917" s="1"/>
    </row>
    <row r="918" s="23" customFormat="1" ht="15">
      <c r="A918" s="24" t="s">
        <v>605</v>
      </c>
      <c r="B918" s="25"/>
      <c r="C918" s="24"/>
      <c r="D918" s="24"/>
      <c r="E918" s="26" t="s">
        <v>61</v>
      </c>
      <c r="F918" s="27">
        <f>F919+F947+F965+F1001+F1023</f>
        <v>6150986.9999999991</v>
      </c>
      <c r="G918" s="27">
        <f>G919+G947+G965+G1001+G1023</f>
        <v>5543599.3999999994</v>
      </c>
      <c r="H918" s="27">
        <f>H919+H947+H965+H1001+H1023</f>
        <v>6395558.1999999983</v>
      </c>
      <c r="I918" s="27">
        <f>I919+I947+I965+I1001+I1023</f>
        <v>-15438.699999999999</v>
      </c>
      <c r="J918" s="27">
        <f>J919+J947+J965+J1001+J1023</f>
        <v>49417.299999999996</v>
      </c>
      <c r="K918" s="27">
        <f>K919+K947+K965+K1001+K1023</f>
        <v>-51724.300000000003</v>
      </c>
      <c r="L918" s="27">
        <f t="shared" si="1559"/>
        <v>6135548.2999999989</v>
      </c>
      <c r="M918" s="27">
        <f t="shared" si="1560"/>
        <v>5593016.6999999993</v>
      </c>
      <c r="N918" s="27">
        <f t="shared" si="1561"/>
        <v>6343833.8999999985</v>
      </c>
      <c r="O918" s="27">
        <f>O919+O947+O965+O1001+O1023</f>
        <v>726865.54351999995</v>
      </c>
      <c r="P918" s="27">
        <f>P919+P947+P965+P1001+P1023</f>
        <v>126372.298</v>
      </c>
      <c r="Q918" s="27">
        <f>Q919+Q947+Q965+Q1001+Q1023</f>
        <v>101407.39</v>
      </c>
      <c r="R918" s="27">
        <f t="shared" si="1521"/>
        <v>6862413.8435199987</v>
      </c>
      <c r="S918" s="27">
        <f t="shared" si="1522"/>
        <v>5719388.9979999997</v>
      </c>
      <c r="T918" s="27">
        <f t="shared" si="1523"/>
        <v>6445241.2899999982</v>
      </c>
      <c r="U918" s="27">
        <f>U919+U947+U965+U1001+U1023</f>
        <v>-1700.729</v>
      </c>
      <c r="V918" s="27">
        <f>V919+V947+V965+V1001+V1023</f>
        <v>0</v>
      </c>
      <c r="W918" s="27">
        <f>W919+W947+W965+W1001+W1023</f>
        <v>0</v>
      </c>
      <c r="X918" s="27">
        <f t="shared" si="1503"/>
        <v>6860713.1145199984</v>
      </c>
      <c r="Y918" s="27">
        <f t="shared" si="1504"/>
        <v>5719388.9979999997</v>
      </c>
      <c r="Z918" s="27">
        <f t="shared" si="1505"/>
        <v>6445241.2899999982</v>
      </c>
      <c r="AA918" s="27">
        <f>AA919+AA947+AA965+AA1001+AA1023</f>
        <v>-70478.267999999996</v>
      </c>
      <c r="AB918" s="27">
        <f>AB919+AB947+AB965+AB1001+AB1023</f>
        <v>128558.626</v>
      </c>
      <c r="AC918" s="27">
        <f>AC919+AC947+AC965+AC1001+AC1023</f>
        <v>4960</v>
      </c>
      <c r="AD918" s="27">
        <f t="shared" si="1506"/>
        <v>6790234.8465199983</v>
      </c>
      <c r="AE918" s="27">
        <f t="shared" si="1507"/>
        <v>5847947.6239999998</v>
      </c>
      <c r="AF918" s="27">
        <f t="shared" si="1508"/>
        <v>6450201.2899999982</v>
      </c>
      <c r="AG918" s="27">
        <f>AG919+AG947+AG965+AG1001+AG1023</f>
        <v>0</v>
      </c>
      <c r="AH918" s="27">
        <f t="shared" si="1509"/>
        <v>6790234.8465199983</v>
      </c>
      <c r="AI918" s="27">
        <f t="shared" si="1510"/>
        <v>5847947.6239999998</v>
      </c>
      <c r="AJ918" s="27">
        <f t="shared" si="1511"/>
        <v>6450201.2899999982</v>
      </c>
      <c r="AK918" s="27">
        <f>AK919+AK947+AK965+AK1001+AK1023</f>
        <v>428630.99199999997</v>
      </c>
      <c r="AL918" s="27">
        <f>AL919+AL947+AL965+AL1001+AL1023</f>
        <v>186292.38900000002</v>
      </c>
      <c r="AM918" s="27">
        <f>AM919+AM947+AM965+AM1001+AM1023</f>
        <v>-175011.37700000001</v>
      </c>
      <c r="AN918" s="27">
        <f t="shared" si="1512"/>
        <v>7218865.8385199979</v>
      </c>
      <c r="AO918" s="27">
        <f t="shared" si="1513"/>
        <v>6034240.0130000003</v>
      </c>
      <c r="AP918" s="27">
        <f t="shared" si="1514"/>
        <v>6275189.9129999978</v>
      </c>
      <c r="AQ918" s="27">
        <f>AQ919+AQ947+AQ965+AQ1001+AQ1023</f>
        <v>-32593.532999999999</v>
      </c>
      <c r="AR918" s="27">
        <f>AR919+AR947+AR965+AR1001+AR1023</f>
        <v>-99112.222999999998</v>
      </c>
      <c r="AS918" s="27">
        <f>AS919+AS947+AS965+AS1001+AS1023</f>
        <v>-99112.222999999998</v>
      </c>
      <c r="AT918" s="27">
        <f t="shared" si="1515"/>
        <v>7186272.3055199981</v>
      </c>
      <c r="AU918" s="27">
        <f t="shared" si="1516"/>
        <v>5935127.79</v>
      </c>
      <c r="AV918" s="27">
        <f t="shared" si="1517"/>
        <v>6176077.6899999976</v>
      </c>
      <c r="AW918" s="27">
        <f>AW919+AW947+AW965+AW1001+AW1023</f>
        <v>20143.253000000001</v>
      </c>
      <c r="AX918" s="27">
        <f>AX919+AX947+AX965+AX1001+AX1023</f>
        <v>-12559.986999999994</v>
      </c>
      <c r="AY918" s="27">
        <f>AY919+AY947+AY965+AY1001+AY1023</f>
        <v>20000</v>
      </c>
      <c r="AZ918" s="27">
        <f t="shared" si="1518"/>
        <v>7206415.5585199976</v>
      </c>
      <c r="BA918" s="27">
        <f t="shared" si="1519"/>
        <v>5922567.8030000003</v>
      </c>
      <c r="BB918" s="27">
        <f t="shared" si="1520"/>
        <v>6196077.6899999976</v>
      </c>
      <c r="BC918" s="27">
        <f>BC919+BC947+BC965+BC1001+BC1023</f>
        <v>0</v>
      </c>
      <c r="BD918" s="28"/>
      <c r="BE918" s="28"/>
      <c r="BF918" s="23"/>
      <c r="BG918" s="23"/>
      <c r="BH918" s="23"/>
      <c r="BI918" s="23"/>
      <c r="BJ918" s="23"/>
    </row>
    <row r="919" s="1" customFormat="1" ht="45">
      <c r="A919" s="13" t="s">
        <v>606</v>
      </c>
      <c r="B919" s="14"/>
      <c r="C919" s="13"/>
      <c r="D919" s="13"/>
      <c r="E919" s="29" t="s">
        <v>607</v>
      </c>
      <c r="F919" s="16">
        <f>F920+F923+F926+F929+F934+F937+F940</f>
        <v>3817961.3999999994</v>
      </c>
      <c r="G919" s="16">
        <f>G920+G923+G926+G929+G934+G937+G940</f>
        <v>3539452.1000000001</v>
      </c>
      <c r="H919" s="16">
        <f>H920+H923+H926+H929+H934+H937+H940</f>
        <v>4622842.8999999994</v>
      </c>
      <c r="I919" s="16">
        <f>I920+I923+I926+I929+I934+I937+I940</f>
        <v>16081.599999999999</v>
      </c>
      <c r="J919" s="16">
        <f>J920+J923+J926+J929+J934+J937+J940</f>
        <v>0</v>
      </c>
      <c r="K919" s="16">
        <f>K920+K923+K926+K929+K934+K937+K940</f>
        <v>0</v>
      </c>
      <c r="L919" s="16">
        <f t="shared" si="1559"/>
        <v>3834042.9999999995</v>
      </c>
      <c r="M919" s="16">
        <f t="shared" si="1560"/>
        <v>3539452.1000000001</v>
      </c>
      <c r="N919" s="16">
        <f t="shared" si="1561"/>
        <v>4622842.8999999994</v>
      </c>
      <c r="O919" s="16">
        <f>O920+O923+O926+O929+O934+O937+O940</f>
        <v>294713.63996</v>
      </c>
      <c r="P919" s="16">
        <f>P920+P923+P926+P929+P934+P937+P940</f>
        <v>63056.767</v>
      </c>
      <c r="Q919" s="16">
        <f>Q920+Q923+Q926+Q929+Q934+Q937+Q940</f>
        <v>73134.290000000008</v>
      </c>
      <c r="R919" s="16">
        <f t="shared" si="1521"/>
        <v>4128756.6399599994</v>
      </c>
      <c r="S919" s="16">
        <f t="shared" si="1522"/>
        <v>3602508.8670000001</v>
      </c>
      <c r="T919" s="16">
        <f t="shared" si="1523"/>
        <v>4695977.1899999995</v>
      </c>
      <c r="U919" s="16">
        <f>U920+U923+U926+U929+U934+U937+U940</f>
        <v>0</v>
      </c>
      <c r="V919" s="16">
        <f>V920+V923+V926+V929+V934+V937+V940</f>
        <v>0</v>
      </c>
      <c r="W919" s="16">
        <f>W920+W923+W926+W929+W934+W937+W940</f>
        <v>0</v>
      </c>
      <c r="X919" s="16">
        <f t="shared" si="1503"/>
        <v>4128756.6399599994</v>
      </c>
      <c r="Y919" s="16">
        <f t="shared" si="1504"/>
        <v>3602508.8670000001</v>
      </c>
      <c r="Z919" s="16">
        <f t="shared" si="1505"/>
        <v>4695977.1899999995</v>
      </c>
      <c r="AA919" s="16">
        <f>AA920+AA923+AA926+AA929+AA934+AA937+AA940</f>
        <v>27845.031999999999</v>
      </c>
      <c r="AB919" s="16">
        <f>AB920+AB923+AB926+AB929+AB934+AB937+AB940</f>
        <v>4960</v>
      </c>
      <c r="AC919" s="16">
        <f>AC920+AC923+AC926+AC929+AC934+AC937+AC940</f>
        <v>4960</v>
      </c>
      <c r="AD919" s="16">
        <f t="shared" si="1506"/>
        <v>4156601.6719599995</v>
      </c>
      <c r="AE919" s="16">
        <f t="shared" si="1507"/>
        <v>3607468.8670000001</v>
      </c>
      <c r="AF919" s="16">
        <f t="shared" si="1508"/>
        <v>4700937.1899999995</v>
      </c>
      <c r="AG919" s="16">
        <f>AG920+AG923+AG926+AG929+AG934+AG937+AG940</f>
        <v>0</v>
      </c>
      <c r="AH919" s="16">
        <f t="shared" si="1509"/>
        <v>4156601.6719599995</v>
      </c>
      <c r="AI919" s="16">
        <f t="shared" si="1510"/>
        <v>3607468.8670000001</v>
      </c>
      <c r="AJ919" s="16">
        <f t="shared" si="1511"/>
        <v>4700937.1899999995</v>
      </c>
      <c r="AK919" s="16">
        <f>AK920+AK923+AK926+AK929+AK934+AK937+AK940</f>
        <v>296979.85999999999</v>
      </c>
      <c r="AL919" s="16">
        <f>AL920+AL923+AL926+AL929+AL934+AL937+AL940</f>
        <v>488641.10600000003</v>
      </c>
      <c r="AM919" s="16">
        <f>AM920+AM923+AM926+AM929+AM934+AM937+AM940</f>
        <v>-91569.860000000015</v>
      </c>
      <c r="AN919" s="16">
        <f t="shared" si="1512"/>
        <v>4453581.5319599994</v>
      </c>
      <c r="AO919" s="16">
        <f t="shared" si="1513"/>
        <v>4096109.9730000002</v>
      </c>
      <c r="AP919" s="16">
        <f t="shared" si="1514"/>
        <v>4609367.3299999991</v>
      </c>
      <c r="AQ919" s="16">
        <f>AQ920+AQ923+AQ926+AQ929+AQ934+AQ937+AQ940</f>
        <v>-26650.010999999999</v>
      </c>
      <c r="AR919" s="16">
        <f>AR920+AR923+AR926+AR929+AR934+AR937+AR940</f>
        <v>-88700.839999999997</v>
      </c>
      <c r="AS919" s="16">
        <f>AS920+AS923+AS926+AS929+AS934+AS937+AS940</f>
        <v>-88700.839999999997</v>
      </c>
      <c r="AT919" s="16">
        <f t="shared" si="1515"/>
        <v>4426931.5209599994</v>
      </c>
      <c r="AU919" s="16">
        <f t="shared" si="1516"/>
        <v>4007409.1330000004</v>
      </c>
      <c r="AV919" s="16">
        <f t="shared" si="1517"/>
        <v>4520666.4899999993</v>
      </c>
      <c r="AW919" s="16">
        <f>AW920+AW923+AW926+AW929+AW934+AW937+AW940</f>
        <v>7900.5490000000009</v>
      </c>
      <c r="AX919" s="16">
        <f>AX920+AX923+AX926+AX929+AX934+AX937+AX940</f>
        <v>150603</v>
      </c>
      <c r="AY919" s="16">
        <f>AY920+AY923+AY926+AY929+AY934+AY937+AY940</f>
        <v>0</v>
      </c>
      <c r="AZ919" s="16">
        <f t="shared" si="1518"/>
        <v>4434832.0699599991</v>
      </c>
      <c r="BA919" s="16">
        <f t="shared" si="1519"/>
        <v>4158012.1330000004</v>
      </c>
      <c r="BB919" s="16">
        <f t="shared" si="1520"/>
        <v>4520666.4899999993</v>
      </c>
      <c r="BC919" s="16">
        <f>BC920+BC923+BC926+BC929+BC934+BC937+BC940</f>
        <v>0</v>
      </c>
      <c r="BD919" s="30"/>
      <c r="BE919" s="30"/>
      <c r="BF919" s="1"/>
      <c r="BG919" s="1"/>
      <c r="BH919" s="1"/>
      <c r="BI919" s="1"/>
      <c r="BJ919" s="1"/>
    </row>
    <row r="920" s="1" customFormat="1" ht="30">
      <c r="A920" s="13" t="s">
        <v>608</v>
      </c>
      <c r="B920" s="14"/>
      <c r="C920" s="13"/>
      <c r="D920" s="13"/>
      <c r="E920" s="29" t="s">
        <v>609</v>
      </c>
      <c r="F920" s="16">
        <f t="shared" ref="F920:F927" si="1576">F921</f>
        <v>251705.59999999998</v>
      </c>
      <c r="G920" s="16">
        <f t="shared" ref="G920:G927" si="1577">G921</f>
        <v>33266.300000000047</v>
      </c>
      <c r="H920" s="16">
        <f t="shared" ref="H920:H927" si="1578">H921</f>
        <v>855668.80000000005</v>
      </c>
      <c r="I920" s="16">
        <f t="shared" ref="I920:I927" si="1579">I921</f>
        <v>0</v>
      </c>
      <c r="J920" s="16">
        <f t="shared" ref="J920:J927" si="1580">J921</f>
        <v>0</v>
      </c>
      <c r="K920" s="16">
        <f t="shared" ref="K920:K927" si="1581">K921</f>
        <v>0</v>
      </c>
      <c r="L920" s="16">
        <f t="shared" si="1559"/>
        <v>251705.59999999998</v>
      </c>
      <c r="M920" s="16">
        <f t="shared" si="1560"/>
        <v>33266.300000000047</v>
      </c>
      <c r="N920" s="16">
        <f t="shared" si="1561"/>
        <v>855668.80000000005</v>
      </c>
      <c r="O920" s="16">
        <f t="shared" ref="O920:O927" si="1582">O921</f>
        <v>24912.175670000001</v>
      </c>
      <c r="P920" s="16">
        <f t="shared" ref="P920:P927" si="1583">P921</f>
        <v>11355.433000000001</v>
      </c>
      <c r="Q920" s="16">
        <f t="shared" ref="Q920:Q927" si="1584">Q921</f>
        <v>21786.776000000002</v>
      </c>
      <c r="R920" s="16">
        <f t="shared" si="1521"/>
        <v>276617.77567</v>
      </c>
      <c r="S920" s="16">
        <f t="shared" si="1522"/>
        <v>44621.733000000051</v>
      </c>
      <c r="T920" s="16">
        <f t="shared" si="1523"/>
        <v>877455.576</v>
      </c>
      <c r="U920" s="16">
        <f t="shared" ref="U920:U927" si="1585">U921</f>
        <v>0</v>
      </c>
      <c r="V920" s="16">
        <f t="shared" ref="V920:V927" si="1586">V921</f>
        <v>0</v>
      </c>
      <c r="W920" s="16">
        <f t="shared" ref="W920:W927" si="1587">W921</f>
        <v>0</v>
      </c>
      <c r="X920" s="16">
        <f t="shared" si="1503"/>
        <v>276617.77567</v>
      </c>
      <c r="Y920" s="16">
        <f t="shared" si="1504"/>
        <v>44621.733000000051</v>
      </c>
      <c r="Z920" s="16">
        <f t="shared" si="1505"/>
        <v>877455.576</v>
      </c>
      <c r="AA920" s="16">
        <f t="shared" ref="AA920:AA927" si="1588">AA921</f>
        <v>0</v>
      </c>
      <c r="AB920" s="16">
        <f t="shared" ref="AB920:AB927" si="1589">AB921</f>
        <v>0</v>
      </c>
      <c r="AC920" s="16">
        <f t="shared" ref="AC920:AC927" si="1590">AC921</f>
        <v>0</v>
      </c>
      <c r="AD920" s="16">
        <f t="shared" si="1506"/>
        <v>276617.77567</v>
      </c>
      <c r="AE920" s="16">
        <f t="shared" si="1507"/>
        <v>44621.733000000051</v>
      </c>
      <c r="AF920" s="16">
        <f t="shared" si="1508"/>
        <v>877455.576</v>
      </c>
      <c r="AG920" s="16">
        <f t="shared" ref="AG920:AG927" si="1591">AG921</f>
        <v>0</v>
      </c>
      <c r="AH920" s="16">
        <f t="shared" si="1509"/>
        <v>276617.77567</v>
      </c>
      <c r="AI920" s="16">
        <f t="shared" si="1510"/>
        <v>44621.733000000051</v>
      </c>
      <c r="AJ920" s="16">
        <f t="shared" si="1511"/>
        <v>877455.576</v>
      </c>
      <c r="AK920" s="16">
        <f t="shared" ref="AK920:AK927" si="1592">AK921</f>
        <v>-227961.90700000001</v>
      </c>
      <c r="AL920" s="16">
        <f t="shared" ref="AL920:AL927" si="1593">AL921</f>
        <v>-33266.300000000003</v>
      </c>
      <c r="AM920" s="16">
        <f t="shared" ref="AM920:AM927" si="1594">AM921</f>
        <v>-195595.70000000001</v>
      </c>
      <c r="AN920" s="16">
        <f t="shared" si="1512"/>
        <v>48655.868669999996</v>
      </c>
      <c r="AO920" s="16">
        <f t="shared" si="1513"/>
        <v>11355.433000000048</v>
      </c>
      <c r="AP920" s="16">
        <f t="shared" si="1514"/>
        <v>681859.87599999993</v>
      </c>
      <c r="AQ920" s="16">
        <f t="shared" ref="AQ920:AQ927" si="1595">AQ921</f>
        <v>0</v>
      </c>
      <c r="AR920" s="16">
        <f t="shared" ref="AR920:AR927" si="1596">AR921</f>
        <v>0</v>
      </c>
      <c r="AS920" s="16">
        <f t="shared" ref="AS920:AS927" si="1597">AS921</f>
        <v>0</v>
      </c>
      <c r="AT920" s="16">
        <f t="shared" si="1515"/>
        <v>48655.868669999996</v>
      </c>
      <c r="AU920" s="16">
        <f t="shared" si="1516"/>
        <v>11355.433000000048</v>
      </c>
      <c r="AV920" s="16">
        <f t="shared" si="1517"/>
        <v>681859.87599999993</v>
      </c>
      <c r="AW920" s="16">
        <f t="shared" ref="AW920:AW927" si="1598">AW921</f>
        <v>-6207.8299999999999</v>
      </c>
      <c r="AX920" s="16">
        <f t="shared" ref="AX920:AX927" si="1599">AX921</f>
        <v>150603</v>
      </c>
      <c r="AY920" s="16">
        <f t="shared" ref="AY920:AY927" si="1600">AY921</f>
        <v>0</v>
      </c>
      <c r="AZ920" s="16">
        <f t="shared" si="1518"/>
        <v>42448.038669999994</v>
      </c>
      <c r="BA920" s="16">
        <f t="shared" si="1519"/>
        <v>161958.43300000005</v>
      </c>
      <c r="BB920" s="16">
        <f t="shared" si="1520"/>
        <v>681859.87599999993</v>
      </c>
      <c r="BC920" s="16">
        <f t="shared" ref="BC920:BC927" si="1601">BC921</f>
        <v>0</v>
      </c>
      <c r="BD920" s="30"/>
      <c r="BE920" s="30"/>
      <c r="BF920" s="1"/>
      <c r="BG920" s="1"/>
      <c r="BH920" s="1"/>
      <c r="BI920" s="1"/>
      <c r="BJ920" s="1"/>
    </row>
    <row r="921" s="1" customFormat="1" ht="30">
      <c r="A921" s="13" t="s">
        <v>608</v>
      </c>
      <c r="B921" s="14" t="s">
        <v>66</v>
      </c>
      <c r="C921" s="13"/>
      <c r="D921" s="13"/>
      <c r="E921" s="29" t="s">
        <v>67</v>
      </c>
      <c r="F921" s="16">
        <f t="shared" si="1576"/>
        <v>251705.59999999998</v>
      </c>
      <c r="G921" s="16">
        <f t="shared" si="1577"/>
        <v>33266.300000000047</v>
      </c>
      <c r="H921" s="16">
        <f t="shared" si="1578"/>
        <v>855668.80000000005</v>
      </c>
      <c r="I921" s="16">
        <f t="shared" si="1579"/>
        <v>0</v>
      </c>
      <c r="J921" s="16">
        <f t="shared" si="1580"/>
        <v>0</v>
      </c>
      <c r="K921" s="16">
        <f t="shared" si="1581"/>
        <v>0</v>
      </c>
      <c r="L921" s="16">
        <f t="shared" si="1559"/>
        <v>251705.59999999998</v>
      </c>
      <c r="M921" s="16">
        <f t="shared" si="1560"/>
        <v>33266.300000000047</v>
      </c>
      <c r="N921" s="16">
        <f t="shared" si="1561"/>
        <v>855668.80000000005</v>
      </c>
      <c r="O921" s="16">
        <f t="shared" si="1582"/>
        <v>24912.175670000001</v>
      </c>
      <c r="P921" s="16">
        <f t="shared" si="1583"/>
        <v>11355.433000000001</v>
      </c>
      <c r="Q921" s="16">
        <f t="shared" si="1584"/>
        <v>21786.776000000002</v>
      </c>
      <c r="R921" s="16">
        <f t="shared" si="1521"/>
        <v>276617.77567</v>
      </c>
      <c r="S921" s="16">
        <f t="shared" si="1522"/>
        <v>44621.733000000051</v>
      </c>
      <c r="T921" s="16">
        <f t="shared" si="1523"/>
        <v>877455.576</v>
      </c>
      <c r="U921" s="16">
        <f t="shared" si="1585"/>
        <v>0</v>
      </c>
      <c r="V921" s="16">
        <f t="shared" si="1586"/>
        <v>0</v>
      </c>
      <c r="W921" s="16">
        <f t="shared" si="1587"/>
        <v>0</v>
      </c>
      <c r="X921" s="16">
        <f t="shared" si="1503"/>
        <v>276617.77567</v>
      </c>
      <c r="Y921" s="16">
        <f t="shared" si="1504"/>
        <v>44621.733000000051</v>
      </c>
      <c r="Z921" s="16">
        <f t="shared" si="1505"/>
        <v>877455.576</v>
      </c>
      <c r="AA921" s="16">
        <f t="shared" si="1588"/>
        <v>0</v>
      </c>
      <c r="AB921" s="16">
        <f t="shared" si="1589"/>
        <v>0</v>
      </c>
      <c r="AC921" s="16">
        <f t="shared" si="1590"/>
        <v>0</v>
      </c>
      <c r="AD921" s="16">
        <f t="shared" si="1506"/>
        <v>276617.77567</v>
      </c>
      <c r="AE921" s="16">
        <f t="shared" si="1507"/>
        <v>44621.733000000051</v>
      </c>
      <c r="AF921" s="16">
        <f t="shared" si="1508"/>
        <v>877455.576</v>
      </c>
      <c r="AG921" s="16">
        <f t="shared" si="1591"/>
        <v>0</v>
      </c>
      <c r="AH921" s="16">
        <f t="shared" si="1509"/>
        <v>276617.77567</v>
      </c>
      <c r="AI921" s="16">
        <f t="shared" si="1510"/>
        <v>44621.733000000051</v>
      </c>
      <c r="AJ921" s="16">
        <f t="shared" si="1511"/>
        <v>877455.576</v>
      </c>
      <c r="AK921" s="16">
        <f t="shared" si="1592"/>
        <v>-227961.90700000001</v>
      </c>
      <c r="AL921" s="16">
        <f t="shared" si="1593"/>
        <v>-33266.300000000003</v>
      </c>
      <c r="AM921" s="16">
        <f t="shared" si="1594"/>
        <v>-195595.70000000001</v>
      </c>
      <c r="AN921" s="16">
        <f t="shared" si="1512"/>
        <v>48655.868669999996</v>
      </c>
      <c r="AO921" s="16">
        <f t="shared" si="1513"/>
        <v>11355.433000000048</v>
      </c>
      <c r="AP921" s="16">
        <f t="shared" si="1514"/>
        <v>681859.87599999993</v>
      </c>
      <c r="AQ921" s="16">
        <f t="shared" si="1595"/>
        <v>0</v>
      </c>
      <c r="AR921" s="16">
        <f t="shared" si="1596"/>
        <v>0</v>
      </c>
      <c r="AS921" s="16">
        <f t="shared" si="1597"/>
        <v>0</v>
      </c>
      <c r="AT921" s="16">
        <f t="shared" si="1515"/>
        <v>48655.868669999996</v>
      </c>
      <c r="AU921" s="16">
        <f t="shared" si="1516"/>
        <v>11355.433000000048</v>
      </c>
      <c r="AV921" s="16">
        <f t="shared" si="1517"/>
        <v>681859.87599999993</v>
      </c>
      <c r="AW921" s="16">
        <f t="shared" si="1598"/>
        <v>-6207.8299999999999</v>
      </c>
      <c r="AX921" s="16">
        <f t="shared" si="1599"/>
        <v>150603</v>
      </c>
      <c r="AY921" s="16">
        <f t="shared" si="1600"/>
        <v>0</v>
      </c>
      <c r="AZ921" s="16">
        <f t="shared" si="1518"/>
        <v>42448.038669999994</v>
      </c>
      <c r="BA921" s="16">
        <f t="shared" si="1519"/>
        <v>161958.43300000005</v>
      </c>
      <c r="BB921" s="16">
        <f t="shared" si="1520"/>
        <v>681859.87599999993</v>
      </c>
      <c r="BC921" s="16">
        <f t="shared" si="1601"/>
        <v>0</v>
      </c>
      <c r="BD921" s="30"/>
      <c r="BE921" s="30"/>
      <c r="BF921" s="1"/>
      <c r="BG921" s="1"/>
      <c r="BH921" s="1"/>
      <c r="BI921" s="1"/>
      <c r="BJ921" s="1"/>
    </row>
    <row r="922" s="1" customFormat="1" ht="15">
      <c r="A922" s="13" t="s">
        <v>608</v>
      </c>
      <c r="B922" s="14">
        <v>200</v>
      </c>
      <c r="C922" s="13" t="s">
        <v>242</v>
      </c>
      <c r="D922" s="13" t="s">
        <v>74</v>
      </c>
      <c r="E922" s="29" t="s">
        <v>540</v>
      </c>
      <c r="F922" s="16">
        <v>251705.59999999998</v>
      </c>
      <c r="G922" s="16">
        <v>33266.300000000047</v>
      </c>
      <c r="H922" s="16">
        <v>855668.80000000005</v>
      </c>
      <c r="I922" s="16"/>
      <c r="J922" s="16"/>
      <c r="K922" s="16"/>
      <c r="L922" s="16">
        <f t="shared" si="1559"/>
        <v>251705.59999999998</v>
      </c>
      <c r="M922" s="16">
        <f t="shared" si="1560"/>
        <v>33266.300000000047</v>
      </c>
      <c r="N922" s="16">
        <f t="shared" si="1561"/>
        <v>855668.80000000005</v>
      </c>
      <c r="O922" s="16">
        <v>24912.175670000001</v>
      </c>
      <c r="P922" s="16">
        <v>11355.433000000001</v>
      </c>
      <c r="Q922" s="16">
        <v>21786.776000000002</v>
      </c>
      <c r="R922" s="16">
        <f t="shared" si="1521"/>
        <v>276617.77567</v>
      </c>
      <c r="S922" s="16">
        <f t="shared" si="1522"/>
        <v>44621.733000000051</v>
      </c>
      <c r="T922" s="16">
        <f t="shared" si="1523"/>
        <v>877455.576</v>
      </c>
      <c r="U922" s="16"/>
      <c r="V922" s="16"/>
      <c r="W922" s="16"/>
      <c r="X922" s="16">
        <f t="shared" si="1503"/>
        <v>276617.77567</v>
      </c>
      <c r="Y922" s="16">
        <f t="shared" si="1504"/>
        <v>44621.733000000051</v>
      </c>
      <c r="Z922" s="16">
        <f t="shared" si="1505"/>
        <v>877455.576</v>
      </c>
      <c r="AA922" s="16"/>
      <c r="AB922" s="16"/>
      <c r="AC922" s="16"/>
      <c r="AD922" s="16">
        <f t="shared" si="1506"/>
        <v>276617.77567</v>
      </c>
      <c r="AE922" s="16">
        <f t="shared" si="1507"/>
        <v>44621.733000000051</v>
      </c>
      <c r="AF922" s="16">
        <f t="shared" si="1508"/>
        <v>877455.576</v>
      </c>
      <c r="AG922" s="16"/>
      <c r="AH922" s="16">
        <f t="shared" si="1509"/>
        <v>276617.77567</v>
      </c>
      <c r="AI922" s="16">
        <f t="shared" si="1510"/>
        <v>44621.733000000051</v>
      </c>
      <c r="AJ922" s="16">
        <f t="shared" si="1511"/>
        <v>877455.576</v>
      </c>
      <c r="AK922" s="16">
        <v>-227961.90700000001</v>
      </c>
      <c r="AL922" s="16">
        <v>-33266.300000000003</v>
      </c>
      <c r="AM922" s="16">
        <v>-195595.70000000001</v>
      </c>
      <c r="AN922" s="16">
        <f t="shared" si="1512"/>
        <v>48655.868669999996</v>
      </c>
      <c r="AO922" s="16">
        <f t="shared" si="1513"/>
        <v>11355.433000000048</v>
      </c>
      <c r="AP922" s="16">
        <f t="shared" si="1514"/>
        <v>681859.87599999993</v>
      </c>
      <c r="AQ922" s="16"/>
      <c r="AR922" s="16"/>
      <c r="AS922" s="16"/>
      <c r="AT922" s="16">
        <f t="shared" si="1515"/>
        <v>48655.868669999996</v>
      </c>
      <c r="AU922" s="16">
        <f t="shared" si="1516"/>
        <v>11355.433000000048</v>
      </c>
      <c r="AV922" s="16">
        <f t="shared" si="1517"/>
        <v>681859.87599999993</v>
      </c>
      <c r="AW922" s="16">
        <v>-6207.8299999999999</v>
      </c>
      <c r="AX922" s="16">
        <v>150603</v>
      </c>
      <c r="AY922" s="16"/>
      <c r="AZ922" s="16">
        <f t="shared" si="1518"/>
        <v>42448.038669999994</v>
      </c>
      <c r="BA922" s="16">
        <f t="shared" si="1519"/>
        <v>161958.43300000005</v>
      </c>
      <c r="BB922" s="16">
        <f t="shared" si="1520"/>
        <v>681859.87599999993</v>
      </c>
      <c r="BC922" s="16"/>
      <c r="BD922" s="30"/>
      <c r="BE922" s="30"/>
      <c r="BF922" s="1"/>
      <c r="BG922" s="1"/>
      <c r="BH922" s="1"/>
      <c r="BI922" s="1"/>
      <c r="BJ922" s="1"/>
    </row>
    <row r="923" s="1" customFormat="1" ht="15">
      <c r="A923" s="13" t="s">
        <v>610</v>
      </c>
      <c r="B923" s="14"/>
      <c r="C923" s="13"/>
      <c r="D923" s="13"/>
      <c r="E923" s="31" t="s">
        <v>611</v>
      </c>
      <c r="F923" s="16">
        <f t="shared" si="1576"/>
        <v>3045931.6999999997</v>
      </c>
      <c r="G923" s="16">
        <f t="shared" si="1577"/>
        <v>3043196.8999999999</v>
      </c>
      <c r="H923" s="16">
        <f t="shared" si="1578"/>
        <v>3268741</v>
      </c>
      <c r="I923" s="16">
        <f t="shared" si="1579"/>
        <v>15029.299999999999</v>
      </c>
      <c r="J923" s="16">
        <f t="shared" si="1580"/>
        <v>0</v>
      </c>
      <c r="K923" s="16">
        <f t="shared" si="1581"/>
        <v>0</v>
      </c>
      <c r="L923" s="16">
        <f t="shared" si="1559"/>
        <v>3060960.9999999995</v>
      </c>
      <c r="M923" s="16">
        <f t="shared" si="1560"/>
        <v>3043196.8999999999</v>
      </c>
      <c r="N923" s="16">
        <f t="shared" si="1561"/>
        <v>3268741</v>
      </c>
      <c r="O923" s="16">
        <f t="shared" si="1582"/>
        <v>79098.329759999993</v>
      </c>
      <c r="P923" s="16">
        <f t="shared" si="1583"/>
        <v>26969.66</v>
      </c>
      <c r="Q923" s="16">
        <f t="shared" si="1584"/>
        <v>29742.648000000001</v>
      </c>
      <c r="R923" s="16">
        <f t="shared" si="1521"/>
        <v>3140059.3297599996</v>
      </c>
      <c r="S923" s="16">
        <f t="shared" si="1522"/>
        <v>3070166.5600000001</v>
      </c>
      <c r="T923" s="16">
        <f t="shared" si="1523"/>
        <v>3298483.648</v>
      </c>
      <c r="U923" s="16">
        <f t="shared" si="1585"/>
        <v>0</v>
      </c>
      <c r="V923" s="16">
        <f t="shared" si="1586"/>
        <v>0</v>
      </c>
      <c r="W923" s="16">
        <f t="shared" si="1587"/>
        <v>0</v>
      </c>
      <c r="X923" s="16">
        <f t="shared" si="1503"/>
        <v>3140059.3297599996</v>
      </c>
      <c r="Y923" s="16">
        <f t="shared" si="1504"/>
        <v>3070166.5600000001</v>
      </c>
      <c r="Z923" s="16">
        <f t="shared" si="1505"/>
        <v>3298483.648</v>
      </c>
      <c r="AA923" s="16">
        <f t="shared" si="1588"/>
        <v>13815.115</v>
      </c>
      <c r="AB923" s="16">
        <f t="shared" si="1589"/>
        <v>0</v>
      </c>
      <c r="AC923" s="16">
        <f t="shared" si="1590"/>
        <v>0</v>
      </c>
      <c r="AD923" s="16">
        <f t="shared" si="1506"/>
        <v>3153874.4447599999</v>
      </c>
      <c r="AE923" s="16">
        <f t="shared" si="1507"/>
        <v>3070166.5600000001</v>
      </c>
      <c r="AF923" s="16">
        <f t="shared" si="1508"/>
        <v>3298483.648</v>
      </c>
      <c r="AG923" s="16">
        <f t="shared" si="1591"/>
        <v>0</v>
      </c>
      <c r="AH923" s="16">
        <f t="shared" si="1509"/>
        <v>3153874.4447599999</v>
      </c>
      <c r="AI923" s="16">
        <f t="shared" si="1510"/>
        <v>3070166.5600000001</v>
      </c>
      <c r="AJ923" s="16">
        <f t="shared" si="1511"/>
        <v>3298483.648</v>
      </c>
      <c r="AK923" s="16">
        <f t="shared" si="1592"/>
        <v>410471.87699999998</v>
      </c>
      <c r="AL923" s="16">
        <f t="shared" si="1593"/>
        <v>442701.87300000002</v>
      </c>
      <c r="AM923" s="16">
        <f t="shared" si="1594"/>
        <v>88610.839999999997</v>
      </c>
      <c r="AN923" s="16">
        <f t="shared" si="1512"/>
        <v>3564346.3217599997</v>
      </c>
      <c r="AO923" s="16">
        <f t="shared" si="1513"/>
        <v>3512868.4330000002</v>
      </c>
      <c r="AP923" s="16">
        <f t="shared" si="1514"/>
        <v>3387094.4879999999</v>
      </c>
      <c r="AQ923" s="16">
        <f t="shared" si="1595"/>
        <v>-26650.010999999999</v>
      </c>
      <c r="AR923" s="16">
        <f t="shared" si="1596"/>
        <v>-88610.839999999997</v>
      </c>
      <c r="AS923" s="16">
        <f t="shared" si="1597"/>
        <v>-88610.839999999997</v>
      </c>
      <c r="AT923" s="16">
        <f t="shared" si="1515"/>
        <v>3537696.3107599998</v>
      </c>
      <c r="AU923" s="16">
        <f t="shared" si="1516"/>
        <v>3424257.5930000003</v>
      </c>
      <c r="AV923" s="16">
        <f t="shared" si="1517"/>
        <v>3298483.648</v>
      </c>
      <c r="AW923" s="16">
        <f t="shared" si="1598"/>
        <v>14943.158000000001</v>
      </c>
      <c r="AX923" s="16">
        <f t="shared" si="1599"/>
        <v>815.32399999999996</v>
      </c>
      <c r="AY923" s="16">
        <f t="shared" si="1600"/>
        <v>0</v>
      </c>
      <c r="AZ923" s="16">
        <f t="shared" si="1518"/>
        <v>3552639.4687599996</v>
      </c>
      <c r="BA923" s="16">
        <f t="shared" si="1519"/>
        <v>3425072.9170000004</v>
      </c>
      <c r="BB923" s="16">
        <f t="shared" si="1520"/>
        <v>3298483.648</v>
      </c>
      <c r="BC923" s="16">
        <f t="shared" si="1601"/>
        <v>0</v>
      </c>
      <c r="BD923" s="30"/>
      <c r="BE923" s="30">
        <v>99</v>
      </c>
      <c r="BF923" s="1"/>
      <c r="BG923" s="1"/>
      <c r="BH923" s="1"/>
      <c r="BI923" s="1"/>
      <c r="BJ923" s="1"/>
    </row>
    <row r="924" s="1" customFormat="1" ht="30">
      <c r="A924" s="13" t="s">
        <v>610</v>
      </c>
      <c r="B924" s="14" t="s">
        <v>66</v>
      </c>
      <c r="C924" s="13"/>
      <c r="D924" s="13"/>
      <c r="E924" s="29" t="s">
        <v>67</v>
      </c>
      <c r="F924" s="16">
        <f t="shared" si="1576"/>
        <v>3045931.6999999997</v>
      </c>
      <c r="G924" s="16">
        <f t="shared" si="1577"/>
        <v>3043196.8999999999</v>
      </c>
      <c r="H924" s="16">
        <f t="shared" si="1578"/>
        <v>3268741</v>
      </c>
      <c r="I924" s="16">
        <f t="shared" si="1579"/>
        <v>15029.299999999999</v>
      </c>
      <c r="J924" s="16">
        <f t="shared" si="1580"/>
        <v>0</v>
      </c>
      <c r="K924" s="16">
        <f t="shared" si="1581"/>
        <v>0</v>
      </c>
      <c r="L924" s="16">
        <f t="shared" si="1559"/>
        <v>3060960.9999999995</v>
      </c>
      <c r="M924" s="16">
        <f t="shared" si="1560"/>
        <v>3043196.8999999999</v>
      </c>
      <c r="N924" s="16">
        <f t="shared" si="1561"/>
        <v>3268741</v>
      </c>
      <c r="O924" s="16">
        <f t="shared" si="1582"/>
        <v>79098.329759999993</v>
      </c>
      <c r="P924" s="16">
        <f t="shared" si="1583"/>
        <v>26969.66</v>
      </c>
      <c r="Q924" s="16">
        <f t="shared" si="1584"/>
        <v>29742.648000000001</v>
      </c>
      <c r="R924" s="16">
        <f t="shared" si="1521"/>
        <v>3140059.3297599996</v>
      </c>
      <c r="S924" s="16">
        <f t="shared" si="1522"/>
        <v>3070166.5600000001</v>
      </c>
      <c r="T924" s="16">
        <f t="shared" si="1523"/>
        <v>3298483.648</v>
      </c>
      <c r="U924" s="16">
        <f t="shared" si="1585"/>
        <v>0</v>
      </c>
      <c r="V924" s="16">
        <f t="shared" si="1586"/>
        <v>0</v>
      </c>
      <c r="W924" s="16">
        <f t="shared" si="1587"/>
        <v>0</v>
      </c>
      <c r="X924" s="16">
        <f t="shared" si="1503"/>
        <v>3140059.3297599996</v>
      </c>
      <c r="Y924" s="16">
        <f t="shared" si="1504"/>
        <v>3070166.5600000001</v>
      </c>
      <c r="Z924" s="16">
        <f t="shared" si="1505"/>
        <v>3298483.648</v>
      </c>
      <c r="AA924" s="16">
        <f t="shared" si="1588"/>
        <v>13815.115</v>
      </c>
      <c r="AB924" s="16">
        <f t="shared" si="1589"/>
        <v>0</v>
      </c>
      <c r="AC924" s="16">
        <f t="shared" si="1590"/>
        <v>0</v>
      </c>
      <c r="AD924" s="16">
        <f t="shared" si="1506"/>
        <v>3153874.4447599999</v>
      </c>
      <c r="AE924" s="16">
        <f t="shared" si="1507"/>
        <v>3070166.5600000001</v>
      </c>
      <c r="AF924" s="16">
        <f t="shared" si="1508"/>
        <v>3298483.648</v>
      </c>
      <c r="AG924" s="16">
        <f t="shared" si="1591"/>
        <v>0</v>
      </c>
      <c r="AH924" s="16">
        <f t="shared" si="1509"/>
        <v>3153874.4447599999</v>
      </c>
      <c r="AI924" s="16">
        <f t="shared" si="1510"/>
        <v>3070166.5600000001</v>
      </c>
      <c r="AJ924" s="16">
        <f t="shared" si="1511"/>
        <v>3298483.648</v>
      </c>
      <c r="AK924" s="16">
        <f t="shared" si="1592"/>
        <v>410471.87699999998</v>
      </c>
      <c r="AL924" s="16">
        <f t="shared" si="1593"/>
        <v>442701.87300000002</v>
      </c>
      <c r="AM924" s="16">
        <f t="shared" si="1594"/>
        <v>88610.839999999997</v>
      </c>
      <c r="AN924" s="16">
        <f t="shared" si="1512"/>
        <v>3564346.3217599997</v>
      </c>
      <c r="AO924" s="16">
        <f t="shared" si="1513"/>
        <v>3512868.4330000002</v>
      </c>
      <c r="AP924" s="16">
        <f t="shared" si="1514"/>
        <v>3387094.4879999999</v>
      </c>
      <c r="AQ924" s="16">
        <f t="shared" si="1595"/>
        <v>-26650.010999999999</v>
      </c>
      <c r="AR924" s="16">
        <f t="shared" si="1596"/>
        <v>-88610.839999999997</v>
      </c>
      <c r="AS924" s="16">
        <f t="shared" si="1597"/>
        <v>-88610.839999999997</v>
      </c>
      <c r="AT924" s="16">
        <f t="shared" si="1515"/>
        <v>3537696.3107599998</v>
      </c>
      <c r="AU924" s="16">
        <f t="shared" si="1516"/>
        <v>3424257.5930000003</v>
      </c>
      <c r="AV924" s="16">
        <f t="shared" si="1517"/>
        <v>3298483.648</v>
      </c>
      <c r="AW924" s="16">
        <f t="shared" si="1598"/>
        <v>14943.158000000001</v>
      </c>
      <c r="AX924" s="16">
        <f t="shared" si="1599"/>
        <v>815.32399999999996</v>
      </c>
      <c r="AY924" s="16">
        <f t="shared" si="1600"/>
        <v>0</v>
      </c>
      <c r="AZ924" s="16">
        <f t="shared" si="1518"/>
        <v>3552639.4687599996</v>
      </c>
      <c r="BA924" s="16">
        <f t="shared" si="1519"/>
        <v>3425072.9170000004</v>
      </c>
      <c r="BB924" s="16">
        <f t="shared" si="1520"/>
        <v>3298483.648</v>
      </c>
      <c r="BC924" s="16">
        <f t="shared" si="1601"/>
        <v>0</v>
      </c>
      <c r="BD924" s="30"/>
      <c r="BE924" s="30"/>
      <c r="BF924" s="1"/>
      <c r="BG924" s="1"/>
      <c r="BH924" s="1"/>
      <c r="BI924" s="1"/>
      <c r="BJ924" s="1"/>
    </row>
    <row r="925" s="1" customFormat="1" ht="15">
      <c r="A925" s="13" t="s">
        <v>610</v>
      </c>
      <c r="B925" s="14">
        <v>200</v>
      </c>
      <c r="C925" s="13" t="s">
        <v>242</v>
      </c>
      <c r="D925" s="13" t="s">
        <v>74</v>
      </c>
      <c r="E925" s="29" t="s">
        <v>540</v>
      </c>
      <c r="F925" s="16">
        <v>3045931.6999999997</v>
      </c>
      <c r="G925" s="16">
        <v>3043196.8999999999</v>
      </c>
      <c r="H925" s="16">
        <v>3268741</v>
      </c>
      <c r="I925" s="16">
        <v>15029.299999999999</v>
      </c>
      <c r="J925" s="16"/>
      <c r="K925" s="16"/>
      <c r="L925" s="16">
        <f t="shared" si="1559"/>
        <v>3060960.9999999995</v>
      </c>
      <c r="M925" s="16">
        <f t="shared" si="1560"/>
        <v>3043196.8999999999</v>
      </c>
      <c r="N925" s="16">
        <f t="shared" si="1561"/>
        <v>3268741</v>
      </c>
      <c r="O925" s="16">
        <f>1260.89876+1737.735+3060.288+73039.408</f>
        <v>79098.329759999993</v>
      </c>
      <c r="P925" s="16">
        <v>26969.66</v>
      </c>
      <c r="Q925" s="16">
        <v>29742.648000000001</v>
      </c>
      <c r="R925" s="16">
        <f t="shared" si="1521"/>
        <v>3140059.3297599996</v>
      </c>
      <c r="S925" s="16">
        <f t="shared" si="1522"/>
        <v>3070166.5600000001</v>
      </c>
      <c r="T925" s="16">
        <f t="shared" si="1523"/>
        <v>3298483.648</v>
      </c>
      <c r="U925" s="16"/>
      <c r="V925" s="16"/>
      <c r="W925" s="16"/>
      <c r="X925" s="16">
        <f t="shared" si="1503"/>
        <v>3140059.3297599996</v>
      </c>
      <c r="Y925" s="16">
        <f t="shared" si="1504"/>
        <v>3070166.5600000001</v>
      </c>
      <c r="Z925" s="16">
        <f t="shared" si="1505"/>
        <v>3298483.648</v>
      </c>
      <c r="AA925" s="16">
        <f>-541.961+14357.076</f>
        <v>13815.115</v>
      </c>
      <c r="AB925" s="16"/>
      <c r="AC925" s="16"/>
      <c r="AD925" s="16">
        <f t="shared" si="1506"/>
        <v>3153874.4447599999</v>
      </c>
      <c r="AE925" s="16">
        <f t="shared" si="1507"/>
        <v>3070166.5600000001</v>
      </c>
      <c r="AF925" s="16">
        <f t="shared" si="1508"/>
        <v>3298483.648</v>
      </c>
      <c r="AG925" s="16"/>
      <c r="AH925" s="16">
        <f t="shared" si="1509"/>
        <v>3153874.4447599999</v>
      </c>
      <c r="AI925" s="16">
        <f t="shared" si="1510"/>
        <v>3070166.5600000001</v>
      </c>
      <c r="AJ925" s="16">
        <f t="shared" si="1511"/>
        <v>3298483.648</v>
      </c>
      <c r="AK925" s="16">
        <f>-323.165-1362.676+235591.319+88610.84-981.061+88936.62</f>
        <v>410471.87699999998</v>
      </c>
      <c r="AL925" s="16">
        <f>229287.592+88610.84+124803.441</f>
        <v>442701.87300000002</v>
      </c>
      <c r="AM925" s="16">
        <v>88610.839999999997</v>
      </c>
      <c r="AN925" s="16">
        <f t="shared" si="1512"/>
        <v>3564346.3217599997</v>
      </c>
      <c r="AO925" s="16">
        <f t="shared" si="1513"/>
        <v>3512868.4330000002</v>
      </c>
      <c r="AP925" s="16">
        <f t="shared" si="1514"/>
        <v>3387094.4879999999</v>
      </c>
      <c r="AQ925" s="16">
        <v>-26650.010999999999</v>
      </c>
      <c r="AR925" s="16">
        <v>-88610.839999999997</v>
      </c>
      <c r="AS925" s="16">
        <v>-88610.839999999997</v>
      </c>
      <c r="AT925" s="16">
        <f t="shared" si="1515"/>
        <v>3537696.3107599998</v>
      </c>
      <c r="AU925" s="16">
        <f t="shared" si="1516"/>
        <v>3424257.5930000003</v>
      </c>
      <c r="AV925" s="16">
        <f t="shared" si="1517"/>
        <v>3298483.648</v>
      </c>
      <c r="AW925" s="16">
        <f>504.734+14438.424</f>
        <v>14943.158000000001</v>
      </c>
      <c r="AX925" s="16">
        <v>815.32399999999996</v>
      </c>
      <c r="AY925" s="16"/>
      <c r="AZ925" s="16">
        <f t="shared" si="1518"/>
        <v>3552639.4687599996</v>
      </c>
      <c r="BA925" s="16">
        <f t="shared" si="1519"/>
        <v>3425072.9170000004</v>
      </c>
      <c r="BB925" s="16">
        <f t="shared" si="1520"/>
        <v>3298483.648</v>
      </c>
      <c r="BC925" s="16"/>
      <c r="BD925" s="30"/>
      <c r="BE925" s="30">
        <v>79</v>
      </c>
      <c r="BF925" s="1"/>
      <c r="BG925" s="1"/>
      <c r="BH925" s="1"/>
      <c r="BI925" s="1"/>
      <c r="BJ925" s="1"/>
    </row>
    <row r="926" s="1" customFormat="1" ht="30">
      <c r="A926" s="13" t="s">
        <v>612</v>
      </c>
      <c r="B926" s="14"/>
      <c r="C926" s="13"/>
      <c r="D926" s="13"/>
      <c r="E926" s="29" t="s">
        <v>613</v>
      </c>
      <c r="F926" s="16">
        <f t="shared" si="1576"/>
        <v>52215.800000000003</v>
      </c>
      <c r="G926" s="16">
        <f t="shared" si="1577"/>
        <v>52215.800000000003</v>
      </c>
      <c r="H926" s="16">
        <f t="shared" si="1578"/>
        <v>52215.800000000003</v>
      </c>
      <c r="I926" s="16">
        <f t="shared" si="1579"/>
        <v>1052.3</v>
      </c>
      <c r="J926" s="16">
        <f t="shared" si="1580"/>
        <v>0</v>
      </c>
      <c r="K926" s="16">
        <f t="shared" si="1581"/>
        <v>0</v>
      </c>
      <c r="L926" s="16">
        <f t="shared" si="1559"/>
        <v>53268.100000000006</v>
      </c>
      <c r="M926" s="16">
        <f t="shared" si="1560"/>
        <v>52215.800000000003</v>
      </c>
      <c r="N926" s="16">
        <f t="shared" si="1561"/>
        <v>52215.800000000003</v>
      </c>
      <c r="O926" s="16">
        <f t="shared" si="1582"/>
        <v>48933.510689999996</v>
      </c>
      <c r="P926" s="16">
        <f t="shared" si="1583"/>
        <v>3084.473</v>
      </c>
      <c r="Q926" s="16">
        <f t="shared" si="1584"/>
        <v>0</v>
      </c>
      <c r="R926" s="16">
        <f t="shared" si="1521"/>
        <v>102201.61069</v>
      </c>
      <c r="S926" s="16">
        <f t="shared" si="1522"/>
        <v>55300.273000000001</v>
      </c>
      <c r="T926" s="16">
        <f t="shared" si="1523"/>
        <v>52215.800000000003</v>
      </c>
      <c r="U926" s="16">
        <f t="shared" si="1585"/>
        <v>0</v>
      </c>
      <c r="V926" s="16">
        <f t="shared" si="1586"/>
        <v>0</v>
      </c>
      <c r="W926" s="16">
        <f t="shared" si="1587"/>
        <v>0</v>
      </c>
      <c r="X926" s="16">
        <f t="shared" si="1503"/>
        <v>102201.61069</v>
      </c>
      <c r="Y926" s="16">
        <f t="shared" si="1504"/>
        <v>55300.273000000001</v>
      </c>
      <c r="Z926" s="16">
        <f t="shared" si="1505"/>
        <v>52215.800000000003</v>
      </c>
      <c r="AA926" s="16">
        <f t="shared" si="1588"/>
        <v>0</v>
      </c>
      <c r="AB926" s="16">
        <f t="shared" si="1589"/>
        <v>0</v>
      </c>
      <c r="AC926" s="16">
        <f t="shared" si="1590"/>
        <v>0</v>
      </c>
      <c r="AD926" s="16">
        <f t="shared" si="1506"/>
        <v>102201.61069</v>
      </c>
      <c r="AE926" s="16">
        <f t="shared" si="1507"/>
        <v>55300.273000000001</v>
      </c>
      <c r="AF926" s="16">
        <f t="shared" si="1508"/>
        <v>52215.800000000003</v>
      </c>
      <c r="AG926" s="16">
        <f t="shared" si="1591"/>
        <v>0</v>
      </c>
      <c r="AH926" s="16">
        <f t="shared" si="1509"/>
        <v>102201.61069</v>
      </c>
      <c r="AI926" s="16">
        <f t="shared" si="1510"/>
        <v>55300.273000000001</v>
      </c>
      <c r="AJ926" s="16">
        <f t="shared" si="1511"/>
        <v>52215.800000000003</v>
      </c>
      <c r="AK926" s="16">
        <f t="shared" si="1592"/>
        <v>9310.0220000000008</v>
      </c>
      <c r="AL926" s="16">
        <f t="shared" si="1593"/>
        <v>0</v>
      </c>
      <c r="AM926" s="16">
        <f t="shared" si="1594"/>
        <v>0</v>
      </c>
      <c r="AN926" s="16">
        <f t="shared" si="1512"/>
        <v>111511.63269</v>
      </c>
      <c r="AO926" s="16">
        <f t="shared" si="1513"/>
        <v>55300.273000000001</v>
      </c>
      <c r="AP926" s="16">
        <f t="shared" si="1514"/>
        <v>52215.800000000003</v>
      </c>
      <c r="AQ926" s="16">
        <f t="shared" si="1595"/>
        <v>0</v>
      </c>
      <c r="AR926" s="16">
        <f t="shared" si="1596"/>
        <v>0</v>
      </c>
      <c r="AS926" s="16">
        <f t="shared" si="1597"/>
        <v>0</v>
      </c>
      <c r="AT926" s="16">
        <f t="shared" si="1515"/>
        <v>111511.63269</v>
      </c>
      <c r="AU926" s="16">
        <f t="shared" si="1516"/>
        <v>55300.273000000001</v>
      </c>
      <c r="AV926" s="16">
        <f t="shared" si="1517"/>
        <v>52215.800000000003</v>
      </c>
      <c r="AW926" s="16">
        <f t="shared" si="1598"/>
        <v>0</v>
      </c>
      <c r="AX926" s="16">
        <f t="shared" si="1599"/>
        <v>0</v>
      </c>
      <c r="AY926" s="16">
        <f t="shared" si="1600"/>
        <v>0</v>
      </c>
      <c r="AZ926" s="16">
        <f t="shared" si="1518"/>
        <v>111511.63269</v>
      </c>
      <c r="BA926" s="16">
        <f t="shared" si="1519"/>
        <v>55300.273000000001</v>
      </c>
      <c r="BB926" s="16">
        <f t="shared" si="1520"/>
        <v>52215.800000000003</v>
      </c>
      <c r="BC926" s="16">
        <f t="shared" si="1601"/>
        <v>0</v>
      </c>
      <c r="BD926" s="30"/>
      <c r="BE926" s="30"/>
      <c r="BF926" s="1"/>
      <c r="BG926" s="1"/>
      <c r="BH926" s="1"/>
      <c r="BI926" s="1"/>
      <c r="BJ926" s="1"/>
    </row>
    <row r="927" s="1" customFormat="1" ht="30">
      <c r="A927" s="13" t="s">
        <v>612</v>
      </c>
      <c r="B927" s="14" t="s">
        <v>66</v>
      </c>
      <c r="C927" s="13"/>
      <c r="D927" s="13"/>
      <c r="E927" s="29" t="s">
        <v>67</v>
      </c>
      <c r="F927" s="16">
        <f t="shared" si="1576"/>
        <v>52215.800000000003</v>
      </c>
      <c r="G927" s="16">
        <f t="shared" si="1577"/>
        <v>52215.800000000003</v>
      </c>
      <c r="H927" s="16">
        <f t="shared" si="1578"/>
        <v>52215.800000000003</v>
      </c>
      <c r="I927" s="16">
        <f t="shared" si="1579"/>
        <v>1052.3</v>
      </c>
      <c r="J927" s="16">
        <f t="shared" si="1580"/>
        <v>0</v>
      </c>
      <c r="K927" s="16">
        <f t="shared" si="1581"/>
        <v>0</v>
      </c>
      <c r="L927" s="16">
        <f t="shared" si="1559"/>
        <v>53268.100000000006</v>
      </c>
      <c r="M927" s="16">
        <f t="shared" si="1560"/>
        <v>52215.800000000003</v>
      </c>
      <c r="N927" s="16">
        <f t="shared" si="1561"/>
        <v>52215.800000000003</v>
      </c>
      <c r="O927" s="16">
        <f t="shared" si="1582"/>
        <v>48933.510689999996</v>
      </c>
      <c r="P927" s="16">
        <f t="shared" si="1583"/>
        <v>3084.473</v>
      </c>
      <c r="Q927" s="16">
        <f t="shared" si="1584"/>
        <v>0</v>
      </c>
      <c r="R927" s="16">
        <f t="shared" si="1521"/>
        <v>102201.61069</v>
      </c>
      <c r="S927" s="16">
        <f t="shared" si="1522"/>
        <v>55300.273000000001</v>
      </c>
      <c r="T927" s="16">
        <f t="shared" si="1523"/>
        <v>52215.800000000003</v>
      </c>
      <c r="U927" s="16">
        <f t="shared" si="1585"/>
        <v>0</v>
      </c>
      <c r="V927" s="16">
        <f t="shared" si="1586"/>
        <v>0</v>
      </c>
      <c r="W927" s="16">
        <f t="shared" si="1587"/>
        <v>0</v>
      </c>
      <c r="X927" s="16">
        <f t="shared" si="1503"/>
        <v>102201.61069</v>
      </c>
      <c r="Y927" s="16">
        <f t="shared" si="1504"/>
        <v>55300.273000000001</v>
      </c>
      <c r="Z927" s="16">
        <f t="shared" si="1505"/>
        <v>52215.800000000003</v>
      </c>
      <c r="AA927" s="16">
        <f t="shared" si="1588"/>
        <v>0</v>
      </c>
      <c r="AB927" s="16">
        <f t="shared" si="1589"/>
        <v>0</v>
      </c>
      <c r="AC927" s="16">
        <f t="shared" si="1590"/>
        <v>0</v>
      </c>
      <c r="AD927" s="16">
        <f t="shared" si="1506"/>
        <v>102201.61069</v>
      </c>
      <c r="AE927" s="16">
        <f t="shared" si="1507"/>
        <v>55300.273000000001</v>
      </c>
      <c r="AF927" s="16">
        <f t="shared" si="1508"/>
        <v>52215.800000000003</v>
      </c>
      <c r="AG927" s="16">
        <f t="shared" si="1591"/>
        <v>0</v>
      </c>
      <c r="AH927" s="16">
        <f t="shared" si="1509"/>
        <v>102201.61069</v>
      </c>
      <c r="AI927" s="16">
        <f t="shared" si="1510"/>
        <v>55300.273000000001</v>
      </c>
      <c r="AJ927" s="16">
        <f t="shared" si="1511"/>
        <v>52215.800000000003</v>
      </c>
      <c r="AK927" s="16">
        <f t="shared" si="1592"/>
        <v>9310.0220000000008</v>
      </c>
      <c r="AL927" s="16">
        <f t="shared" si="1593"/>
        <v>0</v>
      </c>
      <c r="AM927" s="16">
        <f t="shared" si="1594"/>
        <v>0</v>
      </c>
      <c r="AN927" s="16">
        <f t="shared" si="1512"/>
        <v>111511.63269</v>
      </c>
      <c r="AO927" s="16">
        <f t="shared" si="1513"/>
        <v>55300.273000000001</v>
      </c>
      <c r="AP927" s="16">
        <f t="shared" si="1514"/>
        <v>52215.800000000003</v>
      </c>
      <c r="AQ927" s="16">
        <f t="shared" si="1595"/>
        <v>0</v>
      </c>
      <c r="AR927" s="16">
        <f t="shared" si="1596"/>
        <v>0</v>
      </c>
      <c r="AS927" s="16">
        <f t="shared" si="1597"/>
        <v>0</v>
      </c>
      <c r="AT927" s="16">
        <f t="shared" si="1515"/>
        <v>111511.63269</v>
      </c>
      <c r="AU927" s="16">
        <f t="shared" si="1516"/>
        <v>55300.273000000001</v>
      </c>
      <c r="AV927" s="16">
        <f t="shared" si="1517"/>
        <v>52215.800000000003</v>
      </c>
      <c r="AW927" s="16">
        <f t="shared" si="1598"/>
        <v>0</v>
      </c>
      <c r="AX927" s="16">
        <f t="shared" si="1599"/>
        <v>0</v>
      </c>
      <c r="AY927" s="16">
        <f t="shared" si="1600"/>
        <v>0</v>
      </c>
      <c r="AZ927" s="16">
        <f t="shared" si="1518"/>
        <v>111511.63269</v>
      </c>
      <c r="BA927" s="16">
        <f t="shared" si="1519"/>
        <v>55300.273000000001</v>
      </c>
      <c r="BB927" s="16">
        <f t="shared" si="1520"/>
        <v>52215.800000000003</v>
      </c>
      <c r="BC927" s="16">
        <f t="shared" si="1601"/>
        <v>0</v>
      </c>
      <c r="BD927" s="30"/>
      <c r="BE927" s="30"/>
      <c r="BF927" s="1"/>
      <c r="BG927" s="1"/>
      <c r="BH927" s="1"/>
      <c r="BI927" s="1"/>
      <c r="BJ927" s="1"/>
    </row>
    <row r="928" s="1" customFormat="1" ht="15">
      <c r="A928" s="13" t="s">
        <v>612</v>
      </c>
      <c r="B928" s="14">
        <v>200</v>
      </c>
      <c r="C928" s="13" t="s">
        <v>242</v>
      </c>
      <c r="D928" s="13" t="s">
        <v>74</v>
      </c>
      <c r="E928" s="29" t="s">
        <v>540</v>
      </c>
      <c r="F928" s="16">
        <v>52215.800000000003</v>
      </c>
      <c r="G928" s="16">
        <v>52215.800000000003</v>
      </c>
      <c r="H928" s="16">
        <v>52215.800000000003</v>
      </c>
      <c r="I928" s="16">
        <v>1052.3</v>
      </c>
      <c r="J928" s="16"/>
      <c r="K928" s="16"/>
      <c r="L928" s="16">
        <f t="shared" si="1559"/>
        <v>53268.100000000006</v>
      </c>
      <c r="M928" s="16">
        <f t="shared" si="1560"/>
        <v>52215.800000000003</v>
      </c>
      <c r="N928" s="16">
        <f t="shared" si="1561"/>
        <v>52215.800000000003</v>
      </c>
      <c r="O928" s="16">
        <f>8565.25169+40368.259</f>
        <v>48933.510689999996</v>
      </c>
      <c r="P928" s="16">
        <v>3084.473</v>
      </c>
      <c r="Q928" s="16"/>
      <c r="R928" s="16">
        <f t="shared" si="1521"/>
        <v>102201.61069</v>
      </c>
      <c r="S928" s="16">
        <f t="shared" si="1522"/>
        <v>55300.273000000001</v>
      </c>
      <c r="T928" s="16">
        <f t="shared" si="1523"/>
        <v>52215.800000000003</v>
      </c>
      <c r="U928" s="16"/>
      <c r="V928" s="16"/>
      <c r="W928" s="16"/>
      <c r="X928" s="16">
        <f t="shared" si="1503"/>
        <v>102201.61069</v>
      </c>
      <c r="Y928" s="16">
        <f t="shared" si="1504"/>
        <v>55300.273000000001</v>
      </c>
      <c r="Z928" s="16">
        <f t="shared" si="1505"/>
        <v>52215.800000000003</v>
      </c>
      <c r="AA928" s="16"/>
      <c r="AB928" s="16"/>
      <c r="AC928" s="16"/>
      <c r="AD928" s="16">
        <f t="shared" si="1506"/>
        <v>102201.61069</v>
      </c>
      <c r="AE928" s="16">
        <f t="shared" si="1507"/>
        <v>55300.273000000001</v>
      </c>
      <c r="AF928" s="16">
        <f t="shared" si="1508"/>
        <v>52215.800000000003</v>
      </c>
      <c r="AG928" s="16"/>
      <c r="AH928" s="16">
        <f t="shared" si="1509"/>
        <v>102201.61069</v>
      </c>
      <c r="AI928" s="16">
        <f t="shared" si="1510"/>
        <v>55300.273000000001</v>
      </c>
      <c r="AJ928" s="16">
        <f t="shared" si="1511"/>
        <v>52215.800000000003</v>
      </c>
      <c r="AK928" s="16">
        <v>9310.0220000000008</v>
      </c>
      <c r="AL928" s="16"/>
      <c r="AM928" s="16"/>
      <c r="AN928" s="16">
        <f t="shared" si="1512"/>
        <v>111511.63269</v>
      </c>
      <c r="AO928" s="16">
        <f t="shared" si="1513"/>
        <v>55300.273000000001</v>
      </c>
      <c r="AP928" s="16">
        <f t="shared" si="1514"/>
        <v>52215.800000000003</v>
      </c>
      <c r="AQ928" s="16"/>
      <c r="AR928" s="16"/>
      <c r="AS928" s="16"/>
      <c r="AT928" s="16">
        <f t="shared" si="1515"/>
        <v>111511.63269</v>
      </c>
      <c r="AU928" s="16">
        <f t="shared" si="1516"/>
        <v>55300.273000000001</v>
      </c>
      <c r="AV928" s="16">
        <f t="shared" si="1517"/>
        <v>52215.800000000003</v>
      </c>
      <c r="AW928" s="16"/>
      <c r="AX928" s="16"/>
      <c r="AY928" s="16"/>
      <c r="AZ928" s="16">
        <f t="shared" si="1518"/>
        <v>111511.63269</v>
      </c>
      <c r="BA928" s="16">
        <f t="shared" si="1519"/>
        <v>55300.273000000001</v>
      </c>
      <c r="BB928" s="16">
        <f t="shared" si="1520"/>
        <v>52215.800000000003</v>
      </c>
      <c r="BC928" s="16"/>
      <c r="BD928" s="30"/>
      <c r="BE928" s="30">
        <v>78</v>
      </c>
      <c r="BF928" s="1"/>
      <c r="BG928" s="1"/>
      <c r="BH928" s="1"/>
      <c r="BI928" s="1"/>
      <c r="BJ928" s="1"/>
    </row>
    <row r="929" s="1" customFormat="1" ht="45">
      <c r="A929" s="13" t="s">
        <v>614</v>
      </c>
      <c r="B929" s="14"/>
      <c r="C929" s="13"/>
      <c r="D929" s="13"/>
      <c r="E929" s="29" t="s">
        <v>615</v>
      </c>
      <c r="F929" s="16">
        <f>F930+F932</f>
        <v>96921.5</v>
      </c>
      <c r="G929" s="16">
        <f>G930+G932</f>
        <v>74791.5</v>
      </c>
      <c r="H929" s="16">
        <f>H930+H932</f>
        <v>70779.800000000003</v>
      </c>
      <c r="I929" s="16">
        <f>I930+I932</f>
        <v>0</v>
      </c>
      <c r="J929" s="16">
        <f>J930+J932</f>
        <v>0</v>
      </c>
      <c r="K929" s="16">
        <f>K930+K932</f>
        <v>0</v>
      </c>
      <c r="L929" s="16">
        <f t="shared" si="1559"/>
        <v>96921.5</v>
      </c>
      <c r="M929" s="16">
        <f t="shared" si="1560"/>
        <v>74791.5</v>
      </c>
      <c r="N929" s="16">
        <f t="shared" si="1561"/>
        <v>70779.800000000003</v>
      </c>
      <c r="O929" s="16">
        <f>O930+O932</f>
        <v>77678.673360000001</v>
      </c>
      <c r="P929" s="16">
        <f>P930+P932</f>
        <v>2986.1010000000001</v>
      </c>
      <c r="Q929" s="16">
        <f>Q930+Q932</f>
        <v>2943.7660000000001</v>
      </c>
      <c r="R929" s="16">
        <f t="shared" si="1521"/>
        <v>174600.17336000002</v>
      </c>
      <c r="S929" s="16">
        <f t="shared" si="1522"/>
        <v>77777.600999999995</v>
      </c>
      <c r="T929" s="16">
        <f t="shared" si="1523"/>
        <v>73723.566000000006</v>
      </c>
      <c r="U929" s="16">
        <f>U930+U932</f>
        <v>0</v>
      </c>
      <c r="V929" s="16">
        <f>V930+V932</f>
        <v>0</v>
      </c>
      <c r="W929" s="16">
        <f>W930+W932</f>
        <v>0</v>
      </c>
      <c r="X929" s="16">
        <f t="shared" si="1503"/>
        <v>174600.17336000002</v>
      </c>
      <c r="Y929" s="16">
        <f t="shared" si="1504"/>
        <v>77777.600999999995</v>
      </c>
      <c r="Z929" s="16">
        <f t="shared" si="1505"/>
        <v>73723.566000000006</v>
      </c>
      <c r="AA929" s="16">
        <f>AA930+AA932</f>
        <v>10000.916999999999</v>
      </c>
      <c r="AB929" s="16">
        <f>AB930+AB932</f>
        <v>0</v>
      </c>
      <c r="AC929" s="16">
        <f>AC930+AC932</f>
        <v>0</v>
      </c>
      <c r="AD929" s="16">
        <f t="shared" si="1506"/>
        <v>184601.09036</v>
      </c>
      <c r="AE929" s="16">
        <f t="shared" si="1507"/>
        <v>77777.600999999995</v>
      </c>
      <c r="AF929" s="16">
        <f t="shared" si="1508"/>
        <v>73723.566000000006</v>
      </c>
      <c r="AG929" s="16">
        <f>AG930+AG932</f>
        <v>0</v>
      </c>
      <c r="AH929" s="16">
        <f t="shared" si="1509"/>
        <v>184601.09036</v>
      </c>
      <c r="AI929" s="16">
        <f t="shared" si="1510"/>
        <v>77777.600999999995</v>
      </c>
      <c r="AJ929" s="16">
        <f t="shared" si="1511"/>
        <v>73723.566000000006</v>
      </c>
      <c r="AK929" s="16">
        <f>AK930+AK932</f>
        <v>105462.27499999999</v>
      </c>
      <c r="AL929" s="16">
        <f>AL930+AL932</f>
        <v>79631.125</v>
      </c>
      <c r="AM929" s="16">
        <f>AM930+AM932</f>
        <v>15415</v>
      </c>
      <c r="AN929" s="16">
        <f t="shared" si="1512"/>
        <v>290063.36536</v>
      </c>
      <c r="AO929" s="16">
        <f t="shared" si="1513"/>
        <v>157408.726</v>
      </c>
      <c r="AP929" s="16">
        <f t="shared" si="1514"/>
        <v>89138.566000000006</v>
      </c>
      <c r="AQ929" s="16">
        <f>AQ930+AQ932</f>
        <v>0</v>
      </c>
      <c r="AR929" s="16">
        <f>AR930+AR932</f>
        <v>-90</v>
      </c>
      <c r="AS929" s="16">
        <f>AS930+AS932</f>
        <v>-90</v>
      </c>
      <c r="AT929" s="16">
        <f t="shared" si="1515"/>
        <v>290063.36536</v>
      </c>
      <c r="AU929" s="16">
        <f t="shared" si="1516"/>
        <v>157318.726</v>
      </c>
      <c r="AV929" s="16">
        <f t="shared" si="1517"/>
        <v>89048.566000000006</v>
      </c>
      <c r="AW929" s="16">
        <f>AW930+AW932</f>
        <v>0</v>
      </c>
      <c r="AX929" s="16">
        <f>AX930+AX932</f>
        <v>0</v>
      </c>
      <c r="AY929" s="16">
        <f>AY930+AY932</f>
        <v>0</v>
      </c>
      <c r="AZ929" s="16">
        <f t="shared" si="1518"/>
        <v>290063.36536</v>
      </c>
      <c r="BA929" s="16">
        <f t="shared" si="1519"/>
        <v>157318.726</v>
      </c>
      <c r="BB929" s="16">
        <f t="shared" si="1520"/>
        <v>89048.566000000006</v>
      </c>
      <c r="BC929" s="16">
        <f>BC930+BC932</f>
        <v>0</v>
      </c>
      <c r="BD929" s="30"/>
      <c r="BE929" s="30"/>
      <c r="BF929" s="1"/>
      <c r="BG929" s="1"/>
      <c r="BH929" s="1"/>
      <c r="BI929" s="1"/>
      <c r="BJ929" s="1"/>
    </row>
    <row r="930" s="1" customFormat="1" ht="30">
      <c r="A930" s="13" t="s">
        <v>614</v>
      </c>
      <c r="B930" s="14" t="s">
        <v>66</v>
      </c>
      <c r="C930" s="13"/>
      <c r="D930" s="13"/>
      <c r="E930" s="29" t="s">
        <v>67</v>
      </c>
      <c r="F930" s="16">
        <f>F931</f>
        <v>96874.5</v>
      </c>
      <c r="G930" s="16">
        <f>G931</f>
        <v>74744.800000000003</v>
      </c>
      <c r="H930" s="16">
        <f>H931</f>
        <v>70733.5</v>
      </c>
      <c r="I930" s="16">
        <f>I931</f>
        <v>0</v>
      </c>
      <c r="J930" s="16">
        <f>J931</f>
        <v>0</v>
      </c>
      <c r="K930" s="16">
        <f>K931</f>
        <v>0</v>
      </c>
      <c r="L930" s="16">
        <f t="shared" si="1559"/>
        <v>96874.5</v>
      </c>
      <c r="M930" s="16">
        <f t="shared" si="1560"/>
        <v>74744.800000000003</v>
      </c>
      <c r="N930" s="16">
        <f t="shared" si="1561"/>
        <v>70733.5</v>
      </c>
      <c r="O930" s="16">
        <f>O931</f>
        <v>77678.673360000001</v>
      </c>
      <c r="P930" s="16">
        <f>P931</f>
        <v>2986.1010000000001</v>
      </c>
      <c r="Q930" s="16">
        <f>Q931</f>
        <v>2943.7660000000001</v>
      </c>
      <c r="R930" s="16">
        <f t="shared" si="1521"/>
        <v>174553.17336000002</v>
      </c>
      <c r="S930" s="16">
        <f t="shared" si="1522"/>
        <v>77730.900999999998</v>
      </c>
      <c r="T930" s="16">
        <f t="shared" si="1523"/>
        <v>73677.266000000003</v>
      </c>
      <c r="U930" s="16">
        <f>U931</f>
        <v>0</v>
      </c>
      <c r="V930" s="16">
        <f>V931</f>
        <v>0</v>
      </c>
      <c r="W930" s="16">
        <f>W931</f>
        <v>0</v>
      </c>
      <c r="X930" s="16">
        <f t="shared" si="1503"/>
        <v>174553.17336000002</v>
      </c>
      <c r="Y930" s="16">
        <f t="shared" si="1504"/>
        <v>77730.900999999998</v>
      </c>
      <c r="Z930" s="16">
        <f t="shared" si="1505"/>
        <v>73677.266000000003</v>
      </c>
      <c r="AA930" s="16">
        <f>AA931</f>
        <v>10000.916999999999</v>
      </c>
      <c r="AB930" s="16">
        <f>AB931</f>
        <v>0</v>
      </c>
      <c r="AC930" s="16">
        <f>AC931</f>
        <v>0</v>
      </c>
      <c r="AD930" s="16">
        <f t="shared" si="1506"/>
        <v>184554.09036</v>
      </c>
      <c r="AE930" s="16">
        <f t="shared" si="1507"/>
        <v>77730.900999999998</v>
      </c>
      <c r="AF930" s="16">
        <f t="shared" si="1508"/>
        <v>73677.266000000003</v>
      </c>
      <c r="AG930" s="16">
        <f>AG931</f>
        <v>0</v>
      </c>
      <c r="AH930" s="16">
        <f t="shared" si="1509"/>
        <v>184554.09036</v>
      </c>
      <c r="AI930" s="16">
        <f t="shared" si="1510"/>
        <v>77730.900999999998</v>
      </c>
      <c r="AJ930" s="16">
        <f t="shared" si="1511"/>
        <v>73677.266000000003</v>
      </c>
      <c r="AK930" s="16">
        <f>AK931</f>
        <v>105462.27499999999</v>
      </c>
      <c r="AL930" s="16">
        <f>AL931</f>
        <v>79631.125</v>
      </c>
      <c r="AM930" s="16">
        <f>AM931</f>
        <v>15415</v>
      </c>
      <c r="AN930" s="16">
        <f t="shared" si="1512"/>
        <v>290016.36536</v>
      </c>
      <c r="AO930" s="16">
        <f t="shared" si="1513"/>
        <v>157362.02600000001</v>
      </c>
      <c r="AP930" s="16">
        <f t="shared" si="1514"/>
        <v>89092.266000000003</v>
      </c>
      <c r="AQ930" s="16">
        <f>AQ931</f>
        <v>0</v>
      </c>
      <c r="AR930" s="16">
        <f>AR931</f>
        <v>-90</v>
      </c>
      <c r="AS930" s="16">
        <f>AS931</f>
        <v>-90</v>
      </c>
      <c r="AT930" s="16">
        <f t="shared" si="1515"/>
        <v>290016.36536</v>
      </c>
      <c r="AU930" s="16">
        <f t="shared" si="1516"/>
        <v>157272.02600000001</v>
      </c>
      <c r="AV930" s="16">
        <f t="shared" si="1517"/>
        <v>89002.266000000003</v>
      </c>
      <c r="AW930" s="16">
        <f>AW931</f>
        <v>0</v>
      </c>
      <c r="AX930" s="16">
        <f>AX931</f>
        <v>0</v>
      </c>
      <c r="AY930" s="16">
        <f>AY931</f>
        <v>0</v>
      </c>
      <c r="AZ930" s="16">
        <f t="shared" si="1518"/>
        <v>290016.36536</v>
      </c>
      <c r="BA930" s="16">
        <f t="shared" si="1519"/>
        <v>157272.02600000001</v>
      </c>
      <c r="BB930" s="16">
        <f t="shared" si="1520"/>
        <v>89002.266000000003</v>
      </c>
      <c r="BC930" s="16">
        <f>BC931</f>
        <v>0</v>
      </c>
      <c r="BD930" s="30"/>
      <c r="BE930" s="30"/>
      <c r="BF930" s="1"/>
      <c r="BG930" s="1"/>
      <c r="BH930" s="1"/>
      <c r="BI930" s="1"/>
      <c r="BJ930" s="1"/>
    </row>
    <row r="931" s="1" customFormat="1" ht="15">
      <c r="A931" s="13" t="s">
        <v>614</v>
      </c>
      <c r="B931" s="14">
        <v>200</v>
      </c>
      <c r="C931" s="13" t="s">
        <v>242</v>
      </c>
      <c r="D931" s="13" t="s">
        <v>74</v>
      </c>
      <c r="E931" s="29" t="s">
        <v>540</v>
      </c>
      <c r="F931" s="16">
        <v>96874.5</v>
      </c>
      <c r="G931" s="16">
        <v>74744.800000000003</v>
      </c>
      <c r="H931" s="16">
        <v>70733.5</v>
      </c>
      <c r="I931" s="16"/>
      <c r="J931" s="16"/>
      <c r="K931" s="16"/>
      <c r="L931" s="16">
        <f t="shared" si="1559"/>
        <v>96874.5</v>
      </c>
      <c r="M931" s="16">
        <f t="shared" si="1560"/>
        <v>74744.800000000003</v>
      </c>
      <c r="N931" s="16">
        <f t="shared" si="1561"/>
        <v>70733.5</v>
      </c>
      <c r="O931" s="16">
        <f>1808.57336+75870.1</f>
        <v>77678.673360000001</v>
      </c>
      <c r="P931" s="16">
        <v>2986.1010000000001</v>
      </c>
      <c r="Q931" s="16">
        <v>2943.7660000000001</v>
      </c>
      <c r="R931" s="16">
        <f t="shared" si="1521"/>
        <v>174553.17336000002</v>
      </c>
      <c r="S931" s="16">
        <f t="shared" si="1522"/>
        <v>77730.900999999998</v>
      </c>
      <c r="T931" s="16">
        <f t="shared" si="1523"/>
        <v>73677.266000000003</v>
      </c>
      <c r="U931" s="16"/>
      <c r="V931" s="16"/>
      <c r="W931" s="16"/>
      <c r="X931" s="16">
        <f t="shared" si="1503"/>
        <v>174553.17336000002</v>
      </c>
      <c r="Y931" s="16">
        <f t="shared" si="1504"/>
        <v>77730.900999999998</v>
      </c>
      <c r="Z931" s="16">
        <f t="shared" si="1505"/>
        <v>73677.266000000003</v>
      </c>
      <c r="AA931" s="16">
        <v>10000.916999999999</v>
      </c>
      <c r="AB931" s="16"/>
      <c r="AC931" s="16"/>
      <c r="AD931" s="16">
        <f t="shared" si="1506"/>
        <v>184554.09036</v>
      </c>
      <c r="AE931" s="16">
        <f t="shared" si="1507"/>
        <v>77730.900999999998</v>
      </c>
      <c r="AF931" s="16">
        <f t="shared" si="1508"/>
        <v>73677.266000000003</v>
      </c>
      <c r="AG931" s="16"/>
      <c r="AH931" s="16">
        <f t="shared" si="1509"/>
        <v>184554.09036</v>
      </c>
      <c r="AI931" s="16">
        <f t="shared" si="1510"/>
        <v>77730.900999999998</v>
      </c>
      <c r="AJ931" s="16">
        <f t="shared" si="1511"/>
        <v>73677.266000000003</v>
      </c>
      <c r="AK931" s="16">
        <v>105462.27499999999</v>
      </c>
      <c r="AL931" s="16">
        <v>79631.125</v>
      </c>
      <c r="AM931" s="16">
        <v>15415</v>
      </c>
      <c r="AN931" s="16">
        <f t="shared" si="1512"/>
        <v>290016.36536</v>
      </c>
      <c r="AO931" s="16">
        <f t="shared" si="1513"/>
        <v>157362.02600000001</v>
      </c>
      <c r="AP931" s="16">
        <f t="shared" si="1514"/>
        <v>89092.266000000003</v>
      </c>
      <c r="AQ931" s="16"/>
      <c r="AR931" s="16">
        <v>-90</v>
      </c>
      <c r="AS931" s="16">
        <v>-90</v>
      </c>
      <c r="AT931" s="16">
        <f t="shared" si="1515"/>
        <v>290016.36536</v>
      </c>
      <c r="AU931" s="16">
        <f t="shared" si="1516"/>
        <v>157272.02600000001</v>
      </c>
      <c r="AV931" s="16">
        <f t="shared" si="1517"/>
        <v>89002.266000000003</v>
      </c>
      <c r="AW931" s="16"/>
      <c r="AX931" s="16"/>
      <c r="AY931" s="16"/>
      <c r="AZ931" s="16">
        <f t="shared" si="1518"/>
        <v>290016.36536</v>
      </c>
      <c r="BA931" s="16">
        <f t="shared" si="1519"/>
        <v>157272.02600000001</v>
      </c>
      <c r="BB931" s="16">
        <f t="shared" si="1520"/>
        <v>89002.266000000003</v>
      </c>
      <c r="BC931" s="16"/>
      <c r="BD931" s="30"/>
      <c r="BE931" s="30"/>
      <c r="BF931" s="1"/>
      <c r="BG931" s="1"/>
      <c r="BH931" s="1"/>
      <c r="BI931" s="1"/>
      <c r="BJ931" s="1"/>
    </row>
    <row r="932" s="1" customFormat="1" ht="15">
      <c r="A932" s="13" t="s">
        <v>614</v>
      </c>
      <c r="B932" s="14" t="s">
        <v>52</v>
      </c>
      <c r="C932" s="13"/>
      <c r="D932" s="13"/>
      <c r="E932" s="29" t="s">
        <v>53</v>
      </c>
      <c r="F932" s="16">
        <f>F933</f>
        <v>47</v>
      </c>
      <c r="G932" s="16">
        <f>G933</f>
        <v>46.700000000000003</v>
      </c>
      <c r="H932" s="16">
        <f>H933</f>
        <v>46.299999999999997</v>
      </c>
      <c r="I932" s="16">
        <f>I933</f>
        <v>0</v>
      </c>
      <c r="J932" s="16">
        <f>J933</f>
        <v>0</v>
      </c>
      <c r="K932" s="16">
        <f>K933</f>
        <v>0</v>
      </c>
      <c r="L932" s="16">
        <f t="shared" si="1559"/>
        <v>47</v>
      </c>
      <c r="M932" s="16">
        <f t="shared" si="1560"/>
        <v>46.700000000000003</v>
      </c>
      <c r="N932" s="16">
        <f t="shared" si="1561"/>
        <v>46.299999999999997</v>
      </c>
      <c r="O932" s="16">
        <f>O933</f>
        <v>0</v>
      </c>
      <c r="P932" s="16">
        <f>P933</f>
        <v>0</v>
      </c>
      <c r="Q932" s="16">
        <f>Q933</f>
        <v>0</v>
      </c>
      <c r="R932" s="16">
        <f t="shared" si="1521"/>
        <v>47</v>
      </c>
      <c r="S932" s="16">
        <f t="shared" si="1522"/>
        <v>46.700000000000003</v>
      </c>
      <c r="T932" s="16">
        <f t="shared" si="1523"/>
        <v>46.299999999999997</v>
      </c>
      <c r="U932" s="16">
        <f>U933</f>
        <v>0</v>
      </c>
      <c r="V932" s="16">
        <f>V933</f>
        <v>0</v>
      </c>
      <c r="W932" s="16">
        <f>W933</f>
        <v>0</v>
      </c>
      <c r="X932" s="16">
        <f t="shared" si="1503"/>
        <v>47</v>
      </c>
      <c r="Y932" s="16">
        <f t="shared" si="1504"/>
        <v>46.700000000000003</v>
      </c>
      <c r="Z932" s="16">
        <f t="shared" si="1505"/>
        <v>46.299999999999997</v>
      </c>
      <c r="AA932" s="16">
        <f>AA933</f>
        <v>0</v>
      </c>
      <c r="AB932" s="16">
        <f>AB933</f>
        <v>0</v>
      </c>
      <c r="AC932" s="16">
        <f>AC933</f>
        <v>0</v>
      </c>
      <c r="AD932" s="16">
        <f t="shared" si="1506"/>
        <v>47</v>
      </c>
      <c r="AE932" s="16">
        <f t="shared" si="1507"/>
        <v>46.700000000000003</v>
      </c>
      <c r="AF932" s="16">
        <f t="shared" si="1508"/>
        <v>46.299999999999997</v>
      </c>
      <c r="AG932" s="16">
        <f>AG933</f>
        <v>0</v>
      </c>
      <c r="AH932" s="16">
        <f t="shared" si="1509"/>
        <v>47</v>
      </c>
      <c r="AI932" s="16">
        <f t="shared" si="1510"/>
        <v>46.700000000000003</v>
      </c>
      <c r="AJ932" s="16">
        <f t="shared" si="1511"/>
        <v>46.299999999999997</v>
      </c>
      <c r="AK932" s="16">
        <f>AK933</f>
        <v>0</v>
      </c>
      <c r="AL932" s="16">
        <f>AL933</f>
        <v>0</v>
      </c>
      <c r="AM932" s="16">
        <f>AM933</f>
        <v>0</v>
      </c>
      <c r="AN932" s="16">
        <f t="shared" si="1512"/>
        <v>47</v>
      </c>
      <c r="AO932" s="16">
        <f t="shared" si="1513"/>
        <v>46.700000000000003</v>
      </c>
      <c r="AP932" s="16">
        <f t="shared" si="1514"/>
        <v>46.299999999999997</v>
      </c>
      <c r="AQ932" s="16">
        <f>AQ933</f>
        <v>0</v>
      </c>
      <c r="AR932" s="16">
        <f>AR933</f>
        <v>0</v>
      </c>
      <c r="AS932" s="16">
        <f>AS933</f>
        <v>0</v>
      </c>
      <c r="AT932" s="16">
        <f t="shared" si="1515"/>
        <v>47</v>
      </c>
      <c r="AU932" s="16">
        <f t="shared" si="1516"/>
        <v>46.700000000000003</v>
      </c>
      <c r="AV932" s="16">
        <f t="shared" si="1517"/>
        <v>46.299999999999997</v>
      </c>
      <c r="AW932" s="16">
        <f>AW933</f>
        <v>0</v>
      </c>
      <c r="AX932" s="16">
        <f>AX933</f>
        <v>0</v>
      </c>
      <c r="AY932" s="16">
        <f>AY933</f>
        <v>0</v>
      </c>
      <c r="AZ932" s="16">
        <f t="shared" si="1518"/>
        <v>47</v>
      </c>
      <c r="BA932" s="16">
        <f t="shared" si="1519"/>
        <v>46.700000000000003</v>
      </c>
      <c r="BB932" s="16">
        <f t="shared" si="1520"/>
        <v>46.299999999999997</v>
      </c>
      <c r="BC932" s="16">
        <f>BC933</f>
        <v>0</v>
      </c>
      <c r="BD932" s="30"/>
      <c r="BE932" s="30"/>
      <c r="BF932" s="1"/>
      <c r="BG932" s="1"/>
      <c r="BH932" s="1"/>
      <c r="BI932" s="1"/>
      <c r="BJ932" s="1"/>
    </row>
    <row r="933" s="1" customFormat="1" ht="15">
      <c r="A933" s="13" t="s">
        <v>614</v>
      </c>
      <c r="B933" s="14">
        <v>800</v>
      </c>
      <c r="C933" s="13" t="s">
        <v>242</v>
      </c>
      <c r="D933" s="13" t="s">
        <v>74</v>
      </c>
      <c r="E933" s="29" t="s">
        <v>540</v>
      </c>
      <c r="F933" s="16">
        <v>47</v>
      </c>
      <c r="G933" s="16">
        <v>46.700000000000003</v>
      </c>
      <c r="H933" s="16">
        <v>46.299999999999997</v>
      </c>
      <c r="I933" s="16"/>
      <c r="J933" s="16"/>
      <c r="K933" s="16"/>
      <c r="L933" s="16">
        <f t="shared" si="1559"/>
        <v>47</v>
      </c>
      <c r="M933" s="16">
        <f t="shared" si="1560"/>
        <v>46.700000000000003</v>
      </c>
      <c r="N933" s="16">
        <f t="shared" si="1561"/>
        <v>46.299999999999997</v>
      </c>
      <c r="O933" s="16"/>
      <c r="P933" s="16"/>
      <c r="Q933" s="16"/>
      <c r="R933" s="16">
        <f t="shared" si="1521"/>
        <v>47</v>
      </c>
      <c r="S933" s="16">
        <f t="shared" si="1522"/>
        <v>46.700000000000003</v>
      </c>
      <c r="T933" s="16">
        <f t="shared" si="1523"/>
        <v>46.299999999999997</v>
      </c>
      <c r="U933" s="16"/>
      <c r="V933" s="16"/>
      <c r="W933" s="16"/>
      <c r="X933" s="16">
        <f t="shared" si="1503"/>
        <v>47</v>
      </c>
      <c r="Y933" s="16">
        <f t="shared" si="1504"/>
        <v>46.700000000000003</v>
      </c>
      <c r="Z933" s="16">
        <f t="shared" si="1505"/>
        <v>46.299999999999997</v>
      </c>
      <c r="AA933" s="16"/>
      <c r="AB933" s="16"/>
      <c r="AC933" s="16"/>
      <c r="AD933" s="16">
        <f t="shared" si="1506"/>
        <v>47</v>
      </c>
      <c r="AE933" s="16">
        <f t="shared" si="1507"/>
        <v>46.700000000000003</v>
      </c>
      <c r="AF933" s="16">
        <f t="shared" si="1508"/>
        <v>46.299999999999997</v>
      </c>
      <c r="AG933" s="16"/>
      <c r="AH933" s="16">
        <f t="shared" si="1509"/>
        <v>47</v>
      </c>
      <c r="AI933" s="16">
        <f t="shared" si="1510"/>
        <v>46.700000000000003</v>
      </c>
      <c r="AJ933" s="16">
        <f t="shared" si="1511"/>
        <v>46.299999999999997</v>
      </c>
      <c r="AK933" s="16"/>
      <c r="AL933" s="16"/>
      <c r="AM933" s="16"/>
      <c r="AN933" s="16">
        <f t="shared" si="1512"/>
        <v>47</v>
      </c>
      <c r="AO933" s="16">
        <f t="shared" si="1513"/>
        <v>46.700000000000003</v>
      </c>
      <c r="AP933" s="16">
        <f t="shared" si="1514"/>
        <v>46.299999999999997</v>
      </c>
      <c r="AQ933" s="16"/>
      <c r="AR933" s="16"/>
      <c r="AS933" s="16"/>
      <c r="AT933" s="16">
        <f t="shared" si="1515"/>
        <v>47</v>
      </c>
      <c r="AU933" s="16">
        <f t="shared" si="1516"/>
        <v>46.700000000000003</v>
      </c>
      <c r="AV933" s="16">
        <f t="shared" si="1517"/>
        <v>46.299999999999997</v>
      </c>
      <c r="AW933" s="16"/>
      <c r="AX933" s="16"/>
      <c r="AY933" s="16"/>
      <c r="AZ933" s="16">
        <f t="shared" si="1518"/>
        <v>47</v>
      </c>
      <c r="BA933" s="16">
        <f t="shared" si="1519"/>
        <v>46.700000000000003</v>
      </c>
      <c r="BB933" s="16">
        <f t="shared" si="1520"/>
        <v>46.299999999999997</v>
      </c>
      <c r="BC933" s="16"/>
      <c r="BD933" s="30"/>
      <c r="BE933" s="30"/>
      <c r="BF933" s="1"/>
      <c r="BG933" s="1"/>
      <c r="BH933" s="1"/>
      <c r="BI933" s="1"/>
      <c r="BJ933" s="1"/>
    </row>
    <row r="934" s="1" customFormat="1" ht="60">
      <c r="A934" s="13" t="s">
        <v>616</v>
      </c>
      <c r="B934" s="14"/>
      <c r="C934" s="13"/>
      <c r="D934" s="13"/>
      <c r="E934" s="29" t="s">
        <v>617</v>
      </c>
      <c r="F934" s="16">
        <f t="shared" ref="F934:F938" si="1602">F935</f>
        <v>182137.20000000001</v>
      </c>
      <c r="G934" s="16">
        <f t="shared" ref="G934:G938" si="1603">G935</f>
        <v>182137.20000000001</v>
      </c>
      <c r="H934" s="16">
        <f t="shared" ref="H934:H938" si="1604">H935</f>
        <v>182137.20000000001</v>
      </c>
      <c r="I934" s="16">
        <f t="shared" ref="I934:I938" si="1605">I935</f>
        <v>0</v>
      </c>
      <c r="J934" s="16">
        <f t="shared" ref="J934:J938" si="1606">J935</f>
        <v>0</v>
      </c>
      <c r="K934" s="16">
        <f t="shared" ref="K934:K938" si="1607">K935</f>
        <v>0</v>
      </c>
      <c r="L934" s="16">
        <f t="shared" si="1559"/>
        <v>182137.20000000001</v>
      </c>
      <c r="M934" s="16">
        <f t="shared" si="1560"/>
        <v>182137.20000000001</v>
      </c>
      <c r="N934" s="16">
        <f t="shared" si="1561"/>
        <v>182137.20000000001</v>
      </c>
      <c r="O934" s="16">
        <f t="shared" ref="O934:O938" si="1608">O935</f>
        <v>0</v>
      </c>
      <c r="P934" s="16">
        <f t="shared" ref="P934:P938" si="1609">P935</f>
        <v>0</v>
      </c>
      <c r="Q934" s="16">
        <f t="shared" ref="Q934:Q938" si="1610">Q935</f>
        <v>0</v>
      </c>
      <c r="R934" s="16">
        <f t="shared" si="1521"/>
        <v>182137.20000000001</v>
      </c>
      <c r="S934" s="16">
        <f t="shared" si="1522"/>
        <v>182137.20000000001</v>
      </c>
      <c r="T934" s="16">
        <f t="shared" si="1523"/>
        <v>182137.20000000001</v>
      </c>
      <c r="U934" s="16">
        <f t="shared" ref="U934:U938" si="1611">U935</f>
        <v>0</v>
      </c>
      <c r="V934" s="16">
        <f t="shared" ref="V934:V938" si="1612">V935</f>
        <v>0</v>
      </c>
      <c r="W934" s="16">
        <f t="shared" ref="W934:W938" si="1613">W935</f>
        <v>0</v>
      </c>
      <c r="X934" s="16">
        <f t="shared" si="1503"/>
        <v>182137.20000000001</v>
      </c>
      <c r="Y934" s="16">
        <f t="shared" si="1504"/>
        <v>182137.20000000001</v>
      </c>
      <c r="Z934" s="16">
        <f t="shared" si="1505"/>
        <v>182137.20000000001</v>
      </c>
      <c r="AA934" s="16">
        <f t="shared" ref="AA934:AA938" si="1614">AA935</f>
        <v>0</v>
      </c>
      <c r="AB934" s="16">
        <f t="shared" ref="AB934:AB938" si="1615">AB935</f>
        <v>0</v>
      </c>
      <c r="AC934" s="16">
        <f t="shared" ref="AC934:AC938" si="1616">AC935</f>
        <v>0</v>
      </c>
      <c r="AD934" s="16">
        <f t="shared" si="1506"/>
        <v>182137.20000000001</v>
      </c>
      <c r="AE934" s="16">
        <f t="shared" si="1507"/>
        <v>182137.20000000001</v>
      </c>
      <c r="AF934" s="16">
        <f t="shared" si="1508"/>
        <v>182137.20000000001</v>
      </c>
      <c r="AG934" s="16">
        <f t="shared" ref="AG934:AG938" si="1617">AG935</f>
        <v>0</v>
      </c>
      <c r="AH934" s="16">
        <f t="shared" si="1509"/>
        <v>182137.20000000001</v>
      </c>
      <c r="AI934" s="16">
        <f t="shared" si="1510"/>
        <v>182137.20000000001</v>
      </c>
      <c r="AJ934" s="16">
        <f t="shared" si="1511"/>
        <v>182137.20000000001</v>
      </c>
      <c r="AK934" s="16">
        <f t="shared" ref="AK934:AK938" si="1618">AK935</f>
        <v>0</v>
      </c>
      <c r="AL934" s="16">
        <f t="shared" ref="AL934:AL938" si="1619">AL935</f>
        <v>0</v>
      </c>
      <c r="AM934" s="16">
        <f t="shared" ref="AM934:AM938" si="1620">AM935</f>
        <v>0</v>
      </c>
      <c r="AN934" s="16">
        <f t="shared" si="1512"/>
        <v>182137.20000000001</v>
      </c>
      <c r="AO934" s="16">
        <f t="shared" si="1513"/>
        <v>182137.20000000001</v>
      </c>
      <c r="AP934" s="16">
        <f t="shared" si="1514"/>
        <v>182137.20000000001</v>
      </c>
      <c r="AQ934" s="16">
        <f t="shared" ref="AQ934:AQ938" si="1621">AQ935</f>
        <v>0</v>
      </c>
      <c r="AR934" s="16">
        <f t="shared" ref="AR934:AR938" si="1622">AR935</f>
        <v>0</v>
      </c>
      <c r="AS934" s="16">
        <f t="shared" ref="AS934:AS938" si="1623">AS935</f>
        <v>0</v>
      </c>
      <c r="AT934" s="16">
        <f t="shared" si="1515"/>
        <v>182137.20000000001</v>
      </c>
      <c r="AU934" s="16">
        <f t="shared" si="1516"/>
        <v>182137.20000000001</v>
      </c>
      <c r="AV934" s="16">
        <f t="shared" si="1517"/>
        <v>182137.20000000001</v>
      </c>
      <c r="AW934" s="16">
        <f t="shared" ref="AW934:AW938" si="1624">AW935</f>
        <v>0</v>
      </c>
      <c r="AX934" s="16">
        <f t="shared" ref="AX934:AX938" si="1625">AX935</f>
        <v>0</v>
      </c>
      <c r="AY934" s="16">
        <f t="shared" ref="AY934:AY938" si="1626">AY935</f>
        <v>0</v>
      </c>
      <c r="AZ934" s="16">
        <f t="shared" si="1518"/>
        <v>182137.20000000001</v>
      </c>
      <c r="BA934" s="16">
        <f t="shared" si="1519"/>
        <v>182137.20000000001</v>
      </c>
      <c r="BB934" s="16">
        <f t="shared" si="1520"/>
        <v>182137.20000000001</v>
      </c>
      <c r="BC934" s="16">
        <f t="shared" ref="BC934:BC938" si="1627">BC935</f>
        <v>0</v>
      </c>
      <c r="BD934" s="30"/>
      <c r="BE934" s="30"/>
      <c r="BF934" s="1"/>
      <c r="BG934" s="1"/>
      <c r="BH934" s="1"/>
      <c r="BI934" s="1"/>
      <c r="BJ934" s="1"/>
    </row>
    <row r="935" s="1" customFormat="1" ht="30">
      <c r="A935" s="13" t="s">
        <v>616</v>
      </c>
      <c r="B935" s="14" t="s">
        <v>66</v>
      </c>
      <c r="C935" s="13"/>
      <c r="D935" s="13"/>
      <c r="E935" s="29" t="s">
        <v>67</v>
      </c>
      <c r="F935" s="16">
        <f t="shared" si="1602"/>
        <v>182137.20000000001</v>
      </c>
      <c r="G935" s="16">
        <f t="shared" si="1603"/>
        <v>182137.20000000001</v>
      </c>
      <c r="H935" s="16">
        <f t="shared" si="1604"/>
        <v>182137.20000000001</v>
      </c>
      <c r="I935" s="16">
        <f t="shared" si="1605"/>
        <v>0</v>
      </c>
      <c r="J935" s="16">
        <f t="shared" si="1606"/>
        <v>0</v>
      </c>
      <c r="K935" s="16">
        <f t="shared" si="1607"/>
        <v>0</v>
      </c>
      <c r="L935" s="16">
        <f t="shared" si="1559"/>
        <v>182137.20000000001</v>
      </c>
      <c r="M935" s="16">
        <f t="shared" si="1560"/>
        <v>182137.20000000001</v>
      </c>
      <c r="N935" s="16">
        <f t="shared" si="1561"/>
        <v>182137.20000000001</v>
      </c>
      <c r="O935" s="16">
        <f t="shared" si="1608"/>
        <v>0</v>
      </c>
      <c r="P935" s="16">
        <f t="shared" si="1609"/>
        <v>0</v>
      </c>
      <c r="Q935" s="16">
        <f t="shared" si="1610"/>
        <v>0</v>
      </c>
      <c r="R935" s="16">
        <f t="shared" si="1521"/>
        <v>182137.20000000001</v>
      </c>
      <c r="S935" s="16">
        <f t="shared" si="1522"/>
        <v>182137.20000000001</v>
      </c>
      <c r="T935" s="16">
        <f t="shared" si="1523"/>
        <v>182137.20000000001</v>
      </c>
      <c r="U935" s="16">
        <f t="shared" si="1611"/>
        <v>0</v>
      </c>
      <c r="V935" s="16">
        <f t="shared" si="1612"/>
        <v>0</v>
      </c>
      <c r="W935" s="16">
        <f t="shared" si="1613"/>
        <v>0</v>
      </c>
      <c r="X935" s="16">
        <f t="shared" si="1503"/>
        <v>182137.20000000001</v>
      </c>
      <c r="Y935" s="16">
        <f t="shared" si="1504"/>
        <v>182137.20000000001</v>
      </c>
      <c r="Z935" s="16">
        <f t="shared" si="1505"/>
        <v>182137.20000000001</v>
      </c>
      <c r="AA935" s="16">
        <f t="shared" si="1614"/>
        <v>0</v>
      </c>
      <c r="AB935" s="16">
        <f t="shared" si="1615"/>
        <v>0</v>
      </c>
      <c r="AC935" s="16">
        <f t="shared" si="1616"/>
        <v>0</v>
      </c>
      <c r="AD935" s="16">
        <f t="shared" si="1506"/>
        <v>182137.20000000001</v>
      </c>
      <c r="AE935" s="16">
        <f t="shared" si="1507"/>
        <v>182137.20000000001</v>
      </c>
      <c r="AF935" s="16">
        <f t="shared" si="1508"/>
        <v>182137.20000000001</v>
      </c>
      <c r="AG935" s="16">
        <f t="shared" si="1617"/>
        <v>0</v>
      </c>
      <c r="AH935" s="16">
        <f t="shared" si="1509"/>
        <v>182137.20000000001</v>
      </c>
      <c r="AI935" s="16">
        <f t="shared" si="1510"/>
        <v>182137.20000000001</v>
      </c>
      <c r="AJ935" s="16">
        <f t="shared" si="1511"/>
        <v>182137.20000000001</v>
      </c>
      <c r="AK935" s="16">
        <f t="shared" si="1618"/>
        <v>0</v>
      </c>
      <c r="AL935" s="16">
        <f t="shared" si="1619"/>
        <v>0</v>
      </c>
      <c r="AM935" s="16">
        <f t="shared" si="1620"/>
        <v>0</v>
      </c>
      <c r="AN935" s="16">
        <f t="shared" si="1512"/>
        <v>182137.20000000001</v>
      </c>
      <c r="AO935" s="16">
        <f t="shared" si="1513"/>
        <v>182137.20000000001</v>
      </c>
      <c r="AP935" s="16">
        <f t="shared" si="1514"/>
        <v>182137.20000000001</v>
      </c>
      <c r="AQ935" s="16">
        <f t="shared" si="1621"/>
        <v>0</v>
      </c>
      <c r="AR935" s="16">
        <f t="shared" si="1622"/>
        <v>0</v>
      </c>
      <c r="AS935" s="16">
        <f t="shared" si="1623"/>
        <v>0</v>
      </c>
      <c r="AT935" s="16">
        <f t="shared" si="1515"/>
        <v>182137.20000000001</v>
      </c>
      <c r="AU935" s="16">
        <f t="shared" si="1516"/>
        <v>182137.20000000001</v>
      </c>
      <c r="AV935" s="16">
        <f t="shared" si="1517"/>
        <v>182137.20000000001</v>
      </c>
      <c r="AW935" s="16">
        <f t="shared" si="1624"/>
        <v>0</v>
      </c>
      <c r="AX935" s="16">
        <f t="shared" si="1625"/>
        <v>0</v>
      </c>
      <c r="AY935" s="16">
        <f t="shared" si="1626"/>
        <v>0</v>
      </c>
      <c r="AZ935" s="16">
        <f t="shared" si="1518"/>
        <v>182137.20000000001</v>
      </c>
      <c r="BA935" s="16">
        <f t="shared" si="1519"/>
        <v>182137.20000000001</v>
      </c>
      <c r="BB935" s="16">
        <f t="shared" si="1520"/>
        <v>182137.20000000001</v>
      </c>
      <c r="BC935" s="16">
        <f t="shared" si="1627"/>
        <v>0</v>
      </c>
      <c r="BD935" s="30"/>
      <c r="BE935" s="30"/>
      <c r="BF935" s="1"/>
      <c r="BG935" s="1"/>
      <c r="BH935" s="1"/>
      <c r="BI935" s="1"/>
      <c r="BJ935" s="1"/>
    </row>
    <row r="936" s="1" customFormat="1" ht="15">
      <c r="A936" s="13" t="s">
        <v>616</v>
      </c>
      <c r="B936" s="14">
        <v>200</v>
      </c>
      <c r="C936" s="13" t="s">
        <v>242</v>
      </c>
      <c r="D936" s="13" t="s">
        <v>74</v>
      </c>
      <c r="E936" s="29" t="s">
        <v>540</v>
      </c>
      <c r="F936" s="16">
        <v>182137.20000000001</v>
      </c>
      <c r="G936" s="16">
        <v>182137.20000000001</v>
      </c>
      <c r="H936" s="16">
        <v>182137.20000000001</v>
      </c>
      <c r="I936" s="16"/>
      <c r="J936" s="16"/>
      <c r="K936" s="16"/>
      <c r="L936" s="16">
        <f t="shared" si="1559"/>
        <v>182137.20000000001</v>
      </c>
      <c r="M936" s="16">
        <f t="shared" si="1560"/>
        <v>182137.20000000001</v>
      </c>
      <c r="N936" s="16">
        <f t="shared" si="1561"/>
        <v>182137.20000000001</v>
      </c>
      <c r="O936" s="16"/>
      <c r="P936" s="16"/>
      <c r="Q936" s="16"/>
      <c r="R936" s="16">
        <f t="shared" ref="R936:R999" si="1628">L936+O936</f>
        <v>182137.20000000001</v>
      </c>
      <c r="S936" s="16">
        <f t="shared" ref="S936:S999" si="1629">M936+P936</f>
        <v>182137.20000000001</v>
      </c>
      <c r="T936" s="16">
        <f t="shared" ref="T936:T999" si="1630">N936+Q936</f>
        <v>182137.20000000001</v>
      </c>
      <c r="U936" s="16"/>
      <c r="V936" s="16"/>
      <c r="W936" s="16"/>
      <c r="X936" s="16">
        <f t="shared" ref="X936:X999" si="1631">R936+U936</f>
        <v>182137.20000000001</v>
      </c>
      <c r="Y936" s="16">
        <f t="shared" ref="Y936:Y999" si="1632">S936+V936</f>
        <v>182137.20000000001</v>
      </c>
      <c r="Z936" s="16">
        <f t="shared" ref="Z936:Z999" si="1633">T936+W936</f>
        <v>182137.20000000001</v>
      </c>
      <c r="AA936" s="16"/>
      <c r="AB936" s="16"/>
      <c r="AC936" s="16"/>
      <c r="AD936" s="16">
        <f t="shared" ref="AD936:AD999" si="1634">X936+AA936</f>
        <v>182137.20000000001</v>
      </c>
      <c r="AE936" s="16">
        <f t="shared" ref="AE936:AE999" si="1635">Y936+AB936</f>
        <v>182137.20000000001</v>
      </c>
      <c r="AF936" s="16">
        <f t="shared" ref="AF936:AF999" si="1636">Z936+AC936</f>
        <v>182137.20000000001</v>
      </c>
      <c r="AG936" s="16"/>
      <c r="AH936" s="16">
        <f t="shared" ref="AH936:AH999" si="1637">AD936+AG936</f>
        <v>182137.20000000001</v>
      </c>
      <c r="AI936" s="16">
        <f t="shared" ref="AI936:AI999" si="1638">AE936</f>
        <v>182137.20000000001</v>
      </c>
      <c r="AJ936" s="16">
        <f t="shared" ref="AJ936:AJ999" si="1639">AF936</f>
        <v>182137.20000000001</v>
      </c>
      <c r="AK936" s="16"/>
      <c r="AL936" s="16"/>
      <c r="AM936" s="16"/>
      <c r="AN936" s="16">
        <f t="shared" ref="AN936:AN999" si="1640">AH936+AK936</f>
        <v>182137.20000000001</v>
      </c>
      <c r="AO936" s="16">
        <f t="shared" ref="AO936:AO999" si="1641">AI936+AL936</f>
        <v>182137.20000000001</v>
      </c>
      <c r="AP936" s="16">
        <f t="shared" ref="AP936:AP999" si="1642">AJ936+AM936</f>
        <v>182137.20000000001</v>
      </c>
      <c r="AQ936" s="16"/>
      <c r="AR936" s="16"/>
      <c r="AS936" s="16"/>
      <c r="AT936" s="16">
        <f t="shared" ref="AT936:AT999" si="1643">AN936+AQ936</f>
        <v>182137.20000000001</v>
      </c>
      <c r="AU936" s="16">
        <f t="shared" ref="AU936:AU999" si="1644">AO936+AR936</f>
        <v>182137.20000000001</v>
      </c>
      <c r="AV936" s="16">
        <f t="shared" ref="AV936:AV999" si="1645">AP936+AS936</f>
        <v>182137.20000000001</v>
      </c>
      <c r="AW936" s="16"/>
      <c r="AX936" s="16"/>
      <c r="AY936" s="16"/>
      <c r="AZ936" s="16">
        <f t="shared" ref="AZ936:AZ999" si="1646">AT936+AW936</f>
        <v>182137.20000000001</v>
      </c>
      <c r="BA936" s="16">
        <f t="shared" ref="BA936:BA999" si="1647">AU936+AX936</f>
        <v>182137.20000000001</v>
      </c>
      <c r="BB936" s="16">
        <f t="shared" ref="BB936:BB999" si="1648">AV936+AY936</f>
        <v>182137.20000000001</v>
      </c>
      <c r="BC936" s="16"/>
      <c r="BD936" s="30"/>
      <c r="BE936" s="30"/>
      <c r="BF936" s="1"/>
      <c r="BG936" s="1"/>
      <c r="BH936" s="1"/>
      <c r="BI936" s="1"/>
      <c r="BJ936" s="1"/>
    </row>
    <row r="937" s="1" customFormat="1" ht="45">
      <c r="A937" s="13" t="s">
        <v>618</v>
      </c>
      <c r="B937" s="14"/>
      <c r="C937" s="13"/>
      <c r="D937" s="13"/>
      <c r="E937" s="29" t="s">
        <v>619</v>
      </c>
      <c r="F937" s="16">
        <f t="shared" si="1602"/>
        <v>123891.8</v>
      </c>
      <c r="G937" s="16">
        <f t="shared" si="1603"/>
        <v>86919.100000000006</v>
      </c>
      <c r="H937" s="16">
        <f t="shared" si="1604"/>
        <v>126375</v>
      </c>
      <c r="I937" s="16">
        <f t="shared" si="1605"/>
        <v>0</v>
      </c>
      <c r="J937" s="16">
        <f t="shared" si="1606"/>
        <v>0</v>
      </c>
      <c r="K937" s="16">
        <f t="shared" si="1607"/>
        <v>0</v>
      </c>
      <c r="L937" s="16">
        <f t="shared" si="1559"/>
        <v>123891.8</v>
      </c>
      <c r="M937" s="16">
        <f t="shared" si="1560"/>
        <v>86919.100000000006</v>
      </c>
      <c r="N937" s="16">
        <f t="shared" si="1561"/>
        <v>126375</v>
      </c>
      <c r="O937" s="16">
        <f t="shared" si="1608"/>
        <v>49360.750480000002</v>
      </c>
      <c r="P937" s="16">
        <f t="shared" si="1609"/>
        <v>0</v>
      </c>
      <c r="Q937" s="16">
        <f t="shared" si="1610"/>
        <v>0</v>
      </c>
      <c r="R937" s="16">
        <f t="shared" si="1628"/>
        <v>173252.55048000001</v>
      </c>
      <c r="S937" s="16">
        <f t="shared" si="1629"/>
        <v>86919.100000000006</v>
      </c>
      <c r="T937" s="16">
        <f t="shared" si="1630"/>
        <v>126375</v>
      </c>
      <c r="U937" s="16">
        <f t="shared" si="1611"/>
        <v>0</v>
      </c>
      <c r="V937" s="16">
        <f t="shared" si="1612"/>
        <v>0</v>
      </c>
      <c r="W937" s="16">
        <f t="shared" si="1613"/>
        <v>0</v>
      </c>
      <c r="X937" s="16">
        <f t="shared" si="1631"/>
        <v>173252.55048000001</v>
      </c>
      <c r="Y937" s="16">
        <f t="shared" si="1632"/>
        <v>86919.100000000006</v>
      </c>
      <c r="Z937" s="16">
        <f t="shared" si="1633"/>
        <v>126375</v>
      </c>
      <c r="AA937" s="16">
        <f t="shared" si="1614"/>
        <v>0</v>
      </c>
      <c r="AB937" s="16">
        <f t="shared" si="1615"/>
        <v>0</v>
      </c>
      <c r="AC937" s="16">
        <f t="shared" si="1616"/>
        <v>0</v>
      </c>
      <c r="AD937" s="16">
        <f t="shared" si="1634"/>
        <v>173252.55048000001</v>
      </c>
      <c r="AE937" s="16">
        <f t="shared" si="1635"/>
        <v>86919.100000000006</v>
      </c>
      <c r="AF937" s="16">
        <f t="shared" si="1636"/>
        <v>126375</v>
      </c>
      <c r="AG937" s="16">
        <f t="shared" si="1617"/>
        <v>0</v>
      </c>
      <c r="AH937" s="16">
        <f t="shared" si="1637"/>
        <v>173252.55048000001</v>
      </c>
      <c r="AI937" s="16">
        <f t="shared" si="1638"/>
        <v>86919.100000000006</v>
      </c>
      <c r="AJ937" s="16">
        <f t="shared" si="1639"/>
        <v>126375</v>
      </c>
      <c r="AK937" s="16">
        <f t="shared" si="1618"/>
        <v>-302.40699999999998</v>
      </c>
      <c r="AL937" s="16">
        <f t="shared" si="1619"/>
        <v>-425.59199999999998</v>
      </c>
      <c r="AM937" s="16">
        <f t="shared" si="1620"/>
        <v>0</v>
      </c>
      <c r="AN937" s="16">
        <f t="shared" si="1640"/>
        <v>172950.14348</v>
      </c>
      <c r="AO937" s="16">
        <f t="shared" si="1641"/>
        <v>86493.508000000002</v>
      </c>
      <c r="AP937" s="16">
        <f t="shared" si="1642"/>
        <v>126375</v>
      </c>
      <c r="AQ937" s="16">
        <f t="shared" si="1621"/>
        <v>0</v>
      </c>
      <c r="AR937" s="16">
        <f t="shared" si="1622"/>
        <v>0</v>
      </c>
      <c r="AS937" s="16">
        <f t="shared" si="1623"/>
        <v>0</v>
      </c>
      <c r="AT937" s="16">
        <f t="shared" si="1643"/>
        <v>172950.14348</v>
      </c>
      <c r="AU937" s="16">
        <f t="shared" si="1644"/>
        <v>86493.508000000002</v>
      </c>
      <c r="AV937" s="16">
        <f t="shared" si="1645"/>
        <v>126375</v>
      </c>
      <c r="AW937" s="16">
        <f t="shared" si="1624"/>
        <v>-834.779</v>
      </c>
      <c r="AX937" s="16">
        <f t="shared" si="1625"/>
        <v>-815.32399999999996</v>
      </c>
      <c r="AY937" s="16">
        <f t="shared" si="1626"/>
        <v>0</v>
      </c>
      <c r="AZ937" s="16">
        <f t="shared" si="1646"/>
        <v>172115.36447999999</v>
      </c>
      <c r="BA937" s="16">
        <f t="shared" si="1647"/>
        <v>85678.184000000008</v>
      </c>
      <c r="BB937" s="16">
        <f t="shared" si="1648"/>
        <v>126375</v>
      </c>
      <c r="BC937" s="16">
        <f t="shared" si="1627"/>
        <v>0</v>
      </c>
      <c r="BD937" s="30"/>
      <c r="BE937" s="30"/>
      <c r="BF937" s="1"/>
      <c r="BG937" s="1"/>
      <c r="BH937" s="1"/>
      <c r="BI937" s="1"/>
      <c r="BJ937" s="1"/>
    </row>
    <row r="938" s="1" customFormat="1" ht="30">
      <c r="A938" s="13" t="s">
        <v>618</v>
      </c>
      <c r="B938" s="14" t="s">
        <v>66</v>
      </c>
      <c r="C938" s="13"/>
      <c r="D938" s="13"/>
      <c r="E938" s="29" t="s">
        <v>67</v>
      </c>
      <c r="F938" s="16">
        <f t="shared" si="1602"/>
        <v>123891.8</v>
      </c>
      <c r="G938" s="16">
        <f t="shared" si="1603"/>
        <v>86919.100000000006</v>
      </c>
      <c r="H938" s="16">
        <f t="shared" si="1604"/>
        <v>126375</v>
      </c>
      <c r="I938" s="16">
        <f t="shared" si="1605"/>
        <v>0</v>
      </c>
      <c r="J938" s="16">
        <f t="shared" si="1606"/>
        <v>0</v>
      </c>
      <c r="K938" s="16">
        <f t="shared" si="1607"/>
        <v>0</v>
      </c>
      <c r="L938" s="16">
        <f t="shared" si="1559"/>
        <v>123891.8</v>
      </c>
      <c r="M938" s="16">
        <f t="shared" si="1560"/>
        <v>86919.100000000006</v>
      </c>
      <c r="N938" s="16">
        <f t="shared" si="1561"/>
        <v>126375</v>
      </c>
      <c r="O938" s="16">
        <f t="shared" si="1608"/>
        <v>49360.750480000002</v>
      </c>
      <c r="P938" s="16">
        <f t="shared" si="1609"/>
        <v>0</v>
      </c>
      <c r="Q938" s="16">
        <f t="shared" si="1610"/>
        <v>0</v>
      </c>
      <c r="R938" s="16">
        <f t="shared" si="1628"/>
        <v>173252.55048000001</v>
      </c>
      <c r="S938" s="16">
        <f t="shared" si="1629"/>
        <v>86919.100000000006</v>
      </c>
      <c r="T938" s="16">
        <f t="shared" si="1630"/>
        <v>126375</v>
      </c>
      <c r="U938" s="16">
        <f t="shared" si="1611"/>
        <v>0</v>
      </c>
      <c r="V938" s="16">
        <f t="shared" si="1612"/>
        <v>0</v>
      </c>
      <c r="W938" s="16">
        <f t="shared" si="1613"/>
        <v>0</v>
      </c>
      <c r="X938" s="16">
        <f t="shared" si="1631"/>
        <v>173252.55048000001</v>
      </c>
      <c r="Y938" s="16">
        <f t="shared" si="1632"/>
        <v>86919.100000000006</v>
      </c>
      <c r="Z938" s="16">
        <f t="shared" si="1633"/>
        <v>126375</v>
      </c>
      <c r="AA938" s="16">
        <f t="shared" si="1614"/>
        <v>0</v>
      </c>
      <c r="AB938" s="16">
        <f t="shared" si="1615"/>
        <v>0</v>
      </c>
      <c r="AC938" s="16">
        <f t="shared" si="1616"/>
        <v>0</v>
      </c>
      <c r="AD938" s="16">
        <f t="shared" si="1634"/>
        <v>173252.55048000001</v>
      </c>
      <c r="AE938" s="16">
        <f t="shared" si="1635"/>
        <v>86919.100000000006</v>
      </c>
      <c r="AF938" s="16">
        <f t="shared" si="1636"/>
        <v>126375</v>
      </c>
      <c r="AG938" s="16">
        <f t="shared" si="1617"/>
        <v>0</v>
      </c>
      <c r="AH938" s="16">
        <f t="shared" si="1637"/>
        <v>173252.55048000001</v>
      </c>
      <c r="AI938" s="16">
        <f t="shared" si="1638"/>
        <v>86919.100000000006</v>
      </c>
      <c r="AJ938" s="16">
        <f t="shared" si="1639"/>
        <v>126375</v>
      </c>
      <c r="AK938" s="16">
        <f t="shared" si="1618"/>
        <v>-302.40699999999998</v>
      </c>
      <c r="AL938" s="16">
        <f t="shared" si="1619"/>
        <v>-425.59199999999998</v>
      </c>
      <c r="AM938" s="16">
        <f t="shared" si="1620"/>
        <v>0</v>
      </c>
      <c r="AN938" s="16">
        <f t="shared" si="1640"/>
        <v>172950.14348</v>
      </c>
      <c r="AO938" s="16">
        <f t="shared" si="1641"/>
        <v>86493.508000000002</v>
      </c>
      <c r="AP938" s="16">
        <f t="shared" si="1642"/>
        <v>126375</v>
      </c>
      <c r="AQ938" s="16">
        <f t="shared" si="1621"/>
        <v>0</v>
      </c>
      <c r="AR938" s="16">
        <f t="shared" si="1622"/>
        <v>0</v>
      </c>
      <c r="AS938" s="16">
        <f t="shared" si="1623"/>
        <v>0</v>
      </c>
      <c r="AT938" s="16">
        <f t="shared" si="1643"/>
        <v>172950.14348</v>
      </c>
      <c r="AU938" s="16">
        <f t="shared" si="1644"/>
        <v>86493.508000000002</v>
      </c>
      <c r="AV938" s="16">
        <f t="shared" si="1645"/>
        <v>126375</v>
      </c>
      <c r="AW938" s="16">
        <f t="shared" si="1624"/>
        <v>-834.779</v>
      </c>
      <c r="AX938" s="16">
        <f t="shared" si="1625"/>
        <v>-815.32399999999996</v>
      </c>
      <c r="AY938" s="16">
        <f t="shared" si="1626"/>
        <v>0</v>
      </c>
      <c r="AZ938" s="16">
        <f t="shared" si="1646"/>
        <v>172115.36447999999</v>
      </c>
      <c r="BA938" s="16">
        <f t="shared" si="1647"/>
        <v>85678.184000000008</v>
      </c>
      <c r="BB938" s="16">
        <f t="shared" si="1648"/>
        <v>126375</v>
      </c>
      <c r="BC938" s="16">
        <f t="shared" si="1627"/>
        <v>0</v>
      </c>
      <c r="BD938" s="30"/>
      <c r="BE938" s="30"/>
      <c r="BF938" s="1"/>
      <c r="BG938" s="1"/>
      <c r="BH938" s="1"/>
      <c r="BI938" s="1"/>
      <c r="BJ938" s="1"/>
    </row>
    <row r="939" s="1" customFormat="1" ht="15">
      <c r="A939" s="13" t="s">
        <v>618</v>
      </c>
      <c r="B939" s="14">
        <v>200</v>
      </c>
      <c r="C939" s="13" t="s">
        <v>242</v>
      </c>
      <c r="D939" s="13" t="s">
        <v>74</v>
      </c>
      <c r="E939" s="29" t="s">
        <v>540</v>
      </c>
      <c r="F939" s="16">
        <v>123891.8</v>
      </c>
      <c r="G939" s="16">
        <v>86919.100000000006</v>
      </c>
      <c r="H939" s="16">
        <v>126375</v>
      </c>
      <c r="I939" s="16"/>
      <c r="J939" s="16"/>
      <c r="K939" s="16"/>
      <c r="L939" s="16">
        <f t="shared" si="1559"/>
        <v>123891.8</v>
      </c>
      <c r="M939" s="16">
        <f t="shared" si="1560"/>
        <v>86919.100000000006</v>
      </c>
      <c r="N939" s="16">
        <f t="shared" si="1561"/>
        <v>126375</v>
      </c>
      <c r="O939" s="16">
        <v>49360.750480000002</v>
      </c>
      <c r="P939" s="16"/>
      <c r="Q939" s="16"/>
      <c r="R939" s="16">
        <f t="shared" si="1628"/>
        <v>173252.55048000001</v>
      </c>
      <c r="S939" s="16">
        <f t="shared" si="1629"/>
        <v>86919.100000000006</v>
      </c>
      <c r="T939" s="16">
        <f t="shared" si="1630"/>
        <v>126375</v>
      </c>
      <c r="U939" s="16"/>
      <c r="V939" s="16"/>
      <c r="W939" s="16"/>
      <c r="X939" s="16">
        <f t="shared" si="1631"/>
        <v>173252.55048000001</v>
      </c>
      <c r="Y939" s="16">
        <f t="shared" si="1632"/>
        <v>86919.100000000006</v>
      </c>
      <c r="Z939" s="16">
        <f t="shared" si="1633"/>
        <v>126375</v>
      </c>
      <c r="AA939" s="16"/>
      <c r="AB939" s="16"/>
      <c r="AC939" s="16"/>
      <c r="AD939" s="16">
        <f t="shared" si="1634"/>
        <v>173252.55048000001</v>
      </c>
      <c r="AE939" s="16">
        <f t="shared" si="1635"/>
        <v>86919.100000000006</v>
      </c>
      <c r="AF939" s="16">
        <f t="shared" si="1636"/>
        <v>126375</v>
      </c>
      <c r="AG939" s="16"/>
      <c r="AH939" s="16">
        <f t="shared" si="1637"/>
        <v>173252.55048000001</v>
      </c>
      <c r="AI939" s="16">
        <f t="shared" si="1638"/>
        <v>86919.100000000006</v>
      </c>
      <c r="AJ939" s="16">
        <f t="shared" si="1639"/>
        <v>126375</v>
      </c>
      <c r="AK939" s="16">
        <v>-302.40699999999998</v>
      </c>
      <c r="AL939" s="16">
        <v>-425.59199999999998</v>
      </c>
      <c r="AM939" s="16"/>
      <c r="AN939" s="16">
        <f t="shared" si="1640"/>
        <v>172950.14348</v>
      </c>
      <c r="AO939" s="16">
        <f t="shared" si="1641"/>
        <v>86493.508000000002</v>
      </c>
      <c r="AP939" s="16">
        <f t="shared" si="1642"/>
        <v>126375</v>
      </c>
      <c r="AQ939" s="16"/>
      <c r="AR939" s="16"/>
      <c r="AS939" s="16"/>
      <c r="AT939" s="16">
        <f t="shared" si="1643"/>
        <v>172950.14348</v>
      </c>
      <c r="AU939" s="16">
        <f t="shared" si="1644"/>
        <v>86493.508000000002</v>
      </c>
      <c r="AV939" s="16">
        <f t="shared" si="1645"/>
        <v>126375</v>
      </c>
      <c r="AW939" s="16">
        <f>-504.734-330.045</f>
        <v>-834.779</v>
      </c>
      <c r="AX939" s="16">
        <v>-815.32399999999996</v>
      </c>
      <c r="AY939" s="16"/>
      <c r="AZ939" s="16">
        <f t="shared" si="1646"/>
        <v>172115.36447999999</v>
      </c>
      <c r="BA939" s="16">
        <f t="shared" si="1647"/>
        <v>85678.184000000008</v>
      </c>
      <c r="BB939" s="16">
        <f t="shared" si="1648"/>
        <v>126375</v>
      </c>
      <c r="BC939" s="16"/>
      <c r="BD939" s="30"/>
      <c r="BE939" s="30"/>
      <c r="BF939" s="1"/>
      <c r="BG939" s="1"/>
      <c r="BH939" s="1"/>
      <c r="BI939" s="1"/>
      <c r="BJ939" s="1"/>
    </row>
    <row r="940" s="1" customFormat="1">
      <c r="A940" s="13" t="s">
        <v>620</v>
      </c>
      <c r="B940" s="14"/>
      <c r="C940" s="13"/>
      <c r="D940" s="13"/>
      <c r="E940" s="29" t="s">
        <v>147</v>
      </c>
      <c r="F940" s="16">
        <f>F941+F943+F945</f>
        <v>65157.800000000003</v>
      </c>
      <c r="G940" s="16">
        <f>G941+G943+G945</f>
        <v>66925.300000000003</v>
      </c>
      <c r="H940" s="16">
        <f>H941+H943+H945</f>
        <v>66925.300000000003</v>
      </c>
      <c r="I940" s="16">
        <f>I941+I943+I945</f>
        <v>0</v>
      </c>
      <c r="J940" s="16">
        <f>J941+J943+J945</f>
        <v>0</v>
      </c>
      <c r="K940" s="16">
        <f>K941+K943+K945</f>
        <v>0</v>
      </c>
      <c r="L940" s="16">
        <f t="shared" si="1559"/>
        <v>65157.800000000003</v>
      </c>
      <c r="M940" s="16">
        <f t="shared" si="1560"/>
        <v>66925.300000000003</v>
      </c>
      <c r="N940" s="16">
        <f t="shared" si="1561"/>
        <v>66925.300000000003</v>
      </c>
      <c r="O940" s="16">
        <f>O941+O943+O945</f>
        <v>14730.200000000001</v>
      </c>
      <c r="P940" s="16">
        <f>P941+P943+P945</f>
        <v>18661.099999999999</v>
      </c>
      <c r="Q940" s="16">
        <f>Q941+Q943+Q945</f>
        <v>18661.099999999999</v>
      </c>
      <c r="R940" s="16">
        <f t="shared" si="1628"/>
        <v>79888</v>
      </c>
      <c r="S940" s="16">
        <f t="shared" si="1629"/>
        <v>85586.399999999994</v>
      </c>
      <c r="T940" s="16">
        <f t="shared" si="1630"/>
        <v>85586.399999999994</v>
      </c>
      <c r="U940" s="16">
        <f>U941+U943+U945</f>
        <v>0</v>
      </c>
      <c r="V940" s="16">
        <f>V941+V943+V945</f>
        <v>0</v>
      </c>
      <c r="W940" s="16">
        <f>W941+W943+W945</f>
        <v>0</v>
      </c>
      <c r="X940" s="16">
        <f t="shared" si="1631"/>
        <v>79888</v>
      </c>
      <c r="Y940" s="16">
        <f t="shared" si="1632"/>
        <v>85586.399999999994</v>
      </c>
      <c r="Z940" s="16">
        <f t="shared" si="1633"/>
        <v>85586.399999999994</v>
      </c>
      <c r="AA940" s="16">
        <f>AA941+AA943+AA945</f>
        <v>4029</v>
      </c>
      <c r="AB940" s="16">
        <f>AB941+AB943+AB945</f>
        <v>4960</v>
      </c>
      <c r="AC940" s="16">
        <f>AC941+AC943+AC945</f>
        <v>4960</v>
      </c>
      <c r="AD940" s="16">
        <f t="shared" si="1634"/>
        <v>83917</v>
      </c>
      <c r="AE940" s="16">
        <f t="shared" si="1635"/>
        <v>90546.399999999994</v>
      </c>
      <c r="AF940" s="16">
        <f t="shared" si="1636"/>
        <v>90546.399999999994</v>
      </c>
      <c r="AG940" s="16">
        <f>AG941+AG943+AG945</f>
        <v>0</v>
      </c>
      <c r="AH940" s="16">
        <f t="shared" si="1637"/>
        <v>83917</v>
      </c>
      <c r="AI940" s="16">
        <f t="shared" si="1638"/>
        <v>90546.399999999994</v>
      </c>
      <c r="AJ940" s="16">
        <f t="shared" si="1639"/>
        <v>90546.399999999994</v>
      </c>
      <c r="AK940" s="16">
        <f>AK941+AK943+AK945</f>
        <v>0</v>
      </c>
      <c r="AL940" s="16">
        <f>AL941+AL943+AL945</f>
        <v>0</v>
      </c>
      <c r="AM940" s="16">
        <f>AM941+AM943+AM945</f>
        <v>0</v>
      </c>
      <c r="AN940" s="16">
        <f t="shared" si="1640"/>
        <v>83917</v>
      </c>
      <c r="AO940" s="16">
        <f t="shared" si="1641"/>
        <v>90546.399999999994</v>
      </c>
      <c r="AP940" s="16">
        <f t="shared" si="1642"/>
        <v>90546.399999999994</v>
      </c>
      <c r="AQ940" s="16">
        <f>AQ941+AQ943+AQ945</f>
        <v>0</v>
      </c>
      <c r="AR940" s="16">
        <f>AR941+AR943+AR945</f>
        <v>0</v>
      </c>
      <c r="AS940" s="16">
        <f>AS941+AS943+AS945</f>
        <v>0</v>
      </c>
      <c r="AT940" s="16">
        <f t="shared" si="1643"/>
        <v>83917</v>
      </c>
      <c r="AU940" s="16">
        <f t="shared" si="1644"/>
        <v>90546.399999999994</v>
      </c>
      <c r="AV940" s="16">
        <f t="shared" si="1645"/>
        <v>90546.399999999994</v>
      </c>
      <c r="AW940" s="16">
        <f>AW941+AW943+AW945</f>
        <v>0</v>
      </c>
      <c r="AX940" s="16">
        <f>AX941+AX943+AX945</f>
        <v>0</v>
      </c>
      <c r="AY940" s="16">
        <f>AY941+AY943+AY945</f>
        <v>0</v>
      </c>
      <c r="AZ940" s="16">
        <f t="shared" si="1646"/>
        <v>83917</v>
      </c>
      <c r="BA940" s="16">
        <f t="shared" si="1647"/>
        <v>90546.399999999994</v>
      </c>
      <c r="BB940" s="16">
        <f t="shared" si="1648"/>
        <v>90546.399999999994</v>
      </c>
      <c r="BC940" s="16">
        <f>BC941+BC943+BC945</f>
        <v>0</v>
      </c>
      <c r="BD940" s="30"/>
      <c r="BE940" s="30"/>
      <c r="BF940" s="1"/>
      <c r="BG940" s="1"/>
      <c r="BH940" s="1"/>
      <c r="BI940" s="1"/>
      <c r="BJ940" s="1"/>
    </row>
    <row r="941" s="1" customFormat="1">
      <c r="A941" s="13" t="s">
        <v>620</v>
      </c>
      <c r="B941" s="14" t="s">
        <v>148</v>
      </c>
      <c r="C941" s="13"/>
      <c r="D941" s="13"/>
      <c r="E941" s="29" t="s">
        <v>149</v>
      </c>
      <c r="F941" s="16">
        <f>F942</f>
        <v>57484.400000000001</v>
      </c>
      <c r="G941" s="16">
        <f>G942</f>
        <v>59251.900000000001</v>
      </c>
      <c r="H941" s="16">
        <f>H942</f>
        <v>59251.900000000001</v>
      </c>
      <c r="I941" s="16">
        <f>I942</f>
        <v>0</v>
      </c>
      <c r="J941" s="16">
        <f>J942</f>
        <v>0</v>
      </c>
      <c r="K941" s="16">
        <f>K942</f>
        <v>0</v>
      </c>
      <c r="L941" s="16">
        <f t="shared" si="1559"/>
        <v>57484.400000000001</v>
      </c>
      <c r="M941" s="16">
        <f t="shared" si="1560"/>
        <v>59251.900000000001</v>
      </c>
      <c r="N941" s="16">
        <f t="shared" si="1561"/>
        <v>59251.900000000001</v>
      </c>
      <c r="O941" s="16">
        <f>O942</f>
        <v>14730.200000000001</v>
      </c>
      <c r="P941" s="16">
        <f>P942</f>
        <v>18661.099999999999</v>
      </c>
      <c r="Q941" s="16">
        <f>Q942</f>
        <v>18661.099999999999</v>
      </c>
      <c r="R941" s="16">
        <f t="shared" si="1628"/>
        <v>72214.600000000006</v>
      </c>
      <c r="S941" s="16">
        <f t="shared" si="1629"/>
        <v>77913</v>
      </c>
      <c r="T941" s="16">
        <f t="shared" si="1630"/>
        <v>77913</v>
      </c>
      <c r="U941" s="16">
        <f>U942</f>
        <v>0</v>
      </c>
      <c r="V941" s="16">
        <f>V942</f>
        <v>0</v>
      </c>
      <c r="W941" s="16">
        <f>W942</f>
        <v>0</v>
      </c>
      <c r="X941" s="16">
        <f t="shared" si="1631"/>
        <v>72214.600000000006</v>
      </c>
      <c r="Y941" s="16">
        <f t="shared" si="1632"/>
        <v>77913</v>
      </c>
      <c r="Z941" s="16">
        <f t="shared" si="1633"/>
        <v>77913</v>
      </c>
      <c r="AA941" s="16">
        <f>AA942</f>
        <v>2712.5999999999999</v>
      </c>
      <c r="AB941" s="16">
        <f>AB942</f>
        <v>4649.5</v>
      </c>
      <c r="AC941" s="16">
        <f>AC942</f>
        <v>4649.5</v>
      </c>
      <c r="AD941" s="16">
        <f t="shared" si="1634"/>
        <v>74927.200000000012</v>
      </c>
      <c r="AE941" s="16">
        <f t="shared" si="1635"/>
        <v>82562.5</v>
      </c>
      <c r="AF941" s="16">
        <f t="shared" si="1636"/>
        <v>82562.5</v>
      </c>
      <c r="AG941" s="16">
        <f>AG942</f>
        <v>0</v>
      </c>
      <c r="AH941" s="16">
        <f t="shared" si="1637"/>
        <v>74927.200000000012</v>
      </c>
      <c r="AI941" s="16">
        <f t="shared" si="1638"/>
        <v>82562.5</v>
      </c>
      <c r="AJ941" s="16">
        <f t="shared" si="1639"/>
        <v>82562.5</v>
      </c>
      <c r="AK941" s="16">
        <f>AK942</f>
        <v>0</v>
      </c>
      <c r="AL941" s="16">
        <f>AL942</f>
        <v>0</v>
      </c>
      <c r="AM941" s="16">
        <f>AM942</f>
        <v>0</v>
      </c>
      <c r="AN941" s="16">
        <f t="shared" si="1640"/>
        <v>74927.200000000012</v>
      </c>
      <c r="AO941" s="16">
        <f t="shared" si="1641"/>
        <v>82562.5</v>
      </c>
      <c r="AP941" s="16">
        <f t="shared" si="1642"/>
        <v>82562.5</v>
      </c>
      <c r="AQ941" s="16">
        <f>AQ942</f>
        <v>0</v>
      </c>
      <c r="AR941" s="16">
        <f>AR942</f>
        <v>0</v>
      </c>
      <c r="AS941" s="16">
        <f>AS942</f>
        <v>0</v>
      </c>
      <c r="AT941" s="16">
        <f t="shared" si="1643"/>
        <v>74927.200000000012</v>
      </c>
      <c r="AU941" s="16">
        <f t="shared" si="1644"/>
        <v>82562.5</v>
      </c>
      <c r="AV941" s="16">
        <f t="shared" si="1645"/>
        <v>82562.5</v>
      </c>
      <c r="AW941" s="16">
        <f>AW942</f>
        <v>0</v>
      </c>
      <c r="AX941" s="16">
        <f>AX942</f>
        <v>0</v>
      </c>
      <c r="AY941" s="16">
        <f>AY942</f>
        <v>0</v>
      </c>
      <c r="AZ941" s="16">
        <f t="shared" si="1646"/>
        <v>74927.200000000012</v>
      </c>
      <c r="BA941" s="16">
        <f t="shared" si="1647"/>
        <v>82562.5</v>
      </c>
      <c r="BB941" s="16">
        <f t="shared" si="1648"/>
        <v>82562.5</v>
      </c>
      <c r="BC941" s="16">
        <f>BC942</f>
        <v>0</v>
      </c>
      <c r="BD941" s="30"/>
      <c r="BE941" s="30"/>
      <c r="BF941" s="1"/>
      <c r="BG941" s="1"/>
      <c r="BH941" s="1"/>
      <c r="BI941" s="1"/>
      <c r="BJ941" s="1"/>
    </row>
    <row r="942" s="1" customFormat="1">
      <c r="A942" s="13" t="s">
        <v>620</v>
      </c>
      <c r="B942" s="14">
        <v>100</v>
      </c>
      <c r="C942" s="13" t="s">
        <v>242</v>
      </c>
      <c r="D942" s="13" t="s">
        <v>74</v>
      </c>
      <c r="E942" s="29" t="s">
        <v>540</v>
      </c>
      <c r="F942" s="16">
        <v>57484.400000000001</v>
      </c>
      <c r="G942" s="16">
        <v>59251.900000000001</v>
      </c>
      <c r="H942" s="16">
        <v>59251.900000000001</v>
      </c>
      <c r="I942" s="16"/>
      <c r="J942" s="16"/>
      <c r="K942" s="16"/>
      <c r="L942" s="16">
        <f t="shared" si="1559"/>
        <v>57484.400000000001</v>
      </c>
      <c r="M942" s="16">
        <f t="shared" si="1560"/>
        <v>59251.900000000001</v>
      </c>
      <c r="N942" s="16">
        <f t="shared" si="1561"/>
        <v>59251.900000000001</v>
      </c>
      <c r="O942" s="16">
        <v>14730.200000000001</v>
      </c>
      <c r="P942" s="16">
        <v>18661.099999999999</v>
      </c>
      <c r="Q942" s="16">
        <v>18661.099999999999</v>
      </c>
      <c r="R942" s="16">
        <f t="shared" si="1628"/>
        <v>72214.600000000006</v>
      </c>
      <c r="S942" s="16">
        <f t="shared" si="1629"/>
        <v>77913</v>
      </c>
      <c r="T942" s="16">
        <f t="shared" si="1630"/>
        <v>77913</v>
      </c>
      <c r="U942" s="16"/>
      <c r="V942" s="16"/>
      <c r="W942" s="16"/>
      <c r="X942" s="16">
        <f t="shared" si="1631"/>
        <v>72214.600000000006</v>
      </c>
      <c r="Y942" s="16">
        <f t="shared" si="1632"/>
        <v>77913</v>
      </c>
      <c r="Z942" s="16">
        <f t="shared" si="1633"/>
        <v>77913</v>
      </c>
      <c r="AA942" s="16">
        <v>2712.5999999999999</v>
      </c>
      <c r="AB942" s="16">
        <v>4649.5</v>
      </c>
      <c r="AC942" s="16">
        <v>4649.5</v>
      </c>
      <c r="AD942" s="16">
        <f t="shared" si="1634"/>
        <v>74927.200000000012</v>
      </c>
      <c r="AE942" s="16">
        <f t="shared" si="1635"/>
        <v>82562.5</v>
      </c>
      <c r="AF942" s="16">
        <f t="shared" si="1636"/>
        <v>82562.5</v>
      </c>
      <c r="AG942" s="16"/>
      <c r="AH942" s="16">
        <f t="shared" si="1637"/>
        <v>74927.200000000012</v>
      </c>
      <c r="AI942" s="16">
        <f t="shared" si="1638"/>
        <v>82562.5</v>
      </c>
      <c r="AJ942" s="16">
        <f t="shared" si="1639"/>
        <v>82562.5</v>
      </c>
      <c r="AK942" s="16"/>
      <c r="AL942" s="16"/>
      <c r="AM942" s="16"/>
      <c r="AN942" s="16">
        <f t="shared" si="1640"/>
        <v>74927.200000000012</v>
      </c>
      <c r="AO942" s="16">
        <f t="shared" si="1641"/>
        <v>82562.5</v>
      </c>
      <c r="AP942" s="16">
        <f t="shared" si="1642"/>
        <v>82562.5</v>
      </c>
      <c r="AQ942" s="16"/>
      <c r="AR942" s="16"/>
      <c r="AS942" s="16"/>
      <c r="AT942" s="16">
        <f t="shared" si="1643"/>
        <v>74927.200000000012</v>
      </c>
      <c r="AU942" s="16">
        <f t="shared" si="1644"/>
        <v>82562.5</v>
      </c>
      <c r="AV942" s="16">
        <f t="shared" si="1645"/>
        <v>82562.5</v>
      </c>
      <c r="AW942" s="16"/>
      <c r="AX942" s="16"/>
      <c r="AY942" s="16"/>
      <c r="AZ942" s="16">
        <f t="shared" si="1646"/>
        <v>74927.200000000012</v>
      </c>
      <c r="BA942" s="16">
        <f t="shared" si="1647"/>
        <v>82562.5</v>
      </c>
      <c r="BB942" s="16">
        <f t="shared" si="1648"/>
        <v>82562.5</v>
      </c>
      <c r="BC942" s="16"/>
      <c r="BD942" s="30"/>
      <c r="BE942" s="30"/>
      <c r="BF942" s="1"/>
      <c r="BG942" s="1"/>
      <c r="BH942" s="1"/>
      <c r="BI942" s="1"/>
      <c r="BJ942" s="1"/>
    </row>
    <row r="943" s="1" customFormat="1">
      <c r="A943" s="13" t="s">
        <v>620</v>
      </c>
      <c r="B943" s="14" t="s">
        <v>66</v>
      </c>
      <c r="C943" s="13"/>
      <c r="D943" s="13"/>
      <c r="E943" s="29" t="s">
        <v>67</v>
      </c>
      <c r="F943" s="16">
        <f>F944</f>
        <v>7570.1000000000004</v>
      </c>
      <c r="G943" s="16">
        <f>G944</f>
        <v>7570.1000000000004</v>
      </c>
      <c r="H943" s="16">
        <f>H944</f>
        <v>7570.1000000000004</v>
      </c>
      <c r="I943" s="16">
        <f>I944</f>
        <v>0</v>
      </c>
      <c r="J943" s="16">
        <f>J944</f>
        <v>0</v>
      </c>
      <c r="K943" s="16">
        <f>K944</f>
        <v>0</v>
      </c>
      <c r="L943" s="16">
        <f t="shared" si="1559"/>
        <v>7570.1000000000004</v>
      </c>
      <c r="M943" s="16">
        <f t="shared" si="1560"/>
        <v>7570.1000000000004</v>
      </c>
      <c r="N943" s="16">
        <f t="shared" si="1561"/>
        <v>7570.1000000000004</v>
      </c>
      <c r="O943" s="16">
        <f>O944</f>
        <v>0</v>
      </c>
      <c r="P943" s="16">
        <f>P944</f>
        <v>0</v>
      </c>
      <c r="Q943" s="16">
        <f>Q944</f>
        <v>0</v>
      </c>
      <c r="R943" s="16">
        <f t="shared" si="1628"/>
        <v>7570.1000000000004</v>
      </c>
      <c r="S943" s="16">
        <f t="shared" si="1629"/>
        <v>7570.1000000000004</v>
      </c>
      <c r="T943" s="16">
        <f t="shared" si="1630"/>
        <v>7570.1000000000004</v>
      </c>
      <c r="U943" s="16">
        <f>U944</f>
        <v>0</v>
      </c>
      <c r="V943" s="16">
        <f>V944</f>
        <v>0</v>
      </c>
      <c r="W943" s="16">
        <f>W944</f>
        <v>0</v>
      </c>
      <c r="X943" s="16">
        <f t="shared" si="1631"/>
        <v>7570.1000000000004</v>
      </c>
      <c r="Y943" s="16">
        <f t="shared" si="1632"/>
        <v>7570.1000000000004</v>
      </c>
      <c r="Z943" s="16">
        <f t="shared" si="1633"/>
        <v>7570.1000000000004</v>
      </c>
      <c r="AA943" s="16">
        <f>AA944</f>
        <v>1276.4000000000001</v>
      </c>
      <c r="AB943" s="16">
        <f>AB944</f>
        <v>270.5</v>
      </c>
      <c r="AC943" s="16">
        <f>AC944</f>
        <v>270.5</v>
      </c>
      <c r="AD943" s="16">
        <f t="shared" si="1634"/>
        <v>8846.5</v>
      </c>
      <c r="AE943" s="16">
        <f t="shared" si="1635"/>
        <v>7840.6000000000004</v>
      </c>
      <c r="AF943" s="16">
        <f t="shared" si="1636"/>
        <v>7840.6000000000004</v>
      </c>
      <c r="AG943" s="16">
        <f>AG944</f>
        <v>0</v>
      </c>
      <c r="AH943" s="16">
        <f t="shared" si="1637"/>
        <v>8846.5</v>
      </c>
      <c r="AI943" s="16">
        <f t="shared" si="1638"/>
        <v>7840.6000000000004</v>
      </c>
      <c r="AJ943" s="16">
        <f t="shared" si="1639"/>
        <v>7840.6000000000004</v>
      </c>
      <c r="AK943" s="16">
        <f>AK944</f>
        <v>0</v>
      </c>
      <c r="AL943" s="16">
        <f>AL944</f>
        <v>0</v>
      </c>
      <c r="AM943" s="16">
        <f>AM944</f>
        <v>0</v>
      </c>
      <c r="AN943" s="16">
        <f t="shared" si="1640"/>
        <v>8846.5</v>
      </c>
      <c r="AO943" s="16">
        <f t="shared" si="1641"/>
        <v>7840.6000000000004</v>
      </c>
      <c r="AP943" s="16">
        <f t="shared" si="1642"/>
        <v>7840.6000000000004</v>
      </c>
      <c r="AQ943" s="16">
        <f>AQ944</f>
        <v>0</v>
      </c>
      <c r="AR943" s="16">
        <f>AR944</f>
        <v>0</v>
      </c>
      <c r="AS943" s="16">
        <f>AS944</f>
        <v>0</v>
      </c>
      <c r="AT943" s="16">
        <f t="shared" si="1643"/>
        <v>8846.5</v>
      </c>
      <c r="AU943" s="16">
        <f t="shared" si="1644"/>
        <v>7840.6000000000004</v>
      </c>
      <c r="AV943" s="16">
        <f t="shared" si="1645"/>
        <v>7840.6000000000004</v>
      </c>
      <c r="AW943" s="16">
        <f>AW944</f>
        <v>0</v>
      </c>
      <c r="AX943" s="16">
        <f>AX944</f>
        <v>0</v>
      </c>
      <c r="AY943" s="16">
        <f>AY944</f>
        <v>0</v>
      </c>
      <c r="AZ943" s="16">
        <f t="shared" si="1646"/>
        <v>8846.5</v>
      </c>
      <c r="BA943" s="16">
        <f t="shared" si="1647"/>
        <v>7840.6000000000004</v>
      </c>
      <c r="BB943" s="16">
        <f t="shared" si="1648"/>
        <v>7840.6000000000004</v>
      </c>
      <c r="BC943" s="16">
        <f>BC944</f>
        <v>0</v>
      </c>
      <c r="BD943" s="30"/>
      <c r="BE943" s="30"/>
      <c r="BF943" s="1"/>
      <c r="BG943" s="1"/>
      <c r="BH943" s="1"/>
      <c r="BI943" s="1"/>
      <c r="BJ943" s="1"/>
    </row>
    <row r="944" s="1" customFormat="1">
      <c r="A944" s="13" t="s">
        <v>620</v>
      </c>
      <c r="B944" s="14">
        <v>200</v>
      </c>
      <c r="C944" s="13" t="s">
        <v>242</v>
      </c>
      <c r="D944" s="13" t="s">
        <v>74</v>
      </c>
      <c r="E944" s="29" t="s">
        <v>540</v>
      </c>
      <c r="F944" s="16">
        <v>7570.1000000000004</v>
      </c>
      <c r="G944" s="16">
        <v>7570.1000000000004</v>
      </c>
      <c r="H944" s="16">
        <v>7570.1000000000004</v>
      </c>
      <c r="I944" s="16"/>
      <c r="J944" s="16"/>
      <c r="K944" s="16"/>
      <c r="L944" s="16">
        <f t="shared" si="1559"/>
        <v>7570.1000000000004</v>
      </c>
      <c r="M944" s="16">
        <f t="shared" si="1560"/>
        <v>7570.1000000000004</v>
      </c>
      <c r="N944" s="16">
        <f t="shared" si="1561"/>
        <v>7570.1000000000004</v>
      </c>
      <c r="O944" s="16"/>
      <c r="P944" s="16"/>
      <c r="Q944" s="16"/>
      <c r="R944" s="16">
        <f t="shared" si="1628"/>
        <v>7570.1000000000004</v>
      </c>
      <c r="S944" s="16">
        <f t="shared" si="1629"/>
        <v>7570.1000000000004</v>
      </c>
      <c r="T944" s="16">
        <f t="shared" si="1630"/>
        <v>7570.1000000000004</v>
      </c>
      <c r="U944" s="16"/>
      <c r="V944" s="16"/>
      <c r="W944" s="16"/>
      <c r="X944" s="16">
        <f t="shared" si="1631"/>
        <v>7570.1000000000004</v>
      </c>
      <c r="Y944" s="16">
        <f t="shared" si="1632"/>
        <v>7570.1000000000004</v>
      </c>
      <c r="Z944" s="16">
        <f t="shared" si="1633"/>
        <v>7570.1000000000004</v>
      </c>
      <c r="AA944" s="16">
        <v>1276.4000000000001</v>
      </c>
      <c r="AB944" s="16">
        <v>270.5</v>
      </c>
      <c r="AC944" s="16">
        <v>270.5</v>
      </c>
      <c r="AD944" s="16">
        <f t="shared" si="1634"/>
        <v>8846.5</v>
      </c>
      <c r="AE944" s="16">
        <f t="shared" si="1635"/>
        <v>7840.6000000000004</v>
      </c>
      <c r="AF944" s="16">
        <f t="shared" si="1636"/>
        <v>7840.6000000000004</v>
      </c>
      <c r="AG944" s="16"/>
      <c r="AH944" s="16">
        <f t="shared" si="1637"/>
        <v>8846.5</v>
      </c>
      <c r="AI944" s="16">
        <f t="shared" si="1638"/>
        <v>7840.6000000000004</v>
      </c>
      <c r="AJ944" s="16">
        <f t="shared" si="1639"/>
        <v>7840.6000000000004</v>
      </c>
      <c r="AK944" s="16"/>
      <c r="AL944" s="16"/>
      <c r="AM944" s="16"/>
      <c r="AN944" s="16">
        <f t="shared" si="1640"/>
        <v>8846.5</v>
      </c>
      <c r="AO944" s="16">
        <f t="shared" si="1641"/>
        <v>7840.6000000000004</v>
      </c>
      <c r="AP944" s="16">
        <f t="shared" si="1642"/>
        <v>7840.6000000000004</v>
      </c>
      <c r="AQ944" s="16"/>
      <c r="AR944" s="16"/>
      <c r="AS944" s="16"/>
      <c r="AT944" s="16">
        <f t="shared" si="1643"/>
        <v>8846.5</v>
      </c>
      <c r="AU944" s="16">
        <f t="shared" si="1644"/>
        <v>7840.6000000000004</v>
      </c>
      <c r="AV944" s="16">
        <f t="shared" si="1645"/>
        <v>7840.6000000000004</v>
      </c>
      <c r="AW944" s="16"/>
      <c r="AX944" s="16"/>
      <c r="AY944" s="16"/>
      <c r="AZ944" s="16">
        <f t="shared" si="1646"/>
        <v>8846.5</v>
      </c>
      <c r="BA944" s="16">
        <f t="shared" si="1647"/>
        <v>7840.6000000000004</v>
      </c>
      <c r="BB944" s="16">
        <f t="shared" si="1648"/>
        <v>7840.6000000000004</v>
      </c>
      <c r="BC944" s="16"/>
      <c r="BD944" s="30"/>
      <c r="BE944" s="30"/>
      <c r="BF944" s="1"/>
      <c r="BG944" s="1"/>
      <c r="BH944" s="1"/>
      <c r="BI944" s="1"/>
      <c r="BJ944" s="1"/>
    </row>
    <row r="945" s="1" customFormat="1">
      <c r="A945" s="13" t="s">
        <v>620</v>
      </c>
      <c r="B945" s="14" t="s">
        <v>52</v>
      </c>
      <c r="C945" s="13"/>
      <c r="D945" s="13"/>
      <c r="E945" s="29" t="s">
        <v>53</v>
      </c>
      <c r="F945" s="16">
        <f>F946</f>
        <v>103.3</v>
      </c>
      <c r="G945" s="16">
        <f>G946</f>
        <v>103.3</v>
      </c>
      <c r="H945" s="16">
        <f>H946</f>
        <v>103.3</v>
      </c>
      <c r="I945" s="16">
        <f>I946</f>
        <v>0</v>
      </c>
      <c r="J945" s="16">
        <f>J946</f>
        <v>0</v>
      </c>
      <c r="K945" s="16">
        <f>K946</f>
        <v>0</v>
      </c>
      <c r="L945" s="16">
        <f t="shared" si="1559"/>
        <v>103.3</v>
      </c>
      <c r="M945" s="16">
        <f t="shared" si="1560"/>
        <v>103.3</v>
      </c>
      <c r="N945" s="16">
        <f t="shared" si="1561"/>
        <v>103.3</v>
      </c>
      <c r="O945" s="16">
        <f>O946</f>
        <v>0</v>
      </c>
      <c r="P945" s="16">
        <f>P946</f>
        <v>0</v>
      </c>
      <c r="Q945" s="16">
        <f>Q946</f>
        <v>0</v>
      </c>
      <c r="R945" s="16">
        <f t="shared" si="1628"/>
        <v>103.3</v>
      </c>
      <c r="S945" s="16">
        <f t="shared" si="1629"/>
        <v>103.3</v>
      </c>
      <c r="T945" s="16">
        <f t="shared" si="1630"/>
        <v>103.3</v>
      </c>
      <c r="U945" s="16">
        <f>U946</f>
        <v>0</v>
      </c>
      <c r="V945" s="16">
        <f>V946</f>
        <v>0</v>
      </c>
      <c r="W945" s="16">
        <f>W946</f>
        <v>0</v>
      </c>
      <c r="X945" s="16">
        <f t="shared" si="1631"/>
        <v>103.3</v>
      </c>
      <c r="Y945" s="16">
        <f t="shared" si="1632"/>
        <v>103.3</v>
      </c>
      <c r="Z945" s="16">
        <f t="shared" si="1633"/>
        <v>103.3</v>
      </c>
      <c r="AA945" s="16">
        <f>AA946</f>
        <v>40</v>
      </c>
      <c r="AB945" s="16">
        <f>AB946</f>
        <v>40</v>
      </c>
      <c r="AC945" s="16">
        <f>AC946</f>
        <v>40</v>
      </c>
      <c r="AD945" s="16">
        <f t="shared" si="1634"/>
        <v>143.30000000000001</v>
      </c>
      <c r="AE945" s="16">
        <f t="shared" si="1635"/>
        <v>143.30000000000001</v>
      </c>
      <c r="AF945" s="16">
        <f t="shared" si="1636"/>
        <v>143.30000000000001</v>
      </c>
      <c r="AG945" s="16">
        <f>AG946</f>
        <v>0</v>
      </c>
      <c r="AH945" s="16">
        <f t="shared" si="1637"/>
        <v>143.30000000000001</v>
      </c>
      <c r="AI945" s="16">
        <f t="shared" si="1638"/>
        <v>143.30000000000001</v>
      </c>
      <c r="AJ945" s="16">
        <f t="shared" si="1639"/>
        <v>143.30000000000001</v>
      </c>
      <c r="AK945" s="16">
        <f>AK946</f>
        <v>0</v>
      </c>
      <c r="AL945" s="16">
        <f>AL946</f>
        <v>0</v>
      </c>
      <c r="AM945" s="16">
        <f>AM946</f>
        <v>0</v>
      </c>
      <c r="AN945" s="16">
        <f t="shared" si="1640"/>
        <v>143.30000000000001</v>
      </c>
      <c r="AO945" s="16">
        <f t="shared" si="1641"/>
        <v>143.30000000000001</v>
      </c>
      <c r="AP945" s="16">
        <f t="shared" si="1642"/>
        <v>143.30000000000001</v>
      </c>
      <c r="AQ945" s="16">
        <f>AQ946</f>
        <v>0</v>
      </c>
      <c r="AR945" s="16">
        <f>AR946</f>
        <v>0</v>
      </c>
      <c r="AS945" s="16">
        <f>AS946</f>
        <v>0</v>
      </c>
      <c r="AT945" s="16">
        <f t="shared" si="1643"/>
        <v>143.30000000000001</v>
      </c>
      <c r="AU945" s="16">
        <f t="shared" si="1644"/>
        <v>143.30000000000001</v>
      </c>
      <c r="AV945" s="16">
        <f t="shared" si="1645"/>
        <v>143.30000000000001</v>
      </c>
      <c r="AW945" s="16">
        <f>AW946</f>
        <v>0</v>
      </c>
      <c r="AX945" s="16">
        <f>AX946</f>
        <v>0</v>
      </c>
      <c r="AY945" s="16">
        <f>AY946</f>
        <v>0</v>
      </c>
      <c r="AZ945" s="16">
        <f t="shared" si="1646"/>
        <v>143.30000000000001</v>
      </c>
      <c r="BA945" s="16">
        <f t="shared" si="1647"/>
        <v>143.30000000000001</v>
      </c>
      <c r="BB945" s="16">
        <f t="shared" si="1648"/>
        <v>143.30000000000001</v>
      </c>
      <c r="BC945" s="16">
        <f>BC946</f>
        <v>0</v>
      </c>
      <c r="BD945" s="30"/>
      <c r="BE945" s="30"/>
      <c r="BF945" s="1"/>
      <c r="BG945" s="1"/>
      <c r="BH945" s="1"/>
      <c r="BI945" s="1"/>
      <c r="BJ945" s="1"/>
    </row>
    <row r="946" s="1" customFormat="1">
      <c r="A946" s="13" t="s">
        <v>620</v>
      </c>
      <c r="B946" s="14">
        <v>800</v>
      </c>
      <c r="C946" s="13" t="s">
        <v>242</v>
      </c>
      <c r="D946" s="13" t="s">
        <v>74</v>
      </c>
      <c r="E946" s="29" t="s">
        <v>540</v>
      </c>
      <c r="F946" s="16">
        <v>103.3</v>
      </c>
      <c r="G946" s="16">
        <v>103.3</v>
      </c>
      <c r="H946" s="16">
        <v>103.3</v>
      </c>
      <c r="I946" s="16"/>
      <c r="J946" s="16"/>
      <c r="K946" s="16"/>
      <c r="L946" s="16">
        <f t="shared" si="1559"/>
        <v>103.3</v>
      </c>
      <c r="M946" s="16">
        <f t="shared" si="1560"/>
        <v>103.3</v>
      </c>
      <c r="N946" s="16">
        <f t="shared" si="1561"/>
        <v>103.3</v>
      </c>
      <c r="O946" s="16"/>
      <c r="P946" s="16"/>
      <c r="Q946" s="16"/>
      <c r="R946" s="16">
        <f t="shared" si="1628"/>
        <v>103.3</v>
      </c>
      <c r="S946" s="16">
        <f t="shared" si="1629"/>
        <v>103.3</v>
      </c>
      <c r="T946" s="16">
        <f t="shared" si="1630"/>
        <v>103.3</v>
      </c>
      <c r="U946" s="16"/>
      <c r="V946" s="16"/>
      <c r="W946" s="16"/>
      <c r="X946" s="16">
        <f t="shared" si="1631"/>
        <v>103.3</v>
      </c>
      <c r="Y946" s="16">
        <f t="shared" si="1632"/>
        <v>103.3</v>
      </c>
      <c r="Z946" s="16">
        <f t="shared" si="1633"/>
        <v>103.3</v>
      </c>
      <c r="AA946" s="16">
        <v>40</v>
      </c>
      <c r="AB946" s="16">
        <v>40</v>
      </c>
      <c r="AC946" s="16">
        <v>40</v>
      </c>
      <c r="AD946" s="16">
        <f t="shared" si="1634"/>
        <v>143.30000000000001</v>
      </c>
      <c r="AE946" s="16">
        <f t="shared" si="1635"/>
        <v>143.30000000000001</v>
      </c>
      <c r="AF946" s="16">
        <f t="shared" si="1636"/>
        <v>143.30000000000001</v>
      </c>
      <c r="AG946" s="16"/>
      <c r="AH946" s="16">
        <f t="shared" si="1637"/>
        <v>143.30000000000001</v>
      </c>
      <c r="AI946" s="16">
        <f t="shared" si="1638"/>
        <v>143.30000000000001</v>
      </c>
      <c r="AJ946" s="16">
        <f t="shared" si="1639"/>
        <v>143.30000000000001</v>
      </c>
      <c r="AK946" s="16"/>
      <c r="AL946" s="16"/>
      <c r="AM946" s="16"/>
      <c r="AN946" s="16">
        <f t="shared" si="1640"/>
        <v>143.30000000000001</v>
      </c>
      <c r="AO946" s="16">
        <f t="shared" si="1641"/>
        <v>143.30000000000001</v>
      </c>
      <c r="AP946" s="16">
        <f t="shared" si="1642"/>
        <v>143.30000000000001</v>
      </c>
      <c r="AQ946" s="16"/>
      <c r="AR946" s="16"/>
      <c r="AS946" s="16"/>
      <c r="AT946" s="16">
        <f t="shared" si="1643"/>
        <v>143.30000000000001</v>
      </c>
      <c r="AU946" s="16">
        <f t="shared" si="1644"/>
        <v>143.30000000000001</v>
      </c>
      <c r="AV946" s="16">
        <f t="shared" si="1645"/>
        <v>143.30000000000001</v>
      </c>
      <c r="AW946" s="16"/>
      <c r="AX946" s="16"/>
      <c r="AY946" s="16"/>
      <c r="AZ946" s="16">
        <f t="shared" si="1646"/>
        <v>143.30000000000001</v>
      </c>
      <c r="BA946" s="16">
        <f t="shared" si="1647"/>
        <v>143.30000000000001</v>
      </c>
      <c r="BB946" s="16">
        <f t="shared" si="1648"/>
        <v>143.30000000000001</v>
      </c>
      <c r="BC946" s="16"/>
      <c r="BD946" s="30"/>
      <c r="BE946" s="30"/>
      <c r="BF946" s="1"/>
      <c r="BG946" s="1"/>
      <c r="BH946" s="1"/>
      <c r="BI946" s="1"/>
      <c r="BJ946" s="1"/>
    </row>
    <row r="947" s="1" customFormat="1">
      <c r="A947" s="13" t="s">
        <v>621</v>
      </c>
      <c r="B947" s="14"/>
      <c r="C947" s="13"/>
      <c r="D947" s="13"/>
      <c r="E947" s="29" t="s">
        <v>622</v>
      </c>
      <c r="F947" s="16">
        <f>F948+F951+F954+F962</f>
        <v>450148.79999999999</v>
      </c>
      <c r="G947" s="16">
        <f>G948+G951+G954+G962</f>
        <v>450699.09999999998</v>
      </c>
      <c r="H947" s="16">
        <f>H948+H951+H954+H962</f>
        <v>435879</v>
      </c>
      <c r="I947" s="16">
        <f>I948+I951+I954+I962</f>
        <v>0</v>
      </c>
      <c r="J947" s="16">
        <f>J948+J951+J954+J962</f>
        <v>0</v>
      </c>
      <c r="K947" s="16">
        <f>K948+K951+K954+K962</f>
        <v>0</v>
      </c>
      <c r="L947" s="16">
        <f t="shared" si="1559"/>
        <v>450148.79999999999</v>
      </c>
      <c r="M947" s="16">
        <f t="shared" si="1560"/>
        <v>450699.09999999998</v>
      </c>
      <c r="N947" s="16">
        <f t="shared" si="1561"/>
        <v>435879</v>
      </c>
      <c r="O947" s="16">
        <f>O948+O951+O954+O962</f>
        <v>13943.382940000001</v>
      </c>
      <c r="P947" s="16">
        <f>P948+P951+P954+P962</f>
        <v>0</v>
      </c>
      <c r="Q947" s="16">
        <f>Q948+Q951+Q954+Q962</f>
        <v>0</v>
      </c>
      <c r="R947" s="16">
        <f t="shared" si="1628"/>
        <v>464092.18293999997</v>
      </c>
      <c r="S947" s="16">
        <f t="shared" si="1629"/>
        <v>450699.09999999998</v>
      </c>
      <c r="T947" s="16">
        <f t="shared" si="1630"/>
        <v>435879</v>
      </c>
      <c r="U947" s="16">
        <f>U948+U951+U954+U962</f>
        <v>0</v>
      </c>
      <c r="V947" s="16">
        <f>V948+V951+V954+V962</f>
        <v>0</v>
      </c>
      <c r="W947" s="16">
        <f>W948+W951+W954+W962</f>
        <v>0</v>
      </c>
      <c r="X947" s="16">
        <f t="shared" si="1631"/>
        <v>464092.18293999997</v>
      </c>
      <c r="Y947" s="16">
        <f t="shared" si="1632"/>
        <v>450699.09999999998</v>
      </c>
      <c r="Z947" s="16">
        <f t="shared" si="1633"/>
        <v>435879</v>
      </c>
      <c r="AA947" s="16">
        <f>AA948+AA951+AA954+AA962</f>
        <v>0</v>
      </c>
      <c r="AB947" s="16">
        <f>AB948+AB951+AB954+AB962</f>
        <v>0</v>
      </c>
      <c r="AC947" s="16">
        <f>AC948+AC951+AC954+AC962</f>
        <v>0</v>
      </c>
      <c r="AD947" s="16">
        <f t="shared" si="1634"/>
        <v>464092.18293999997</v>
      </c>
      <c r="AE947" s="16">
        <f t="shared" si="1635"/>
        <v>450699.09999999998</v>
      </c>
      <c r="AF947" s="16">
        <f t="shared" si="1636"/>
        <v>435879</v>
      </c>
      <c r="AG947" s="16">
        <f>AG948+AG951+AG954+AG962</f>
        <v>0</v>
      </c>
      <c r="AH947" s="16">
        <f t="shared" si="1637"/>
        <v>464092.18293999997</v>
      </c>
      <c r="AI947" s="16">
        <f t="shared" si="1638"/>
        <v>450699.09999999998</v>
      </c>
      <c r="AJ947" s="16">
        <f t="shared" si="1639"/>
        <v>435879</v>
      </c>
      <c r="AK947" s="16">
        <f>AK948+AK951+AK954+AK962+AK959</f>
        <v>93392</v>
      </c>
      <c r="AL947" s="16">
        <f>AL948+AL951+AL954+AL962+AL959</f>
        <v>0</v>
      </c>
      <c r="AM947" s="16">
        <f>AM948+AM951+AM954+AM962+AM959</f>
        <v>0</v>
      </c>
      <c r="AN947" s="16">
        <f t="shared" si="1640"/>
        <v>557484.18293999997</v>
      </c>
      <c r="AO947" s="16">
        <f t="shared" si="1641"/>
        <v>450699.09999999998</v>
      </c>
      <c r="AP947" s="16">
        <f t="shared" si="1642"/>
        <v>435879</v>
      </c>
      <c r="AQ947" s="16">
        <f>AQ948+AQ951+AQ954+AQ962+AQ959</f>
        <v>0</v>
      </c>
      <c r="AR947" s="16">
        <f>AR948+AR951+AR954+AR962+AR959</f>
        <v>0</v>
      </c>
      <c r="AS947" s="16">
        <f>AS948+AS951+AS954+AS962+AS959</f>
        <v>0</v>
      </c>
      <c r="AT947" s="16">
        <f t="shared" si="1643"/>
        <v>557484.18293999997</v>
      </c>
      <c r="AU947" s="16">
        <f t="shared" si="1644"/>
        <v>450699.09999999998</v>
      </c>
      <c r="AV947" s="16">
        <f t="shared" si="1645"/>
        <v>435879</v>
      </c>
      <c r="AW947" s="16">
        <f>AW948+AW951+AW954+AW962+AW959</f>
        <v>12332.937</v>
      </c>
      <c r="AX947" s="16">
        <f>AX948+AX951+AX954+AX962+AX959</f>
        <v>40941.413</v>
      </c>
      <c r="AY947" s="16">
        <f>AY948+AY951+AY954+AY962+AY959</f>
        <v>20000</v>
      </c>
      <c r="AZ947" s="16">
        <f t="shared" si="1646"/>
        <v>569817.11994</v>
      </c>
      <c r="BA947" s="16">
        <f t="shared" si="1647"/>
        <v>491640.51299999998</v>
      </c>
      <c r="BB947" s="16">
        <f t="shared" si="1648"/>
        <v>455879</v>
      </c>
      <c r="BC947" s="16">
        <f>BC948+BC951+BC954+BC962+BC959</f>
        <v>0</v>
      </c>
      <c r="BD947" s="30"/>
      <c r="BE947" s="30"/>
      <c r="BF947" s="1"/>
      <c r="BG947" s="1"/>
      <c r="BH947" s="1"/>
      <c r="BI947" s="1"/>
      <c r="BJ947" s="1"/>
    </row>
    <row r="948" s="1" customFormat="1">
      <c r="A948" s="13" t="s">
        <v>623</v>
      </c>
      <c r="B948" s="14"/>
      <c r="C948" s="13"/>
      <c r="D948" s="13"/>
      <c r="E948" s="29" t="s">
        <v>624</v>
      </c>
      <c r="F948" s="16">
        <f t="shared" ref="F948:F963" si="1649">F949</f>
        <v>122658.89999999999</v>
      </c>
      <c r="G948" s="16">
        <f t="shared" ref="G948:G963" si="1650">G949</f>
        <v>119840.39999999999</v>
      </c>
      <c r="H948" s="16">
        <f t="shared" ref="H948:H963" si="1651">H949</f>
        <v>118139.60000000001</v>
      </c>
      <c r="I948" s="16">
        <f t="shared" ref="I948:I963" si="1652">I949</f>
        <v>0</v>
      </c>
      <c r="J948" s="16">
        <f t="shared" ref="J948:J963" si="1653">J949</f>
        <v>0</v>
      </c>
      <c r="K948" s="16">
        <f t="shared" ref="K948:K963" si="1654">K949</f>
        <v>0</v>
      </c>
      <c r="L948" s="16">
        <f t="shared" si="1559"/>
        <v>122658.89999999999</v>
      </c>
      <c r="M948" s="16">
        <f t="shared" si="1560"/>
        <v>119840.39999999999</v>
      </c>
      <c r="N948" s="16">
        <f t="shared" si="1561"/>
        <v>118139.60000000001</v>
      </c>
      <c r="O948" s="16">
        <f t="shared" ref="O948:O963" si="1655">O949</f>
        <v>0</v>
      </c>
      <c r="P948" s="16">
        <f t="shared" ref="P948:P963" si="1656">P949</f>
        <v>0</v>
      </c>
      <c r="Q948" s="16">
        <f t="shared" ref="Q948:Q963" si="1657">Q949</f>
        <v>0</v>
      </c>
      <c r="R948" s="16">
        <f t="shared" si="1628"/>
        <v>122658.89999999999</v>
      </c>
      <c r="S948" s="16">
        <f t="shared" si="1629"/>
        <v>119840.39999999999</v>
      </c>
      <c r="T948" s="16">
        <f t="shared" si="1630"/>
        <v>118139.60000000001</v>
      </c>
      <c r="U948" s="16">
        <f t="shared" ref="U948:U963" si="1658">U949</f>
        <v>0</v>
      </c>
      <c r="V948" s="16">
        <f t="shared" ref="V948:V963" si="1659">V949</f>
        <v>0</v>
      </c>
      <c r="W948" s="16">
        <f t="shared" ref="W948:W963" si="1660">W949</f>
        <v>0</v>
      </c>
      <c r="X948" s="16">
        <f t="shared" si="1631"/>
        <v>122658.89999999999</v>
      </c>
      <c r="Y948" s="16">
        <f t="shared" si="1632"/>
        <v>119840.39999999999</v>
      </c>
      <c r="Z948" s="16">
        <f t="shared" si="1633"/>
        <v>118139.60000000001</v>
      </c>
      <c r="AA948" s="16">
        <f t="shared" ref="AA948:AA963" si="1661">AA949</f>
        <v>0</v>
      </c>
      <c r="AB948" s="16">
        <f t="shared" ref="AB948:AB963" si="1662">AB949</f>
        <v>0</v>
      </c>
      <c r="AC948" s="16">
        <f t="shared" ref="AC948:AC963" si="1663">AC949</f>
        <v>0</v>
      </c>
      <c r="AD948" s="16">
        <f t="shared" si="1634"/>
        <v>122658.89999999999</v>
      </c>
      <c r="AE948" s="16">
        <f t="shared" si="1635"/>
        <v>119840.39999999999</v>
      </c>
      <c r="AF948" s="16">
        <f t="shared" si="1636"/>
        <v>118139.60000000001</v>
      </c>
      <c r="AG948" s="16">
        <f t="shared" ref="AG948:AG963" si="1664">AG949</f>
        <v>0</v>
      </c>
      <c r="AH948" s="16">
        <f t="shared" si="1637"/>
        <v>122658.89999999999</v>
      </c>
      <c r="AI948" s="16">
        <f t="shared" si="1638"/>
        <v>119840.39999999999</v>
      </c>
      <c r="AJ948" s="16">
        <f t="shared" si="1639"/>
        <v>118139.60000000001</v>
      </c>
      <c r="AK948" s="16">
        <f t="shared" ref="AK948:AK963" si="1665">AK949</f>
        <v>0</v>
      </c>
      <c r="AL948" s="16">
        <f t="shared" ref="AL948:AL963" si="1666">AL949</f>
        <v>0</v>
      </c>
      <c r="AM948" s="16">
        <f t="shared" ref="AM948:AM963" si="1667">AM949</f>
        <v>0</v>
      </c>
      <c r="AN948" s="16">
        <f t="shared" si="1640"/>
        <v>122658.89999999999</v>
      </c>
      <c r="AO948" s="16">
        <f t="shared" si="1641"/>
        <v>119840.39999999999</v>
      </c>
      <c r="AP948" s="16">
        <f t="shared" si="1642"/>
        <v>118139.60000000001</v>
      </c>
      <c r="AQ948" s="16">
        <f t="shared" ref="AQ948:AQ963" si="1668">AQ949</f>
        <v>0</v>
      </c>
      <c r="AR948" s="16">
        <f t="shared" ref="AR948:AR963" si="1669">AR949</f>
        <v>0</v>
      </c>
      <c r="AS948" s="16">
        <f t="shared" ref="AS948:AS963" si="1670">AS949</f>
        <v>0</v>
      </c>
      <c r="AT948" s="16">
        <f t="shared" si="1643"/>
        <v>122658.89999999999</v>
      </c>
      <c r="AU948" s="16">
        <f t="shared" si="1644"/>
        <v>119840.39999999999</v>
      </c>
      <c r="AV948" s="16">
        <f t="shared" si="1645"/>
        <v>118139.60000000001</v>
      </c>
      <c r="AW948" s="16">
        <f t="shared" ref="AW948:AW963" si="1671">AW949</f>
        <v>0</v>
      </c>
      <c r="AX948" s="16">
        <f t="shared" ref="AX948:AX963" si="1672">AX949</f>
        <v>0</v>
      </c>
      <c r="AY948" s="16">
        <f t="shared" ref="AY948:AY963" si="1673">AY949</f>
        <v>0</v>
      </c>
      <c r="AZ948" s="16">
        <f t="shared" si="1646"/>
        <v>122658.89999999999</v>
      </c>
      <c r="BA948" s="16">
        <f t="shared" si="1647"/>
        <v>119840.39999999999</v>
      </c>
      <c r="BB948" s="16">
        <f t="shared" si="1648"/>
        <v>118139.60000000001</v>
      </c>
      <c r="BC948" s="16">
        <f t="shared" ref="BC948:BC963" si="1674">BC949</f>
        <v>0</v>
      </c>
      <c r="BD948" s="30"/>
      <c r="BE948" s="30"/>
      <c r="BF948" s="1"/>
      <c r="BG948" s="1"/>
      <c r="BH948" s="1"/>
      <c r="BI948" s="1"/>
      <c r="BJ948" s="1"/>
    </row>
    <row r="949" s="1" customFormat="1">
      <c r="A949" s="13" t="s">
        <v>623</v>
      </c>
      <c r="B949" s="14" t="s">
        <v>58</v>
      </c>
      <c r="C949" s="13"/>
      <c r="D949" s="13"/>
      <c r="E949" s="29" t="s">
        <v>59</v>
      </c>
      <c r="F949" s="16">
        <f t="shared" si="1649"/>
        <v>122658.89999999999</v>
      </c>
      <c r="G949" s="16">
        <f t="shared" si="1650"/>
        <v>119840.39999999999</v>
      </c>
      <c r="H949" s="16">
        <f t="shared" si="1651"/>
        <v>118139.60000000001</v>
      </c>
      <c r="I949" s="16">
        <f t="shared" si="1652"/>
        <v>0</v>
      </c>
      <c r="J949" s="16">
        <f t="shared" si="1653"/>
        <v>0</v>
      </c>
      <c r="K949" s="16">
        <f t="shared" si="1654"/>
        <v>0</v>
      </c>
      <c r="L949" s="16">
        <f t="shared" si="1559"/>
        <v>122658.89999999999</v>
      </c>
      <c r="M949" s="16">
        <f t="shared" si="1560"/>
        <v>119840.39999999999</v>
      </c>
      <c r="N949" s="16">
        <f t="shared" si="1561"/>
        <v>118139.60000000001</v>
      </c>
      <c r="O949" s="16">
        <f t="shared" si="1655"/>
        <v>0</v>
      </c>
      <c r="P949" s="16">
        <f t="shared" si="1656"/>
        <v>0</v>
      </c>
      <c r="Q949" s="16">
        <f t="shared" si="1657"/>
        <v>0</v>
      </c>
      <c r="R949" s="16">
        <f t="shared" si="1628"/>
        <v>122658.89999999999</v>
      </c>
      <c r="S949" s="16">
        <f t="shared" si="1629"/>
        <v>119840.39999999999</v>
      </c>
      <c r="T949" s="16">
        <f t="shared" si="1630"/>
        <v>118139.60000000001</v>
      </c>
      <c r="U949" s="16">
        <f t="shared" si="1658"/>
        <v>0</v>
      </c>
      <c r="V949" s="16">
        <f t="shared" si="1659"/>
        <v>0</v>
      </c>
      <c r="W949" s="16">
        <f t="shared" si="1660"/>
        <v>0</v>
      </c>
      <c r="X949" s="16">
        <f t="shared" si="1631"/>
        <v>122658.89999999999</v>
      </c>
      <c r="Y949" s="16">
        <f t="shared" si="1632"/>
        <v>119840.39999999999</v>
      </c>
      <c r="Z949" s="16">
        <f t="shared" si="1633"/>
        <v>118139.60000000001</v>
      </c>
      <c r="AA949" s="16">
        <f t="shared" si="1661"/>
        <v>0</v>
      </c>
      <c r="AB949" s="16">
        <f t="shared" si="1662"/>
        <v>0</v>
      </c>
      <c r="AC949" s="16">
        <f t="shared" si="1663"/>
        <v>0</v>
      </c>
      <c r="AD949" s="16">
        <f t="shared" si="1634"/>
        <v>122658.89999999999</v>
      </c>
      <c r="AE949" s="16">
        <f t="shared" si="1635"/>
        <v>119840.39999999999</v>
      </c>
      <c r="AF949" s="16">
        <f t="shared" si="1636"/>
        <v>118139.60000000001</v>
      </c>
      <c r="AG949" s="16">
        <f t="shared" si="1664"/>
        <v>0</v>
      </c>
      <c r="AH949" s="16">
        <f t="shared" si="1637"/>
        <v>122658.89999999999</v>
      </c>
      <c r="AI949" s="16">
        <f t="shared" si="1638"/>
        <v>119840.39999999999</v>
      </c>
      <c r="AJ949" s="16">
        <f t="shared" si="1639"/>
        <v>118139.60000000001</v>
      </c>
      <c r="AK949" s="16">
        <f t="shared" si="1665"/>
        <v>0</v>
      </c>
      <c r="AL949" s="16">
        <f t="shared" si="1666"/>
        <v>0</v>
      </c>
      <c r="AM949" s="16">
        <f t="shared" si="1667"/>
        <v>0</v>
      </c>
      <c r="AN949" s="16">
        <f t="shared" si="1640"/>
        <v>122658.89999999999</v>
      </c>
      <c r="AO949" s="16">
        <f t="shared" si="1641"/>
        <v>119840.39999999999</v>
      </c>
      <c r="AP949" s="16">
        <f t="shared" si="1642"/>
        <v>118139.60000000001</v>
      </c>
      <c r="AQ949" s="16">
        <f t="shared" si="1668"/>
        <v>0</v>
      </c>
      <c r="AR949" s="16">
        <f t="shared" si="1669"/>
        <v>0</v>
      </c>
      <c r="AS949" s="16">
        <f t="shared" si="1670"/>
        <v>0</v>
      </c>
      <c r="AT949" s="16">
        <f t="shared" si="1643"/>
        <v>122658.89999999999</v>
      </c>
      <c r="AU949" s="16">
        <f t="shared" si="1644"/>
        <v>119840.39999999999</v>
      </c>
      <c r="AV949" s="16">
        <f t="shared" si="1645"/>
        <v>118139.60000000001</v>
      </c>
      <c r="AW949" s="16">
        <f t="shared" si="1671"/>
        <v>0</v>
      </c>
      <c r="AX949" s="16">
        <f t="shared" si="1672"/>
        <v>0</v>
      </c>
      <c r="AY949" s="16">
        <f t="shared" si="1673"/>
        <v>0</v>
      </c>
      <c r="AZ949" s="16">
        <f t="shared" si="1646"/>
        <v>122658.89999999999</v>
      </c>
      <c r="BA949" s="16">
        <f t="shared" si="1647"/>
        <v>119840.39999999999</v>
      </c>
      <c r="BB949" s="16">
        <f t="shared" si="1648"/>
        <v>118139.60000000001</v>
      </c>
      <c r="BC949" s="16">
        <f t="shared" si="1674"/>
        <v>0</v>
      </c>
      <c r="BD949" s="30"/>
      <c r="BE949" s="30"/>
      <c r="BF949" s="1"/>
      <c r="BG949" s="1"/>
      <c r="BH949" s="1"/>
      <c r="BI949" s="1"/>
      <c r="BJ949" s="1"/>
    </row>
    <row r="950" s="1" customFormat="1">
      <c r="A950" s="13" t="s">
        <v>623</v>
      </c>
      <c r="B950" s="14">
        <v>600</v>
      </c>
      <c r="C950" s="13" t="s">
        <v>242</v>
      </c>
      <c r="D950" s="13" t="s">
        <v>74</v>
      </c>
      <c r="E950" s="29" t="s">
        <v>540</v>
      </c>
      <c r="F950" s="16">
        <v>122658.89999999999</v>
      </c>
      <c r="G950" s="16">
        <v>119840.39999999999</v>
      </c>
      <c r="H950" s="16">
        <v>118139.60000000001</v>
      </c>
      <c r="I950" s="16"/>
      <c r="J950" s="16"/>
      <c r="K950" s="16"/>
      <c r="L950" s="16">
        <f t="shared" si="1559"/>
        <v>122658.89999999999</v>
      </c>
      <c r="M950" s="16">
        <f t="shared" si="1560"/>
        <v>119840.39999999999</v>
      </c>
      <c r="N950" s="16">
        <f t="shared" si="1561"/>
        <v>118139.60000000001</v>
      </c>
      <c r="O950" s="16"/>
      <c r="P950" s="16"/>
      <c r="Q950" s="16"/>
      <c r="R950" s="16">
        <f t="shared" si="1628"/>
        <v>122658.89999999999</v>
      </c>
      <c r="S950" s="16">
        <f t="shared" si="1629"/>
        <v>119840.39999999999</v>
      </c>
      <c r="T950" s="16">
        <f t="shared" si="1630"/>
        <v>118139.60000000001</v>
      </c>
      <c r="U950" s="16"/>
      <c r="V950" s="16"/>
      <c r="W950" s="16"/>
      <c r="X950" s="16">
        <f t="shared" si="1631"/>
        <v>122658.89999999999</v>
      </c>
      <c r="Y950" s="16">
        <f t="shared" si="1632"/>
        <v>119840.39999999999</v>
      </c>
      <c r="Z950" s="16">
        <f t="shared" si="1633"/>
        <v>118139.60000000001</v>
      </c>
      <c r="AA950" s="16"/>
      <c r="AB950" s="16"/>
      <c r="AC950" s="16"/>
      <c r="AD950" s="16">
        <f t="shared" si="1634"/>
        <v>122658.89999999999</v>
      </c>
      <c r="AE950" s="16">
        <f t="shared" si="1635"/>
        <v>119840.39999999999</v>
      </c>
      <c r="AF950" s="16">
        <f t="shared" si="1636"/>
        <v>118139.60000000001</v>
      </c>
      <c r="AG950" s="16"/>
      <c r="AH950" s="16">
        <f t="shared" si="1637"/>
        <v>122658.89999999999</v>
      </c>
      <c r="AI950" s="16">
        <f t="shared" si="1638"/>
        <v>119840.39999999999</v>
      </c>
      <c r="AJ950" s="16">
        <f t="shared" si="1639"/>
        <v>118139.60000000001</v>
      </c>
      <c r="AK950" s="16"/>
      <c r="AL950" s="16"/>
      <c r="AM950" s="16"/>
      <c r="AN950" s="16">
        <f t="shared" si="1640"/>
        <v>122658.89999999999</v>
      </c>
      <c r="AO950" s="16">
        <f t="shared" si="1641"/>
        <v>119840.39999999999</v>
      </c>
      <c r="AP950" s="16">
        <f t="shared" si="1642"/>
        <v>118139.60000000001</v>
      </c>
      <c r="AQ950" s="16"/>
      <c r="AR950" s="16"/>
      <c r="AS950" s="16"/>
      <c r="AT950" s="16">
        <f t="shared" si="1643"/>
        <v>122658.89999999999</v>
      </c>
      <c r="AU950" s="16">
        <f t="shared" si="1644"/>
        <v>119840.39999999999</v>
      </c>
      <c r="AV950" s="16">
        <f t="shared" si="1645"/>
        <v>118139.60000000001</v>
      </c>
      <c r="AW950" s="16"/>
      <c r="AX950" s="16"/>
      <c r="AY950" s="16"/>
      <c r="AZ950" s="16">
        <f t="shared" si="1646"/>
        <v>122658.89999999999</v>
      </c>
      <c r="BA950" s="16">
        <f t="shared" si="1647"/>
        <v>119840.39999999999</v>
      </c>
      <c r="BB950" s="16">
        <f t="shared" si="1648"/>
        <v>118139.60000000001</v>
      </c>
      <c r="BC950" s="16"/>
      <c r="BD950" s="30"/>
      <c r="BE950" s="30"/>
      <c r="BF950" s="1"/>
      <c r="BG950" s="1"/>
      <c r="BH950" s="1"/>
      <c r="BI950" s="1"/>
      <c r="BJ950" s="1"/>
    </row>
    <row r="951" s="1" customFormat="1">
      <c r="A951" s="13" t="s">
        <v>625</v>
      </c>
      <c r="B951" s="14"/>
      <c r="C951" s="13"/>
      <c r="D951" s="13"/>
      <c r="E951" s="29" t="s">
        <v>626</v>
      </c>
      <c r="F951" s="16">
        <f t="shared" si="1649"/>
        <v>14097.6</v>
      </c>
      <c r="G951" s="16">
        <f t="shared" si="1650"/>
        <v>13119.299999999999</v>
      </c>
      <c r="H951" s="16">
        <f t="shared" si="1651"/>
        <v>0</v>
      </c>
      <c r="I951" s="16">
        <f t="shared" si="1652"/>
        <v>0</v>
      </c>
      <c r="J951" s="16">
        <f t="shared" si="1653"/>
        <v>0</v>
      </c>
      <c r="K951" s="16">
        <f t="shared" si="1654"/>
        <v>0</v>
      </c>
      <c r="L951" s="16">
        <f t="shared" si="1559"/>
        <v>14097.6</v>
      </c>
      <c r="M951" s="16">
        <f t="shared" si="1560"/>
        <v>13119.299999999999</v>
      </c>
      <c r="N951" s="16">
        <f t="shared" si="1561"/>
        <v>0</v>
      </c>
      <c r="O951" s="16">
        <f t="shared" si="1655"/>
        <v>12000.682940000001</v>
      </c>
      <c r="P951" s="16">
        <f t="shared" si="1656"/>
        <v>0</v>
      </c>
      <c r="Q951" s="16">
        <f t="shared" si="1657"/>
        <v>0</v>
      </c>
      <c r="R951" s="16">
        <f t="shared" si="1628"/>
        <v>26098.282940000001</v>
      </c>
      <c r="S951" s="16">
        <f t="shared" si="1629"/>
        <v>13119.299999999999</v>
      </c>
      <c r="T951" s="16">
        <f t="shared" si="1630"/>
        <v>0</v>
      </c>
      <c r="U951" s="16">
        <f t="shared" si="1658"/>
        <v>0</v>
      </c>
      <c r="V951" s="16">
        <f t="shared" si="1659"/>
        <v>0</v>
      </c>
      <c r="W951" s="16">
        <f t="shared" si="1660"/>
        <v>0</v>
      </c>
      <c r="X951" s="16">
        <f t="shared" si="1631"/>
        <v>26098.282940000001</v>
      </c>
      <c r="Y951" s="16">
        <f t="shared" si="1632"/>
        <v>13119.299999999999</v>
      </c>
      <c r="Z951" s="16">
        <f t="shared" si="1633"/>
        <v>0</v>
      </c>
      <c r="AA951" s="16">
        <f t="shared" si="1661"/>
        <v>0</v>
      </c>
      <c r="AB951" s="16">
        <f t="shared" si="1662"/>
        <v>0</v>
      </c>
      <c r="AC951" s="16">
        <f t="shared" si="1663"/>
        <v>0</v>
      </c>
      <c r="AD951" s="16">
        <f t="shared" si="1634"/>
        <v>26098.282940000001</v>
      </c>
      <c r="AE951" s="16">
        <f t="shared" si="1635"/>
        <v>13119.299999999999</v>
      </c>
      <c r="AF951" s="16">
        <f t="shared" si="1636"/>
        <v>0</v>
      </c>
      <c r="AG951" s="16">
        <f t="shared" si="1664"/>
        <v>0</v>
      </c>
      <c r="AH951" s="16">
        <f t="shared" si="1637"/>
        <v>26098.282940000001</v>
      </c>
      <c r="AI951" s="16">
        <f t="shared" si="1638"/>
        <v>13119.299999999999</v>
      </c>
      <c r="AJ951" s="16">
        <f t="shared" si="1639"/>
        <v>0</v>
      </c>
      <c r="AK951" s="16">
        <f t="shared" si="1665"/>
        <v>0</v>
      </c>
      <c r="AL951" s="16">
        <f t="shared" si="1666"/>
        <v>0</v>
      </c>
      <c r="AM951" s="16">
        <f t="shared" si="1667"/>
        <v>0</v>
      </c>
      <c r="AN951" s="16">
        <f t="shared" si="1640"/>
        <v>26098.282940000001</v>
      </c>
      <c r="AO951" s="16">
        <f t="shared" si="1641"/>
        <v>13119.299999999999</v>
      </c>
      <c r="AP951" s="16">
        <f t="shared" si="1642"/>
        <v>0</v>
      </c>
      <c r="AQ951" s="16">
        <f t="shared" si="1668"/>
        <v>0</v>
      </c>
      <c r="AR951" s="16">
        <f t="shared" si="1669"/>
        <v>0</v>
      </c>
      <c r="AS951" s="16">
        <f t="shared" si="1670"/>
        <v>0</v>
      </c>
      <c r="AT951" s="16">
        <f t="shared" si="1643"/>
        <v>26098.282940000001</v>
      </c>
      <c r="AU951" s="16">
        <f t="shared" si="1644"/>
        <v>13119.299999999999</v>
      </c>
      <c r="AV951" s="16">
        <f t="shared" si="1645"/>
        <v>0</v>
      </c>
      <c r="AW951" s="16">
        <f t="shared" si="1671"/>
        <v>0</v>
      </c>
      <c r="AX951" s="16">
        <f t="shared" si="1672"/>
        <v>0</v>
      </c>
      <c r="AY951" s="16">
        <f t="shared" si="1673"/>
        <v>0</v>
      </c>
      <c r="AZ951" s="16">
        <f t="shared" si="1646"/>
        <v>26098.282940000001</v>
      </c>
      <c r="BA951" s="16">
        <f t="shared" si="1647"/>
        <v>13119.299999999999</v>
      </c>
      <c r="BB951" s="16">
        <f t="shared" si="1648"/>
        <v>0</v>
      </c>
      <c r="BC951" s="16">
        <f t="shared" si="1674"/>
        <v>0</v>
      </c>
      <c r="BD951" s="30"/>
      <c r="BE951" s="30"/>
      <c r="BF951" s="1"/>
      <c r="BG951" s="1"/>
      <c r="BH951" s="1"/>
      <c r="BI951" s="1"/>
      <c r="BJ951" s="1"/>
    </row>
    <row r="952" s="1" customFormat="1">
      <c r="A952" s="13" t="s">
        <v>625</v>
      </c>
      <c r="B952" s="14" t="s">
        <v>66</v>
      </c>
      <c r="C952" s="13"/>
      <c r="D952" s="13"/>
      <c r="E952" s="29" t="s">
        <v>67</v>
      </c>
      <c r="F952" s="16">
        <f t="shared" si="1649"/>
        <v>14097.6</v>
      </c>
      <c r="G952" s="16">
        <f t="shared" si="1650"/>
        <v>13119.299999999999</v>
      </c>
      <c r="H952" s="16">
        <f t="shared" si="1651"/>
        <v>0</v>
      </c>
      <c r="I952" s="16">
        <f t="shared" si="1652"/>
        <v>0</v>
      </c>
      <c r="J952" s="16">
        <f t="shared" si="1653"/>
        <v>0</v>
      </c>
      <c r="K952" s="16">
        <f t="shared" si="1654"/>
        <v>0</v>
      </c>
      <c r="L952" s="16">
        <f t="shared" si="1559"/>
        <v>14097.6</v>
      </c>
      <c r="M952" s="16">
        <f t="shared" si="1560"/>
        <v>13119.299999999999</v>
      </c>
      <c r="N952" s="16">
        <f t="shared" si="1561"/>
        <v>0</v>
      </c>
      <c r="O952" s="16">
        <f t="shared" si="1655"/>
        <v>12000.682940000001</v>
      </c>
      <c r="P952" s="16">
        <f t="shared" si="1656"/>
        <v>0</v>
      </c>
      <c r="Q952" s="16">
        <f t="shared" si="1657"/>
        <v>0</v>
      </c>
      <c r="R952" s="16">
        <f t="shared" si="1628"/>
        <v>26098.282940000001</v>
      </c>
      <c r="S952" s="16">
        <f t="shared" si="1629"/>
        <v>13119.299999999999</v>
      </c>
      <c r="T952" s="16">
        <f t="shared" si="1630"/>
        <v>0</v>
      </c>
      <c r="U952" s="16">
        <f t="shared" si="1658"/>
        <v>0</v>
      </c>
      <c r="V952" s="16">
        <f t="shared" si="1659"/>
        <v>0</v>
      </c>
      <c r="W952" s="16">
        <f t="shared" si="1660"/>
        <v>0</v>
      </c>
      <c r="X952" s="16">
        <f t="shared" si="1631"/>
        <v>26098.282940000001</v>
      </c>
      <c r="Y952" s="16">
        <f t="shared" si="1632"/>
        <v>13119.299999999999</v>
      </c>
      <c r="Z952" s="16">
        <f t="shared" si="1633"/>
        <v>0</v>
      </c>
      <c r="AA952" s="16">
        <f t="shared" si="1661"/>
        <v>0</v>
      </c>
      <c r="AB952" s="16">
        <f t="shared" si="1662"/>
        <v>0</v>
      </c>
      <c r="AC952" s="16">
        <f t="shared" si="1663"/>
        <v>0</v>
      </c>
      <c r="AD952" s="16">
        <f t="shared" si="1634"/>
        <v>26098.282940000001</v>
      </c>
      <c r="AE952" s="16">
        <f t="shared" si="1635"/>
        <v>13119.299999999999</v>
      </c>
      <c r="AF952" s="16">
        <f t="shared" si="1636"/>
        <v>0</v>
      </c>
      <c r="AG952" s="16">
        <f t="shared" si="1664"/>
        <v>0</v>
      </c>
      <c r="AH952" s="16">
        <f t="shared" si="1637"/>
        <v>26098.282940000001</v>
      </c>
      <c r="AI952" s="16">
        <f t="shared" si="1638"/>
        <v>13119.299999999999</v>
      </c>
      <c r="AJ952" s="16">
        <f t="shared" si="1639"/>
        <v>0</v>
      </c>
      <c r="AK952" s="16">
        <f t="shared" si="1665"/>
        <v>0</v>
      </c>
      <c r="AL952" s="16">
        <f t="shared" si="1666"/>
        <v>0</v>
      </c>
      <c r="AM952" s="16">
        <f t="shared" si="1667"/>
        <v>0</v>
      </c>
      <c r="AN952" s="16">
        <f t="shared" si="1640"/>
        <v>26098.282940000001</v>
      </c>
      <c r="AO952" s="16">
        <f t="shared" si="1641"/>
        <v>13119.299999999999</v>
      </c>
      <c r="AP952" s="16">
        <f t="shared" si="1642"/>
        <v>0</v>
      </c>
      <c r="AQ952" s="16">
        <f t="shared" si="1668"/>
        <v>0</v>
      </c>
      <c r="AR952" s="16">
        <f t="shared" si="1669"/>
        <v>0</v>
      </c>
      <c r="AS952" s="16">
        <f t="shared" si="1670"/>
        <v>0</v>
      </c>
      <c r="AT952" s="16">
        <f t="shared" si="1643"/>
        <v>26098.282940000001</v>
      </c>
      <c r="AU952" s="16">
        <f t="shared" si="1644"/>
        <v>13119.299999999999</v>
      </c>
      <c r="AV952" s="16">
        <f t="shared" si="1645"/>
        <v>0</v>
      </c>
      <c r="AW952" s="16">
        <f t="shared" si="1671"/>
        <v>0</v>
      </c>
      <c r="AX952" s="16">
        <f t="shared" si="1672"/>
        <v>0</v>
      </c>
      <c r="AY952" s="16">
        <f t="shared" si="1673"/>
        <v>0</v>
      </c>
      <c r="AZ952" s="16">
        <f t="shared" si="1646"/>
        <v>26098.282940000001</v>
      </c>
      <c r="BA952" s="16">
        <f t="shared" si="1647"/>
        <v>13119.299999999999</v>
      </c>
      <c r="BB952" s="16">
        <f t="shared" si="1648"/>
        <v>0</v>
      </c>
      <c r="BC952" s="16">
        <f t="shared" si="1674"/>
        <v>0</v>
      </c>
      <c r="BD952" s="30"/>
      <c r="BE952" s="30"/>
      <c r="BF952" s="1"/>
      <c r="BG952" s="1"/>
      <c r="BH952" s="1"/>
      <c r="BI952" s="1"/>
      <c r="BJ952" s="1"/>
    </row>
    <row r="953" s="1" customFormat="1">
      <c r="A953" s="13" t="s">
        <v>625</v>
      </c>
      <c r="B953" s="14">
        <v>200</v>
      </c>
      <c r="C953" s="13" t="s">
        <v>242</v>
      </c>
      <c r="D953" s="13" t="s">
        <v>74</v>
      </c>
      <c r="E953" s="29" t="s">
        <v>540</v>
      </c>
      <c r="F953" s="16">
        <v>14097.6</v>
      </c>
      <c r="G953" s="16">
        <v>13119.299999999999</v>
      </c>
      <c r="H953" s="16">
        <v>0</v>
      </c>
      <c r="I953" s="16"/>
      <c r="J953" s="16"/>
      <c r="K953" s="16"/>
      <c r="L953" s="16">
        <f t="shared" si="1559"/>
        <v>14097.6</v>
      </c>
      <c r="M953" s="16">
        <f t="shared" si="1560"/>
        <v>13119.299999999999</v>
      </c>
      <c r="N953" s="16">
        <f t="shared" si="1561"/>
        <v>0</v>
      </c>
      <c r="O953" s="16">
        <v>12000.682940000001</v>
      </c>
      <c r="P953" s="16"/>
      <c r="Q953" s="16"/>
      <c r="R953" s="16">
        <f t="shared" si="1628"/>
        <v>26098.282940000001</v>
      </c>
      <c r="S953" s="16">
        <f t="shared" si="1629"/>
        <v>13119.299999999999</v>
      </c>
      <c r="T953" s="16">
        <f t="shared" si="1630"/>
        <v>0</v>
      </c>
      <c r="U953" s="16"/>
      <c r="V953" s="16"/>
      <c r="W953" s="16"/>
      <c r="X953" s="16">
        <f t="shared" si="1631"/>
        <v>26098.282940000001</v>
      </c>
      <c r="Y953" s="16">
        <f t="shared" si="1632"/>
        <v>13119.299999999999</v>
      </c>
      <c r="Z953" s="16">
        <f t="shared" si="1633"/>
        <v>0</v>
      </c>
      <c r="AA953" s="16"/>
      <c r="AB953" s="16"/>
      <c r="AC953" s="16"/>
      <c r="AD953" s="16">
        <f t="shared" si="1634"/>
        <v>26098.282940000001</v>
      </c>
      <c r="AE953" s="16">
        <f t="shared" si="1635"/>
        <v>13119.299999999999</v>
      </c>
      <c r="AF953" s="16">
        <f t="shared" si="1636"/>
        <v>0</v>
      </c>
      <c r="AG953" s="16"/>
      <c r="AH953" s="16">
        <f t="shared" si="1637"/>
        <v>26098.282940000001</v>
      </c>
      <c r="AI953" s="16">
        <f t="shared" si="1638"/>
        <v>13119.299999999999</v>
      </c>
      <c r="AJ953" s="16">
        <f t="shared" si="1639"/>
        <v>0</v>
      </c>
      <c r="AK953" s="16"/>
      <c r="AL953" s="16"/>
      <c r="AM953" s="16"/>
      <c r="AN953" s="16">
        <f t="shared" si="1640"/>
        <v>26098.282940000001</v>
      </c>
      <c r="AO953" s="16">
        <f t="shared" si="1641"/>
        <v>13119.299999999999</v>
      </c>
      <c r="AP953" s="16">
        <f t="shared" si="1642"/>
        <v>0</v>
      </c>
      <c r="AQ953" s="16"/>
      <c r="AR953" s="16"/>
      <c r="AS953" s="16"/>
      <c r="AT953" s="16">
        <f t="shared" si="1643"/>
        <v>26098.282940000001</v>
      </c>
      <c r="AU953" s="16">
        <f t="shared" si="1644"/>
        <v>13119.299999999999</v>
      </c>
      <c r="AV953" s="16">
        <f t="shared" si="1645"/>
        <v>0</v>
      </c>
      <c r="AW953" s="16"/>
      <c r="AX953" s="16"/>
      <c r="AY953" s="16"/>
      <c r="AZ953" s="16">
        <f t="shared" si="1646"/>
        <v>26098.282940000001</v>
      </c>
      <c r="BA953" s="16">
        <f t="shared" si="1647"/>
        <v>13119.299999999999</v>
      </c>
      <c r="BB953" s="16">
        <f t="shared" si="1648"/>
        <v>0</v>
      </c>
      <c r="BC953" s="16"/>
      <c r="BD953" s="30"/>
      <c r="BE953" s="30"/>
      <c r="BF953" s="1"/>
      <c r="BG953" s="1"/>
      <c r="BH953" s="1"/>
      <c r="BI953" s="1"/>
      <c r="BJ953" s="1"/>
    </row>
    <row r="954" s="1" customFormat="1">
      <c r="A954" s="13" t="s">
        <v>627</v>
      </c>
      <c r="B954" s="14"/>
      <c r="C954" s="13"/>
      <c r="D954" s="13"/>
      <c r="E954" s="31" t="s">
        <v>628</v>
      </c>
      <c r="F954" s="16">
        <f>F957</f>
        <v>310423</v>
      </c>
      <c r="G954" s="16">
        <f>G957</f>
        <v>317739.40000000002</v>
      </c>
      <c r="H954" s="16">
        <f>H957</f>
        <v>317739.40000000002</v>
      </c>
      <c r="I954" s="16">
        <f>I957</f>
        <v>0</v>
      </c>
      <c r="J954" s="16">
        <f>J957</f>
        <v>0</v>
      </c>
      <c r="K954" s="16">
        <f>K957</f>
        <v>0</v>
      </c>
      <c r="L954" s="16">
        <f t="shared" si="1559"/>
        <v>310423</v>
      </c>
      <c r="M954" s="16">
        <f t="shared" si="1560"/>
        <v>317739.40000000002</v>
      </c>
      <c r="N954" s="16">
        <f t="shared" si="1561"/>
        <v>317739.40000000002</v>
      </c>
      <c r="O954" s="16">
        <f>O957</f>
        <v>0</v>
      </c>
      <c r="P954" s="16">
        <f>P957</f>
        <v>0</v>
      </c>
      <c r="Q954" s="16">
        <f>Q957</f>
        <v>0</v>
      </c>
      <c r="R954" s="16">
        <f t="shared" si="1628"/>
        <v>310423</v>
      </c>
      <c r="S954" s="16">
        <f t="shared" si="1629"/>
        <v>317739.40000000002</v>
      </c>
      <c r="T954" s="16">
        <f t="shared" si="1630"/>
        <v>317739.40000000002</v>
      </c>
      <c r="U954" s="16">
        <f>U957</f>
        <v>0</v>
      </c>
      <c r="V954" s="16">
        <f>V957</f>
        <v>0</v>
      </c>
      <c r="W954" s="16">
        <f>W957</f>
        <v>0</v>
      </c>
      <c r="X954" s="16">
        <f t="shared" si="1631"/>
        <v>310423</v>
      </c>
      <c r="Y954" s="16">
        <f t="shared" si="1632"/>
        <v>317739.40000000002</v>
      </c>
      <c r="Z954" s="16">
        <f t="shared" si="1633"/>
        <v>317739.40000000002</v>
      </c>
      <c r="AA954" s="16">
        <f>AA957</f>
        <v>0</v>
      </c>
      <c r="AB954" s="16">
        <f>AB957</f>
        <v>0</v>
      </c>
      <c r="AC954" s="16">
        <f>AC957</f>
        <v>0</v>
      </c>
      <c r="AD954" s="16">
        <f t="shared" si="1634"/>
        <v>310423</v>
      </c>
      <c r="AE954" s="16">
        <f t="shared" si="1635"/>
        <v>317739.40000000002</v>
      </c>
      <c r="AF954" s="16">
        <f t="shared" si="1636"/>
        <v>317739.40000000002</v>
      </c>
      <c r="AG954" s="16">
        <f>AG957</f>
        <v>0</v>
      </c>
      <c r="AH954" s="16">
        <f t="shared" si="1637"/>
        <v>310423</v>
      </c>
      <c r="AI954" s="16">
        <f t="shared" si="1638"/>
        <v>317739.40000000002</v>
      </c>
      <c r="AJ954" s="16">
        <f t="shared" si="1639"/>
        <v>317739.40000000002</v>
      </c>
      <c r="AK954" s="16">
        <f>AK957</f>
        <v>0</v>
      </c>
      <c r="AL954" s="16">
        <f>AL957</f>
        <v>0</v>
      </c>
      <c r="AM954" s="16">
        <f>AM957</f>
        <v>0</v>
      </c>
      <c r="AN954" s="16">
        <f t="shared" si="1640"/>
        <v>310423</v>
      </c>
      <c r="AO954" s="16">
        <f t="shared" si="1641"/>
        <v>317739.40000000002</v>
      </c>
      <c r="AP954" s="16">
        <f t="shared" si="1642"/>
        <v>317739.40000000002</v>
      </c>
      <c r="AQ954" s="16">
        <f>AQ957</f>
        <v>0</v>
      </c>
      <c r="AR954" s="16">
        <f>AR957</f>
        <v>0</v>
      </c>
      <c r="AS954" s="16">
        <f>AS957</f>
        <v>0</v>
      </c>
      <c r="AT954" s="16">
        <f t="shared" si="1643"/>
        <v>310423</v>
      </c>
      <c r="AU954" s="16">
        <f t="shared" si="1644"/>
        <v>317739.40000000002</v>
      </c>
      <c r="AV954" s="16">
        <f t="shared" si="1645"/>
        <v>317739.40000000002</v>
      </c>
      <c r="AW954" s="16">
        <f>AW957+AW955</f>
        <v>12332.937</v>
      </c>
      <c r="AX954" s="16">
        <f>AX957+AX955</f>
        <v>40941.413</v>
      </c>
      <c r="AY954" s="16">
        <f>AY957+AY955</f>
        <v>20000</v>
      </c>
      <c r="AZ954" s="16">
        <f t="shared" si="1646"/>
        <v>322755.93699999998</v>
      </c>
      <c r="BA954" s="16">
        <f t="shared" si="1647"/>
        <v>358680.81300000002</v>
      </c>
      <c r="BB954" s="16">
        <f t="shared" si="1648"/>
        <v>337739.40000000002</v>
      </c>
      <c r="BC954" s="16">
        <f>BC957+BC955</f>
        <v>0</v>
      </c>
      <c r="BD954" s="30"/>
      <c r="BE954" s="30"/>
      <c r="BF954" s="1"/>
      <c r="BG954" s="1"/>
      <c r="BH954" s="1"/>
      <c r="BI954" s="1"/>
      <c r="BJ954" s="1"/>
    </row>
    <row r="955" s="1" customFormat="1">
      <c r="A955" s="13" t="s">
        <v>627</v>
      </c>
      <c r="B955" s="14" t="s">
        <v>66</v>
      </c>
      <c r="C955" s="13"/>
      <c r="D955" s="13"/>
      <c r="E955" s="29" t="s">
        <v>67</v>
      </c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>
        <f>AW956</f>
        <v>188.34999999999999</v>
      </c>
      <c r="AX955" s="16">
        <f>AX956</f>
        <v>0</v>
      </c>
      <c r="AY955" s="16">
        <f>AY956</f>
        <v>0</v>
      </c>
      <c r="AZ955" s="16">
        <f t="shared" si="1646"/>
        <v>188.34999999999999</v>
      </c>
      <c r="BA955" s="16">
        <f t="shared" si="1647"/>
        <v>0</v>
      </c>
      <c r="BB955" s="16">
        <f t="shared" si="1648"/>
        <v>0</v>
      </c>
      <c r="BC955" s="16">
        <f>BC956</f>
        <v>0</v>
      </c>
      <c r="BD955" s="30"/>
      <c r="BE955" s="30"/>
      <c r="BF955" s="1"/>
      <c r="BG955" s="1"/>
      <c r="BH955" s="1"/>
      <c r="BI955" s="1"/>
      <c r="BJ955" s="1"/>
    </row>
    <row r="956" s="1" customFormat="1">
      <c r="A956" s="13" t="s">
        <v>627</v>
      </c>
      <c r="B956" s="14">
        <v>200</v>
      </c>
      <c r="C956" s="13" t="s">
        <v>242</v>
      </c>
      <c r="D956" s="13" t="s">
        <v>74</v>
      </c>
      <c r="E956" s="29" t="s">
        <v>540</v>
      </c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>
        <f>157+31.35</f>
        <v>188.34999999999999</v>
      </c>
      <c r="AX956" s="16"/>
      <c r="AY956" s="16"/>
      <c r="AZ956" s="16">
        <f t="shared" si="1646"/>
        <v>188.34999999999999</v>
      </c>
      <c r="BA956" s="16">
        <f t="shared" si="1647"/>
        <v>0</v>
      </c>
      <c r="BB956" s="16">
        <f t="shared" si="1648"/>
        <v>0</v>
      </c>
      <c r="BC956" s="16"/>
      <c r="BD956" s="30"/>
      <c r="BE956" s="30"/>
      <c r="BF956" s="1"/>
      <c r="BG956" s="1"/>
      <c r="BH956" s="1"/>
      <c r="BI956" s="1"/>
      <c r="BJ956" s="1"/>
    </row>
    <row r="957" s="1" customFormat="1">
      <c r="A957" s="13" t="s">
        <v>627</v>
      </c>
      <c r="B957" s="14" t="s">
        <v>58</v>
      </c>
      <c r="C957" s="13"/>
      <c r="D957" s="13"/>
      <c r="E957" s="29" t="s">
        <v>59</v>
      </c>
      <c r="F957" s="16">
        <f t="shared" si="1649"/>
        <v>310423</v>
      </c>
      <c r="G957" s="16">
        <f t="shared" si="1650"/>
        <v>317739.40000000002</v>
      </c>
      <c r="H957" s="16">
        <f t="shared" si="1651"/>
        <v>317739.40000000002</v>
      </c>
      <c r="I957" s="16">
        <f t="shared" si="1652"/>
        <v>0</v>
      </c>
      <c r="J957" s="16">
        <f t="shared" si="1653"/>
        <v>0</v>
      </c>
      <c r="K957" s="16">
        <f t="shared" si="1654"/>
        <v>0</v>
      </c>
      <c r="L957" s="16">
        <f t="shared" si="1559"/>
        <v>310423</v>
      </c>
      <c r="M957" s="16">
        <f t="shared" si="1560"/>
        <v>317739.40000000002</v>
      </c>
      <c r="N957" s="16">
        <f t="shared" si="1561"/>
        <v>317739.40000000002</v>
      </c>
      <c r="O957" s="16">
        <f t="shared" si="1655"/>
        <v>0</v>
      </c>
      <c r="P957" s="16">
        <f t="shared" si="1656"/>
        <v>0</v>
      </c>
      <c r="Q957" s="16">
        <f t="shared" si="1657"/>
        <v>0</v>
      </c>
      <c r="R957" s="16">
        <f t="shared" si="1628"/>
        <v>310423</v>
      </c>
      <c r="S957" s="16">
        <f t="shared" si="1629"/>
        <v>317739.40000000002</v>
      </c>
      <c r="T957" s="16">
        <f t="shared" si="1630"/>
        <v>317739.40000000002</v>
      </c>
      <c r="U957" s="16">
        <f t="shared" si="1658"/>
        <v>0</v>
      </c>
      <c r="V957" s="16">
        <f t="shared" si="1659"/>
        <v>0</v>
      </c>
      <c r="W957" s="16">
        <f t="shared" si="1660"/>
        <v>0</v>
      </c>
      <c r="X957" s="16">
        <f t="shared" si="1631"/>
        <v>310423</v>
      </c>
      <c r="Y957" s="16">
        <f t="shared" si="1632"/>
        <v>317739.40000000002</v>
      </c>
      <c r="Z957" s="16">
        <f t="shared" si="1633"/>
        <v>317739.40000000002</v>
      </c>
      <c r="AA957" s="16">
        <f t="shared" si="1661"/>
        <v>0</v>
      </c>
      <c r="AB957" s="16">
        <f t="shared" si="1662"/>
        <v>0</v>
      </c>
      <c r="AC957" s="16">
        <f t="shared" si="1663"/>
        <v>0</v>
      </c>
      <c r="AD957" s="16">
        <f t="shared" si="1634"/>
        <v>310423</v>
      </c>
      <c r="AE957" s="16">
        <f t="shared" si="1635"/>
        <v>317739.40000000002</v>
      </c>
      <c r="AF957" s="16">
        <f t="shared" si="1636"/>
        <v>317739.40000000002</v>
      </c>
      <c r="AG957" s="16">
        <f t="shared" si="1664"/>
        <v>0</v>
      </c>
      <c r="AH957" s="16">
        <f t="shared" si="1637"/>
        <v>310423</v>
      </c>
      <c r="AI957" s="16">
        <f t="shared" si="1638"/>
        <v>317739.40000000002</v>
      </c>
      <c r="AJ957" s="16">
        <f t="shared" si="1639"/>
        <v>317739.40000000002</v>
      </c>
      <c r="AK957" s="16">
        <f t="shared" si="1665"/>
        <v>0</v>
      </c>
      <c r="AL957" s="16">
        <f t="shared" si="1666"/>
        <v>0</v>
      </c>
      <c r="AM957" s="16">
        <f t="shared" si="1667"/>
        <v>0</v>
      </c>
      <c r="AN957" s="16">
        <f t="shared" si="1640"/>
        <v>310423</v>
      </c>
      <c r="AO957" s="16">
        <f t="shared" si="1641"/>
        <v>317739.40000000002</v>
      </c>
      <c r="AP957" s="16">
        <f t="shared" si="1642"/>
        <v>317739.40000000002</v>
      </c>
      <c r="AQ957" s="16">
        <f t="shared" si="1668"/>
        <v>0</v>
      </c>
      <c r="AR957" s="16">
        <f t="shared" si="1669"/>
        <v>0</v>
      </c>
      <c r="AS957" s="16">
        <f t="shared" si="1670"/>
        <v>0</v>
      </c>
      <c r="AT957" s="16">
        <f t="shared" si="1643"/>
        <v>310423</v>
      </c>
      <c r="AU957" s="16">
        <f t="shared" si="1644"/>
        <v>317739.40000000002</v>
      </c>
      <c r="AV957" s="16">
        <f t="shared" si="1645"/>
        <v>317739.40000000002</v>
      </c>
      <c r="AW957" s="16">
        <f t="shared" si="1671"/>
        <v>12144.587</v>
      </c>
      <c r="AX957" s="16">
        <f t="shared" si="1672"/>
        <v>40941.413</v>
      </c>
      <c r="AY957" s="16">
        <f t="shared" si="1673"/>
        <v>20000</v>
      </c>
      <c r="AZ957" s="16">
        <f t="shared" si="1646"/>
        <v>322567.587</v>
      </c>
      <c r="BA957" s="16">
        <f t="shared" si="1647"/>
        <v>358680.81300000002</v>
      </c>
      <c r="BB957" s="16">
        <f t="shared" si="1648"/>
        <v>337739.40000000002</v>
      </c>
      <c r="BC957" s="16">
        <f t="shared" si="1674"/>
        <v>0</v>
      </c>
      <c r="BD957" s="30"/>
      <c r="BE957" s="30"/>
      <c r="BF957" s="1"/>
      <c r="BG957" s="1"/>
      <c r="BH957" s="1"/>
      <c r="BI957" s="1"/>
      <c r="BJ957" s="1"/>
    </row>
    <row r="958" s="1" customFormat="1">
      <c r="A958" s="13" t="s">
        <v>627</v>
      </c>
      <c r="B958" s="14">
        <v>600</v>
      </c>
      <c r="C958" s="13" t="s">
        <v>242</v>
      </c>
      <c r="D958" s="13" t="s">
        <v>74</v>
      </c>
      <c r="E958" s="29" t="s">
        <v>540</v>
      </c>
      <c r="F958" s="16">
        <f>309972.6+450.4</f>
        <v>310423</v>
      </c>
      <c r="G958" s="16">
        <v>317739.40000000002</v>
      </c>
      <c r="H958" s="16">
        <v>317739.40000000002</v>
      </c>
      <c r="I958" s="16"/>
      <c r="J958" s="16"/>
      <c r="K958" s="16"/>
      <c r="L958" s="16">
        <f t="shared" si="1559"/>
        <v>310423</v>
      </c>
      <c r="M958" s="16">
        <f t="shared" si="1560"/>
        <v>317739.40000000002</v>
      </c>
      <c r="N958" s="16">
        <f t="shared" si="1561"/>
        <v>317739.40000000002</v>
      </c>
      <c r="O958" s="16"/>
      <c r="P958" s="16"/>
      <c r="Q958" s="16"/>
      <c r="R958" s="16">
        <f t="shared" si="1628"/>
        <v>310423</v>
      </c>
      <c r="S958" s="16">
        <f t="shared" si="1629"/>
        <v>317739.40000000002</v>
      </c>
      <c r="T958" s="16">
        <f t="shared" si="1630"/>
        <v>317739.40000000002</v>
      </c>
      <c r="U958" s="16"/>
      <c r="V958" s="16"/>
      <c r="W958" s="16"/>
      <c r="X958" s="16">
        <f t="shared" si="1631"/>
        <v>310423</v>
      </c>
      <c r="Y958" s="16">
        <f t="shared" si="1632"/>
        <v>317739.40000000002</v>
      </c>
      <c r="Z958" s="16">
        <f t="shared" si="1633"/>
        <v>317739.40000000002</v>
      </c>
      <c r="AA958" s="16"/>
      <c r="AB958" s="16"/>
      <c r="AC958" s="16"/>
      <c r="AD958" s="16">
        <f t="shared" si="1634"/>
        <v>310423</v>
      </c>
      <c r="AE958" s="16">
        <f t="shared" si="1635"/>
        <v>317739.40000000002</v>
      </c>
      <c r="AF958" s="16">
        <f t="shared" si="1636"/>
        <v>317739.40000000002</v>
      </c>
      <c r="AG958" s="16"/>
      <c r="AH958" s="16">
        <f t="shared" si="1637"/>
        <v>310423</v>
      </c>
      <c r="AI958" s="16">
        <f t="shared" si="1638"/>
        <v>317739.40000000002</v>
      </c>
      <c r="AJ958" s="16">
        <f t="shared" si="1639"/>
        <v>317739.40000000002</v>
      </c>
      <c r="AK958" s="16"/>
      <c r="AL958" s="16"/>
      <c r="AM958" s="16"/>
      <c r="AN958" s="16">
        <f t="shared" si="1640"/>
        <v>310423</v>
      </c>
      <c r="AO958" s="16">
        <f t="shared" si="1641"/>
        <v>317739.40000000002</v>
      </c>
      <c r="AP958" s="16">
        <f t="shared" si="1642"/>
        <v>317739.40000000002</v>
      </c>
      <c r="AQ958" s="16"/>
      <c r="AR958" s="16"/>
      <c r="AS958" s="16"/>
      <c r="AT958" s="16">
        <f t="shared" si="1643"/>
        <v>310423</v>
      </c>
      <c r="AU958" s="16">
        <f t="shared" si="1644"/>
        <v>317739.40000000002</v>
      </c>
      <c r="AV958" s="16">
        <f t="shared" si="1645"/>
        <v>317739.40000000002</v>
      </c>
      <c r="AW958" s="16">
        <v>12144.587</v>
      </c>
      <c r="AX958" s="16">
        <f>20941.413+20000</f>
        <v>40941.413</v>
      </c>
      <c r="AY958" s="16">
        <v>20000</v>
      </c>
      <c r="AZ958" s="16">
        <f t="shared" si="1646"/>
        <v>322567.587</v>
      </c>
      <c r="BA958" s="16">
        <f t="shared" si="1647"/>
        <v>358680.81300000002</v>
      </c>
      <c r="BB958" s="16">
        <f t="shared" si="1648"/>
        <v>337739.40000000002</v>
      </c>
      <c r="BC958" s="16"/>
      <c r="BD958" s="30"/>
      <c r="BE958" s="30"/>
      <c r="BF958" s="1"/>
      <c r="BG958" s="1"/>
      <c r="BH958" s="1"/>
      <c r="BI958" s="1"/>
      <c r="BJ958" s="1"/>
    </row>
    <row r="959" s="1" customFormat="1">
      <c r="A959" s="13" t="s">
        <v>629</v>
      </c>
      <c r="B959" s="14"/>
      <c r="C959" s="13"/>
      <c r="D959" s="13"/>
      <c r="E959" s="31" t="s">
        <v>630</v>
      </c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>
        <f t="shared" si="1665"/>
        <v>93392</v>
      </c>
      <c r="AL959" s="16">
        <f t="shared" si="1666"/>
        <v>0</v>
      </c>
      <c r="AM959" s="16">
        <f t="shared" si="1667"/>
        <v>0</v>
      </c>
      <c r="AN959" s="16">
        <f t="shared" si="1640"/>
        <v>93392</v>
      </c>
      <c r="AO959" s="16">
        <f t="shared" si="1641"/>
        <v>0</v>
      </c>
      <c r="AP959" s="16">
        <f t="shared" si="1642"/>
        <v>0</v>
      </c>
      <c r="AQ959" s="16">
        <f t="shared" si="1668"/>
        <v>0</v>
      </c>
      <c r="AR959" s="16">
        <f t="shared" si="1669"/>
        <v>0</v>
      </c>
      <c r="AS959" s="16">
        <f t="shared" si="1670"/>
        <v>0</v>
      </c>
      <c r="AT959" s="16">
        <f t="shared" si="1643"/>
        <v>93392</v>
      </c>
      <c r="AU959" s="16">
        <f t="shared" si="1644"/>
        <v>0</v>
      </c>
      <c r="AV959" s="16">
        <f t="shared" si="1645"/>
        <v>0</v>
      </c>
      <c r="AW959" s="16">
        <f t="shared" si="1671"/>
        <v>0</v>
      </c>
      <c r="AX959" s="16">
        <f t="shared" si="1672"/>
        <v>0</v>
      </c>
      <c r="AY959" s="16">
        <f t="shared" si="1673"/>
        <v>0</v>
      </c>
      <c r="AZ959" s="16">
        <f t="shared" si="1646"/>
        <v>93392</v>
      </c>
      <c r="BA959" s="16">
        <f t="shared" si="1647"/>
        <v>0</v>
      </c>
      <c r="BB959" s="16">
        <f t="shared" si="1648"/>
        <v>0</v>
      </c>
      <c r="BC959" s="16">
        <f t="shared" si="1674"/>
        <v>0</v>
      </c>
      <c r="BD959" s="30"/>
      <c r="BE959" s="30"/>
      <c r="BF959" s="1"/>
      <c r="BG959" s="1"/>
      <c r="BH959" s="1"/>
      <c r="BI959" s="1"/>
      <c r="BJ959" s="1"/>
    </row>
    <row r="960" s="1" customFormat="1">
      <c r="A960" s="13" t="s">
        <v>629</v>
      </c>
      <c r="B960" s="14" t="s">
        <v>58</v>
      </c>
      <c r="C960" s="13"/>
      <c r="D960" s="13"/>
      <c r="E960" s="29" t="s">
        <v>59</v>
      </c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>
        <f t="shared" si="1665"/>
        <v>93392</v>
      </c>
      <c r="AL960" s="16">
        <f t="shared" si="1666"/>
        <v>0</v>
      </c>
      <c r="AM960" s="16">
        <f t="shared" si="1667"/>
        <v>0</v>
      </c>
      <c r="AN960" s="16">
        <f t="shared" si="1640"/>
        <v>93392</v>
      </c>
      <c r="AO960" s="16">
        <f t="shared" si="1641"/>
        <v>0</v>
      </c>
      <c r="AP960" s="16">
        <f t="shared" si="1642"/>
        <v>0</v>
      </c>
      <c r="AQ960" s="16">
        <f t="shared" si="1668"/>
        <v>0</v>
      </c>
      <c r="AR960" s="16">
        <f t="shared" si="1669"/>
        <v>0</v>
      </c>
      <c r="AS960" s="16">
        <f t="shared" si="1670"/>
        <v>0</v>
      </c>
      <c r="AT960" s="16">
        <f t="shared" si="1643"/>
        <v>93392</v>
      </c>
      <c r="AU960" s="16">
        <f t="shared" si="1644"/>
        <v>0</v>
      </c>
      <c r="AV960" s="16">
        <f t="shared" si="1645"/>
        <v>0</v>
      </c>
      <c r="AW960" s="16">
        <f t="shared" si="1671"/>
        <v>0</v>
      </c>
      <c r="AX960" s="16">
        <f t="shared" si="1672"/>
        <v>0</v>
      </c>
      <c r="AY960" s="16">
        <f t="shared" si="1673"/>
        <v>0</v>
      </c>
      <c r="AZ960" s="16">
        <f t="shared" si="1646"/>
        <v>93392</v>
      </c>
      <c r="BA960" s="16">
        <f t="shared" si="1647"/>
        <v>0</v>
      </c>
      <c r="BB960" s="16">
        <f t="shared" si="1648"/>
        <v>0</v>
      </c>
      <c r="BC960" s="16">
        <f t="shared" si="1674"/>
        <v>0</v>
      </c>
      <c r="BD960" s="30"/>
      <c r="BE960" s="30"/>
      <c r="BF960" s="1"/>
      <c r="BG960" s="1"/>
      <c r="BH960" s="1"/>
      <c r="BI960" s="1"/>
      <c r="BJ960" s="1"/>
    </row>
    <row r="961" s="1" customFormat="1">
      <c r="A961" s="13" t="s">
        <v>629</v>
      </c>
      <c r="B961" s="14">
        <v>600</v>
      </c>
      <c r="C961" s="13" t="s">
        <v>242</v>
      </c>
      <c r="D961" s="13" t="s">
        <v>74</v>
      </c>
      <c r="E961" s="29" t="s">
        <v>540</v>
      </c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>
        <v>93392</v>
      </c>
      <c r="AL961" s="16"/>
      <c r="AM961" s="16"/>
      <c r="AN961" s="16">
        <f t="shared" si="1640"/>
        <v>93392</v>
      </c>
      <c r="AO961" s="16">
        <f t="shared" si="1641"/>
        <v>0</v>
      </c>
      <c r="AP961" s="16">
        <f t="shared" si="1642"/>
        <v>0</v>
      </c>
      <c r="AQ961" s="16"/>
      <c r="AR961" s="16"/>
      <c r="AS961" s="16"/>
      <c r="AT961" s="16">
        <f t="shared" si="1643"/>
        <v>93392</v>
      </c>
      <c r="AU961" s="16">
        <f t="shared" si="1644"/>
        <v>0</v>
      </c>
      <c r="AV961" s="16">
        <f t="shared" si="1645"/>
        <v>0</v>
      </c>
      <c r="AW961" s="16"/>
      <c r="AX961" s="16"/>
      <c r="AY961" s="16"/>
      <c r="AZ961" s="16">
        <f t="shared" si="1646"/>
        <v>93392</v>
      </c>
      <c r="BA961" s="16">
        <f t="shared" si="1647"/>
        <v>0</v>
      </c>
      <c r="BB961" s="16">
        <f t="shared" si="1648"/>
        <v>0</v>
      </c>
      <c r="BC961" s="16"/>
      <c r="BD961" s="30"/>
      <c r="BE961" s="30"/>
      <c r="BF961" s="1"/>
      <c r="BG961" s="1"/>
      <c r="BH961" s="1"/>
      <c r="BI961" s="1"/>
      <c r="BJ961" s="1"/>
    </row>
    <row r="962" s="1" customFormat="1">
      <c r="A962" s="13" t="s">
        <v>631</v>
      </c>
      <c r="B962" s="14"/>
      <c r="C962" s="13"/>
      <c r="D962" s="13"/>
      <c r="E962" s="29" t="s">
        <v>202</v>
      </c>
      <c r="F962" s="16">
        <f t="shared" si="1649"/>
        <v>2969.2999999999997</v>
      </c>
      <c r="G962" s="16">
        <f t="shared" si="1650"/>
        <v>0</v>
      </c>
      <c r="H962" s="16">
        <f t="shared" si="1651"/>
        <v>0</v>
      </c>
      <c r="I962" s="16">
        <f t="shared" si="1652"/>
        <v>0</v>
      </c>
      <c r="J962" s="16">
        <f t="shared" si="1653"/>
        <v>0</v>
      </c>
      <c r="K962" s="16">
        <f t="shared" si="1654"/>
        <v>0</v>
      </c>
      <c r="L962" s="16">
        <f t="shared" si="1559"/>
        <v>2969.2999999999997</v>
      </c>
      <c r="M962" s="16">
        <f t="shared" si="1560"/>
        <v>0</v>
      </c>
      <c r="N962" s="16">
        <f t="shared" si="1561"/>
        <v>0</v>
      </c>
      <c r="O962" s="16">
        <f t="shared" si="1655"/>
        <v>1942.7</v>
      </c>
      <c r="P962" s="16">
        <f t="shared" si="1656"/>
        <v>0</v>
      </c>
      <c r="Q962" s="16">
        <f t="shared" si="1657"/>
        <v>0</v>
      </c>
      <c r="R962" s="16">
        <f t="shared" si="1628"/>
        <v>4912</v>
      </c>
      <c r="S962" s="16">
        <f t="shared" si="1629"/>
        <v>0</v>
      </c>
      <c r="T962" s="16">
        <f t="shared" si="1630"/>
        <v>0</v>
      </c>
      <c r="U962" s="16">
        <f t="shared" si="1658"/>
        <v>0</v>
      </c>
      <c r="V962" s="16">
        <f t="shared" si="1659"/>
        <v>0</v>
      </c>
      <c r="W962" s="16">
        <f t="shared" si="1660"/>
        <v>0</v>
      </c>
      <c r="X962" s="16">
        <f t="shared" si="1631"/>
        <v>4912</v>
      </c>
      <c r="Y962" s="16">
        <f t="shared" si="1632"/>
        <v>0</v>
      </c>
      <c r="Z962" s="16">
        <f t="shared" si="1633"/>
        <v>0</v>
      </c>
      <c r="AA962" s="16">
        <f t="shared" si="1661"/>
        <v>0</v>
      </c>
      <c r="AB962" s="16">
        <f t="shared" si="1662"/>
        <v>0</v>
      </c>
      <c r="AC962" s="16">
        <f t="shared" si="1663"/>
        <v>0</v>
      </c>
      <c r="AD962" s="16">
        <f t="shared" si="1634"/>
        <v>4912</v>
      </c>
      <c r="AE962" s="16">
        <f t="shared" si="1635"/>
        <v>0</v>
      </c>
      <c r="AF962" s="16">
        <f t="shared" si="1636"/>
        <v>0</v>
      </c>
      <c r="AG962" s="16">
        <f t="shared" si="1664"/>
        <v>0</v>
      </c>
      <c r="AH962" s="16">
        <f t="shared" si="1637"/>
        <v>4912</v>
      </c>
      <c r="AI962" s="16">
        <f t="shared" si="1638"/>
        <v>0</v>
      </c>
      <c r="AJ962" s="16">
        <f t="shared" si="1639"/>
        <v>0</v>
      </c>
      <c r="AK962" s="16">
        <f t="shared" si="1665"/>
        <v>0</v>
      </c>
      <c r="AL962" s="16">
        <f t="shared" si="1666"/>
        <v>0</v>
      </c>
      <c r="AM962" s="16">
        <f t="shared" si="1667"/>
        <v>0</v>
      </c>
      <c r="AN962" s="16">
        <f t="shared" si="1640"/>
        <v>4912</v>
      </c>
      <c r="AO962" s="16">
        <f t="shared" si="1641"/>
        <v>0</v>
      </c>
      <c r="AP962" s="16">
        <f t="shared" si="1642"/>
        <v>0</v>
      </c>
      <c r="AQ962" s="16">
        <f t="shared" si="1668"/>
        <v>0</v>
      </c>
      <c r="AR962" s="16">
        <f t="shared" si="1669"/>
        <v>0</v>
      </c>
      <c r="AS962" s="16">
        <f t="shared" si="1670"/>
        <v>0</v>
      </c>
      <c r="AT962" s="16">
        <f t="shared" si="1643"/>
        <v>4912</v>
      </c>
      <c r="AU962" s="16">
        <f t="shared" si="1644"/>
        <v>0</v>
      </c>
      <c r="AV962" s="16">
        <f t="shared" si="1645"/>
        <v>0</v>
      </c>
      <c r="AW962" s="16">
        <f t="shared" si="1671"/>
        <v>0</v>
      </c>
      <c r="AX962" s="16">
        <f t="shared" si="1672"/>
        <v>0</v>
      </c>
      <c r="AY962" s="16">
        <f t="shared" si="1673"/>
        <v>0</v>
      </c>
      <c r="AZ962" s="16">
        <f t="shared" si="1646"/>
        <v>4912</v>
      </c>
      <c r="BA962" s="16">
        <f t="shared" si="1647"/>
        <v>0</v>
      </c>
      <c r="BB962" s="16">
        <f t="shared" si="1648"/>
        <v>0</v>
      </c>
      <c r="BC962" s="16">
        <f t="shared" si="1674"/>
        <v>0</v>
      </c>
      <c r="BD962" s="30"/>
      <c r="BE962" s="30"/>
      <c r="BF962" s="1"/>
      <c r="BG962" s="1"/>
      <c r="BH962" s="1"/>
      <c r="BI962" s="1"/>
      <c r="BJ962" s="1"/>
    </row>
    <row r="963" s="1" customFormat="1">
      <c r="A963" s="13" t="s">
        <v>631</v>
      </c>
      <c r="B963" s="14" t="s">
        <v>58</v>
      </c>
      <c r="C963" s="13"/>
      <c r="D963" s="13"/>
      <c r="E963" s="29" t="s">
        <v>59</v>
      </c>
      <c r="F963" s="16">
        <f t="shared" si="1649"/>
        <v>2969.2999999999997</v>
      </c>
      <c r="G963" s="16">
        <f t="shared" si="1650"/>
        <v>0</v>
      </c>
      <c r="H963" s="16">
        <f t="shared" si="1651"/>
        <v>0</v>
      </c>
      <c r="I963" s="16">
        <f t="shared" si="1652"/>
        <v>0</v>
      </c>
      <c r="J963" s="16">
        <f t="shared" si="1653"/>
        <v>0</v>
      </c>
      <c r="K963" s="16">
        <f t="shared" si="1654"/>
        <v>0</v>
      </c>
      <c r="L963" s="16">
        <f t="shared" si="1559"/>
        <v>2969.2999999999997</v>
      </c>
      <c r="M963" s="16">
        <f t="shared" si="1560"/>
        <v>0</v>
      </c>
      <c r="N963" s="16">
        <f t="shared" si="1561"/>
        <v>0</v>
      </c>
      <c r="O963" s="16">
        <f t="shared" si="1655"/>
        <v>1942.7</v>
      </c>
      <c r="P963" s="16">
        <f t="shared" si="1656"/>
        <v>0</v>
      </c>
      <c r="Q963" s="16">
        <f t="shared" si="1657"/>
        <v>0</v>
      </c>
      <c r="R963" s="16">
        <f t="shared" si="1628"/>
        <v>4912</v>
      </c>
      <c r="S963" s="16">
        <f t="shared" si="1629"/>
        <v>0</v>
      </c>
      <c r="T963" s="16">
        <f t="shared" si="1630"/>
        <v>0</v>
      </c>
      <c r="U963" s="16">
        <f t="shared" si="1658"/>
        <v>0</v>
      </c>
      <c r="V963" s="16">
        <f t="shared" si="1659"/>
        <v>0</v>
      </c>
      <c r="W963" s="16">
        <f t="shared" si="1660"/>
        <v>0</v>
      </c>
      <c r="X963" s="16">
        <f t="shared" si="1631"/>
        <v>4912</v>
      </c>
      <c r="Y963" s="16">
        <f t="shared" si="1632"/>
        <v>0</v>
      </c>
      <c r="Z963" s="16">
        <f t="shared" si="1633"/>
        <v>0</v>
      </c>
      <c r="AA963" s="16">
        <f t="shared" si="1661"/>
        <v>0</v>
      </c>
      <c r="AB963" s="16">
        <f t="shared" si="1662"/>
        <v>0</v>
      </c>
      <c r="AC963" s="16">
        <f t="shared" si="1663"/>
        <v>0</v>
      </c>
      <c r="AD963" s="16">
        <f t="shared" si="1634"/>
        <v>4912</v>
      </c>
      <c r="AE963" s="16">
        <f t="shared" si="1635"/>
        <v>0</v>
      </c>
      <c r="AF963" s="16">
        <f t="shared" si="1636"/>
        <v>0</v>
      </c>
      <c r="AG963" s="16">
        <f t="shared" si="1664"/>
        <v>0</v>
      </c>
      <c r="AH963" s="16">
        <f t="shared" si="1637"/>
        <v>4912</v>
      </c>
      <c r="AI963" s="16">
        <f t="shared" si="1638"/>
        <v>0</v>
      </c>
      <c r="AJ963" s="16">
        <f t="shared" si="1639"/>
        <v>0</v>
      </c>
      <c r="AK963" s="16">
        <f t="shared" si="1665"/>
        <v>0</v>
      </c>
      <c r="AL963" s="16">
        <f t="shared" si="1666"/>
        <v>0</v>
      </c>
      <c r="AM963" s="16">
        <f t="shared" si="1667"/>
        <v>0</v>
      </c>
      <c r="AN963" s="16">
        <f t="shared" si="1640"/>
        <v>4912</v>
      </c>
      <c r="AO963" s="16">
        <f t="shared" si="1641"/>
        <v>0</v>
      </c>
      <c r="AP963" s="16">
        <f t="shared" si="1642"/>
        <v>0</v>
      </c>
      <c r="AQ963" s="16">
        <f t="shared" si="1668"/>
        <v>0</v>
      </c>
      <c r="AR963" s="16">
        <f t="shared" si="1669"/>
        <v>0</v>
      </c>
      <c r="AS963" s="16">
        <f t="shared" si="1670"/>
        <v>0</v>
      </c>
      <c r="AT963" s="16">
        <f t="shared" si="1643"/>
        <v>4912</v>
      </c>
      <c r="AU963" s="16">
        <f t="shared" si="1644"/>
        <v>0</v>
      </c>
      <c r="AV963" s="16">
        <f t="shared" si="1645"/>
        <v>0</v>
      </c>
      <c r="AW963" s="16">
        <f t="shared" si="1671"/>
        <v>0</v>
      </c>
      <c r="AX963" s="16">
        <f t="shared" si="1672"/>
        <v>0</v>
      </c>
      <c r="AY963" s="16">
        <f t="shared" si="1673"/>
        <v>0</v>
      </c>
      <c r="AZ963" s="16">
        <f t="shared" si="1646"/>
        <v>4912</v>
      </c>
      <c r="BA963" s="16">
        <f t="shared" si="1647"/>
        <v>0</v>
      </c>
      <c r="BB963" s="16">
        <f t="shared" si="1648"/>
        <v>0</v>
      </c>
      <c r="BC963" s="16">
        <f t="shared" si="1674"/>
        <v>0</v>
      </c>
      <c r="BD963" s="30"/>
      <c r="BE963" s="30"/>
      <c r="BF963" s="1"/>
      <c r="BG963" s="1"/>
      <c r="BH963" s="1"/>
      <c r="BI963" s="1"/>
      <c r="BJ963" s="1"/>
    </row>
    <row r="964" s="1" customFormat="1">
      <c r="A964" s="13" t="s">
        <v>631</v>
      </c>
      <c r="B964" s="14">
        <v>600</v>
      </c>
      <c r="C964" s="13" t="s">
        <v>242</v>
      </c>
      <c r="D964" s="13" t="s">
        <v>74</v>
      </c>
      <c r="E964" s="29" t="s">
        <v>540</v>
      </c>
      <c r="F964" s="16">
        <f>3419.7-450.4</f>
        <v>2969.2999999999997</v>
      </c>
      <c r="G964" s="16">
        <v>0</v>
      </c>
      <c r="H964" s="16">
        <v>0</v>
      </c>
      <c r="I964" s="16"/>
      <c r="J964" s="16"/>
      <c r="K964" s="16"/>
      <c r="L964" s="16">
        <f t="shared" si="1559"/>
        <v>2969.2999999999997</v>
      </c>
      <c r="M964" s="16">
        <f t="shared" si="1560"/>
        <v>0</v>
      </c>
      <c r="N964" s="16">
        <f t="shared" si="1561"/>
        <v>0</v>
      </c>
      <c r="O964" s="16">
        <v>1942.7</v>
      </c>
      <c r="P964" s="16"/>
      <c r="Q964" s="16"/>
      <c r="R964" s="16">
        <f t="shared" si="1628"/>
        <v>4912</v>
      </c>
      <c r="S964" s="16">
        <f t="shared" si="1629"/>
        <v>0</v>
      </c>
      <c r="T964" s="16">
        <f t="shared" si="1630"/>
        <v>0</v>
      </c>
      <c r="U964" s="16"/>
      <c r="V964" s="16"/>
      <c r="W964" s="16"/>
      <c r="X964" s="16">
        <f t="shared" si="1631"/>
        <v>4912</v>
      </c>
      <c r="Y964" s="16">
        <f t="shared" si="1632"/>
        <v>0</v>
      </c>
      <c r="Z964" s="16">
        <f t="shared" si="1633"/>
        <v>0</v>
      </c>
      <c r="AA964" s="16"/>
      <c r="AB964" s="16"/>
      <c r="AC964" s="16"/>
      <c r="AD964" s="16">
        <f t="shared" si="1634"/>
        <v>4912</v>
      </c>
      <c r="AE964" s="16">
        <f t="shared" si="1635"/>
        <v>0</v>
      </c>
      <c r="AF964" s="16">
        <f t="shared" si="1636"/>
        <v>0</v>
      </c>
      <c r="AG964" s="16"/>
      <c r="AH964" s="16">
        <f t="shared" si="1637"/>
        <v>4912</v>
      </c>
      <c r="AI964" s="16">
        <f t="shared" si="1638"/>
        <v>0</v>
      </c>
      <c r="AJ964" s="16">
        <f t="shared" si="1639"/>
        <v>0</v>
      </c>
      <c r="AK964" s="16"/>
      <c r="AL964" s="16"/>
      <c r="AM964" s="16"/>
      <c r="AN964" s="16">
        <f t="shared" si="1640"/>
        <v>4912</v>
      </c>
      <c r="AO964" s="16">
        <f t="shared" si="1641"/>
        <v>0</v>
      </c>
      <c r="AP964" s="16">
        <f t="shared" si="1642"/>
        <v>0</v>
      </c>
      <c r="AQ964" s="16"/>
      <c r="AR964" s="16"/>
      <c r="AS964" s="16"/>
      <c r="AT964" s="16">
        <f t="shared" si="1643"/>
        <v>4912</v>
      </c>
      <c r="AU964" s="16">
        <f t="shared" si="1644"/>
        <v>0</v>
      </c>
      <c r="AV964" s="16">
        <f t="shared" si="1645"/>
        <v>0</v>
      </c>
      <c r="AW964" s="16"/>
      <c r="AX964" s="16"/>
      <c r="AY964" s="16"/>
      <c r="AZ964" s="16">
        <f t="shared" si="1646"/>
        <v>4912</v>
      </c>
      <c r="BA964" s="16">
        <f t="shared" si="1647"/>
        <v>0</v>
      </c>
      <c r="BB964" s="16">
        <f t="shared" si="1648"/>
        <v>0</v>
      </c>
      <c r="BC964" s="16"/>
      <c r="BD964" s="30"/>
      <c r="BE964" s="30"/>
      <c r="BF964" s="1"/>
      <c r="BG964" s="1"/>
      <c r="BH964" s="1"/>
      <c r="BI964" s="1"/>
      <c r="BJ964" s="1"/>
    </row>
    <row r="965" s="1" customFormat="1">
      <c r="A965" s="13" t="s">
        <v>632</v>
      </c>
      <c r="B965" s="14"/>
      <c r="C965" s="13"/>
      <c r="D965" s="13"/>
      <c r="E965" s="29" t="s">
        <v>633</v>
      </c>
      <c r="F965" s="16">
        <f>F966+F971+F974+F977+F980+F983+F986+F992+F998</f>
        <v>793979.39999999991</v>
      </c>
      <c r="G965" s="16">
        <f>G966+G971+G974+G977+G980+G983+G986+G992+G998</f>
        <v>1020905.6</v>
      </c>
      <c r="H965" s="16">
        <f>H966+H971+H974+H977+H980+H983+H986+H992+H998</f>
        <v>908995.09999999998</v>
      </c>
      <c r="I965" s="16">
        <f>I966+I971+I974+I977+I980+I983+I986+I992+I998+I995</f>
        <v>-33644.199999999997</v>
      </c>
      <c r="J965" s="16">
        <f>J966+J971+J974+J977+J980+J983+J986+J992+J998+J995</f>
        <v>47231.199999999997</v>
      </c>
      <c r="K965" s="16">
        <f>K966+K971+K974+K977+K980+K983+K986+K992+K998+K995</f>
        <v>-53910.400000000001</v>
      </c>
      <c r="L965" s="16">
        <f t="shared" si="1559"/>
        <v>760335.19999999995</v>
      </c>
      <c r="M965" s="16">
        <f t="shared" si="1560"/>
        <v>1068136.8</v>
      </c>
      <c r="N965" s="16">
        <f t="shared" si="1561"/>
        <v>855084.69999999995</v>
      </c>
      <c r="O965" s="16">
        <f>O966+O971+O974+O977+O980+O983+O986+O992+O998+O995+O989</f>
        <v>376461.16235</v>
      </c>
      <c r="P965" s="16">
        <f>P966+P971+P974+P977+P980+P983+P986+P992+P998+P995+P989</f>
        <v>28895.330999999998</v>
      </c>
      <c r="Q965" s="16">
        <f>Q966+Q971+Q974+Q977+Q980+Q983+Q986+Q992+Q998+Q995+Q989</f>
        <v>-6147.1000000000004</v>
      </c>
      <c r="R965" s="16">
        <f t="shared" si="1628"/>
        <v>1136796.3623500001</v>
      </c>
      <c r="S965" s="16">
        <f t="shared" si="1629"/>
        <v>1097032.1310000001</v>
      </c>
      <c r="T965" s="16">
        <f t="shared" si="1630"/>
        <v>848937.59999999998</v>
      </c>
      <c r="U965" s="16">
        <f>U966+U971+U974+U977+U980+U983+U986+U992+U998+U995+U989</f>
        <v>-1700.729</v>
      </c>
      <c r="V965" s="16">
        <f>V966+V971+V974+V977+V980+V983+V986+V992+V998+V995+V989</f>
        <v>0</v>
      </c>
      <c r="W965" s="16">
        <f>W966+W971+W974+W977+W980+W983+W986+W992+W998+W995+W989</f>
        <v>0</v>
      </c>
      <c r="X965" s="16">
        <f t="shared" si="1631"/>
        <v>1135095.63335</v>
      </c>
      <c r="Y965" s="16">
        <f t="shared" si="1632"/>
        <v>1097032.1310000001</v>
      </c>
      <c r="Z965" s="16">
        <f t="shared" si="1633"/>
        <v>848937.59999999998</v>
      </c>
      <c r="AA965" s="16">
        <f>AA966+AA971+AA974+AA977+AA980+AA983+AA986+AA992+AA998+AA995+AA989</f>
        <v>1079.7</v>
      </c>
      <c r="AB965" s="16">
        <f>AB966+AB971+AB974+AB977+AB980+AB983+AB986+AB992+AB998+AB995+AB989</f>
        <v>0</v>
      </c>
      <c r="AC965" s="16">
        <f>AC966+AC971+AC974+AC977+AC980+AC983+AC986+AC992+AC998+AC995+AC989</f>
        <v>0</v>
      </c>
      <c r="AD965" s="16">
        <f t="shared" si="1634"/>
        <v>1136175.33335</v>
      </c>
      <c r="AE965" s="16">
        <f t="shared" si="1635"/>
        <v>1097032.1310000001</v>
      </c>
      <c r="AF965" s="16">
        <f t="shared" si="1636"/>
        <v>848937.59999999998</v>
      </c>
      <c r="AG965" s="16">
        <f>AG966+AG971+AG974+AG977+AG980+AG983+AG986+AG992+AG998+AG995+AG989</f>
        <v>0</v>
      </c>
      <c r="AH965" s="16">
        <f t="shared" si="1637"/>
        <v>1136175.33335</v>
      </c>
      <c r="AI965" s="16">
        <f t="shared" si="1638"/>
        <v>1097032.1310000001</v>
      </c>
      <c r="AJ965" s="16">
        <f t="shared" si="1639"/>
        <v>848937.59999999998</v>
      </c>
      <c r="AK965" s="16">
        <f>AK966+AK971+AK974+AK977+AK980+AK983+AK986+AK992+AK998+AK995+AK989</f>
        <v>42257.132000000005</v>
      </c>
      <c r="AL965" s="16">
        <f>AL966+AL971+AL974+AL977+AL980+AL983+AL986+AL992+AL998+AL995+AL989</f>
        <v>-302348.717</v>
      </c>
      <c r="AM965" s="16">
        <f>AM966+AM971+AM974+AM977+AM980+AM983+AM986+AM992+AM998+AM995+AM989</f>
        <v>-83441.516999999993</v>
      </c>
      <c r="AN965" s="16">
        <f t="shared" si="1640"/>
        <v>1178432.46535</v>
      </c>
      <c r="AO965" s="16">
        <f t="shared" si="1641"/>
        <v>794683.41400000011</v>
      </c>
      <c r="AP965" s="16">
        <f t="shared" si="1642"/>
        <v>765496.08299999998</v>
      </c>
      <c r="AQ965" s="16">
        <f>AQ966+AQ971+AQ974+AQ977+AQ980+AQ983+AQ986+AQ992+AQ998+AQ995+AQ989</f>
        <v>-5943.5219999999999</v>
      </c>
      <c r="AR965" s="16">
        <f>AR966+AR971+AR974+AR977+AR980+AR983+AR986+AR992+AR998+AR995+AR989</f>
        <v>-10411.383</v>
      </c>
      <c r="AS965" s="16">
        <f>AS966+AS971+AS974+AS977+AS980+AS983+AS986+AS992+AS998+AS995+AS989</f>
        <v>-10411.383</v>
      </c>
      <c r="AT965" s="16">
        <f t="shared" si="1643"/>
        <v>1172488.9433499998</v>
      </c>
      <c r="AU965" s="16">
        <f t="shared" si="1644"/>
        <v>784272.03100000008</v>
      </c>
      <c r="AV965" s="16">
        <f t="shared" si="1645"/>
        <v>755084.69999999995</v>
      </c>
      <c r="AW965" s="16">
        <f>AW966+AW971+AW974+AW977+AW980+AW983+AW986+AW992+AW998+AW995+AW989</f>
        <v>-90.232999999999947</v>
      </c>
      <c r="AX965" s="16">
        <f>AX966+AX971+AX974+AX977+AX980+AX983+AX986+AX992+AX998+AX995+AX989</f>
        <v>0</v>
      </c>
      <c r="AY965" s="16">
        <f>AY966+AY971+AY974+AY977+AY980+AY983+AY986+AY992+AY998+AY995+AY989</f>
        <v>0</v>
      </c>
      <c r="AZ965" s="16">
        <f t="shared" si="1646"/>
        <v>1172398.7103499998</v>
      </c>
      <c r="BA965" s="16">
        <f t="shared" si="1647"/>
        <v>784272.03100000008</v>
      </c>
      <c r="BB965" s="16">
        <f t="shared" si="1648"/>
        <v>755084.69999999995</v>
      </c>
      <c r="BC965" s="16">
        <f>BC966+BC971+BC974+BC977+BC980+BC983+BC986+BC992+BC998+BC995+BC989</f>
        <v>0</v>
      </c>
      <c r="BD965" s="30"/>
      <c r="BE965" s="30"/>
      <c r="BF965" s="1"/>
      <c r="BG965" s="1"/>
      <c r="BH965" s="1"/>
      <c r="BI965" s="1"/>
      <c r="BJ965" s="1"/>
    </row>
    <row r="966" s="1" customFormat="1">
      <c r="A966" s="13" t="s">
        <v>634</v>
      </c>
      <c r="B966" s="14"/>
      <c r="C966" s="13"/>
      <c r="D966" s="13"/>
      <c r="E966" s="29" t="s">
        <v>635</v>
      </c>
      <c r="F966" s="16">
        <f>F967+F969</f>
        <v>520684.29999999999</v>
      </c>
      <c r="G966" s="16">
        <f>G967+G969</f>
        <v>490684.29999999999</v>
      </c>
      <c r="H966" s="16">
        <f>H967+H969</f>
        <v>491056.79999999999</v>
      </c>
      <c r="I966" s="16">
        <f>I967+I969</f>
        <v>-48910.599999999999</v>
      </c>
      <c r="J966" s="16">
        <f>J967+J969</f>
        <v>-52768.800000000003</v>
      </c>
      <c r="K966" s="16">
        <f>K967+K969</f>
        <v>-53910.400000000001</v>
      </c>
      <c r="L966" s="16">
        <f t="shared" si="1559"/>
        <v>471773.70000000001</v>
      </c>
      <c r="M966" s="16">
        <f t="shared" si="1560"/>
        <v>437915.5</v>
      </c>
      <c r="N966" s="16">
        <f t="shared" si="1561"/>
        <v>437146.39999999997</v>
      </c>
      <c r="O966" s="16">
        <f>O967+O969</f>
        <v>29105.670999999998</v>
      </c>
      <c r="P966" s="16">
        <f>P967+P969</f>
        <v>28895.330999999998</v>
      </c>
      <c r="Q966" s="16">
        <f>Q967+Q969</f>
        <v>0</v>
      </c>
      <c r="R966" s="16">
        <f t="shared" si="1628"/>
        <v>500879.37099999998</v>
      </c>
      <c r="S966" s="16">
        <f t="shared" si="1629"/>
        <v>466810.83100000001</v>
      </c>
      <c r="T966" s="16">
        <f t="shared" si="1630"/>
        <v>437146.39999999997</v>
      </c>
      <c r="U966" s="16">
        <f>U967+U969</f>
        <v>-352.22899999999998</v>
      </c>
      <c r="V966" s="16">
        <f>V967+V969</f>
        <v>0</v>
      </c>
      <c r="W966" s="16">
        <f>W967+W969</f>
        <v>0</v>
      </c>
      <c r="X966" s="16">
        <f t="shared" si="1631"/>
        <v>500527.14199999999</v>
      </c>
      <c r="Y966" s="16">
        <f t="shared" si="1632"/>
        <v>466810.83100000001</v>
      </c>
      <c r="Z966" s="16">
        <f t="shared" si="1633"/>
        <v>437146.39999999997</v>
      </c>
      <c r="AA966" s="16">
        <f>AA967+AA969</f>
        <v>0</v>
      </c>
      <c r="AB966" s="16">
        <f>AB967+AB969</f>
        <v>0</v>
      </c>
      <c r="AC966" s="16">
        <f>AC967+AC969</f>
        <v>0</v>
      </c>
      <c r="AD966" s="16">
        <f t="shared" si="1634"/>
        <v>500527.14199999999</v>
      </c>
      <c r="AE966" s="16">
        <f t="shared" si="1635"/>
        <v>466810.83100000001</v>
      </c>
      <c r="AF966" s="16">
        <f t="shared" si="1636"/>
        <v>437146.39999999997</v>
      </c>
      <c r="AG966" s="16">
        <f>AG967+AG969</f>
        <v>0</v>
      </c>
      <c r="AH966" s="16">
        <f t="shared" si="1637"/>
        <v>500527.14199999999</v>
      </c>
      <c r="AI966" s="16">
        <f t="shared" si="1638"/>
        <v>466810.83100000001</v>
      </c>
      <c r="AJ966" s="16">
        <f t="shared" si="1639"/>
        <v>437146.39999999997</v>
      </c>
      <c r="AK966" s="16">
        <f>AK967+AK969</f>
        <v>43651.665000000001</v>
      </c>
      <c r="AL966" s="16">
        <f>AL967+AL969</f>
        <v>10411.383</v>
      </c>
      <c r="AM966" s="16">
        <f>AM967+AM969</f>
        <v>10411.383</v>
      </c>
      <c r="AN966" s="16">
        <f t="shared" si="1640"/>
        <v>544178.80700000003</v>
      </c>
      <c r="AO966" s="16">
        <f t="shared" si="1641"/>
        <v>477222.21399999998</v>
      </c>
      <c r="AP966" s="16">
        <f t="shared" si="1642"/>
        <v>447557.78299999994</v>
      </c>
      <c r="AQ966" s="16">
        <f>AQ967+AQ969</f>
        <v>-5943.5219999999999</v>
      </c>
      <c r="AR966" s="16">
        <f>AR967+AR969</f>
        <v>-10411.383</v>
      </c>
      <c r="AS966" s="16">
        <f>AS967+AS969</f>
        <v>-10411.383</v>
      </c>
      <c r="AT966" s="16">
        <f t="shared" si="1643"/>
        <v>538235.28500000003</v>
      </c>
      <c r="AU966" s="16">
        <f t="shared" si="1644"/>
        <v>466810.83100000001</v>
      </c>
      <c r="AV966" s="16">
        <f t="shared" si="1645"/>
        <v>437146.39999999997</v>
      </c>
      <c r="AW966" s="16">
        <f>AW967+AW969</f>
        <v>0</v>
      </c>
      <c r="AX966" s="16">
        <f>AX967+AX969</f>
        <v>0</v>
      </c>
      <c r="AY966" s="16">
        <f>AY967+AY969</f>
        <v>0</v>
      </c>
      <c r="AZ966" s="16">
        <f t="shared" si="1646"/>
        <v>538235.28500000003</v>
      </c>
      <c r="BA966" s="16">
        <f t="shared" si="1647"/>
        <v>466810.83100000001</v>
      </c>
      <c r="BB966" s="16">
        <f t="shared" si="1648"/>
        <v>437146.39999999997</v>
      </c>
      <c r="BC966" s="16">
        <f>BC967+BC969</f>
        <v>0</v>
      </c>
      <c r="BD966" s="30"/>
      <c r="BE966" s="30"/>
      <c r="BF966" s="1"/>
      <c r="BG966" s="1"/>
      <c r="BH966" s="1"/>
      <c r="BI966" s="1"/>
      <c r="BJ966" s="1"/>
    </row>
    <row r="967" s="1" customFormat="1">
      <c r="A967" s="13" t="s">
        <v>634</v>
      </c>
      <c r="B967" s="14" t="s">
        <v>66</v>
      </c>
      <c r="C967" s="13"/>
      <c r="D967" s="13"/>
      <c r="E967" s="29" t="s">
        <v>67</v>
      </c>
      <c r="F967" s="16">
        <f>F968</f>
        <v>519632</v>
      </c>
      <c r="G967" s="16">
        <f>G968</f>
        <v>490490.5</v>
      </c>
      <c r="H967" s="16">
        <f>H968</f>
        <v>490850</v>
      </c>
      <c r="I967" s="16">
        <f>I968</f>
        <v>-48910.599999999999</v>
      </c>
      <c r="J967" s="16">
        <f>J968</f>
        <v>-52768.800000000003</v>
      </c>
      <c r="K967" s="16">
        <f>K968</f>
        <v>-53910.400000000001</v>
      </c>
      <c r="L967" s="16">
        <f t="shared" si="1559"/>
        <v>470721.40000000002</v>
      </c>
      <c r="M967" s="16">
        <f t="shared" si="1560"/>
        <v>437721.70000000001</v>
      </c>
      <c r="N967" s="16">
        <f t="shared" si="1561"/>
        <v>436939.59999999998</v>
      </c>
      <c r="O967" s="16">
        <f>O968</f>
        <v>29105.670999999998</v>
      </c>
      <c r="P967" s="16">
        <f>P968</f>
        <v>28895.330999999998</v>
      </c>
      <c r="Q967" s="16">
        <f>Q968</f>
        <v>0</v>
      </c>
      <c r="R967" s="16">
        <f t="shared" si="1628"/>
        <v>499827.071</v>
      </c>
      <c r="S967" s="16">
        <f t="shared" si="1629"/>
        <v>466617.03100000002</v>
      </c>
      <c r="T967" s="16">
        <f t="shared" si="1630"/>
        <v>436939.59999999998</v>
      </c>
      <c r="U967" s="16">
        <f>U968</f>
        <v>-352.22899999999998</v>
      </c>
      <c r="V967" s="16">
        <f>V968</f>
        <v>0</v>
      </c>
      <c r="W967" s="16">
        <f>W968</f>
        <v>0</v>
      </c>
      <c r="X967" s="16">
        <f t="shared" si="1631"/>
        <v>499474.842</v>
      </c>
      <c r="Y967" s="16">
        <f t="shared" si="1632"/>
        <v>466617.03100000002</v>
      </c>
      <c r="Z967" s="16">
        <f t="shared" si="1633"/>
        <v>436939.59999999998</v>
      </c>
      <c r="AA967" s="16">
        <f>AA968</f>
        <v>0</v>
      </c>
      <c r="AB967" s="16">
        <f>AB968</f>
        <v>0</v>
      </c>
      <c r="AC967" s="16">
        <f>AC968</f>
        <v>0</v>
      </c>
      <c r="AD967" s="16">
        <f t="shared" si="1634"/>
        <v>499474.842</v>
      </c>
      <c r="AE967" s="16">
        <f t="shared" si="1635"/>
        <v>466617.03100000002</v>
      </c>
      <c r="AF967" s="16">
        <f t="shared" si="1636"/>
        <v>436939.59999999998</v>
      </c>
      <c r="AG967" s="16">
        <f>AG968</f>
        <v>0</v>
      </c>
      <c r="AH967" s="16">
        <f t="shared" si="1637"/>
        <v>499474.842</v>
      </c>
      <c r="AI967" s="16">
        <f t="shared" si="1638"/>
        <v>466617.03100000002</v>
      </c>
      <c r="AJ967" s="16">
        <f t="shared" si="1639"/>
        <v>436939.59999999998</v>
      </c>
      <c r="AK967" s="16">
        <f>AK968</f>
        <v>43651.665000000001</v>
      </c>
      <c r="AL967" s="16">
        <f>AL968</f>
        <v>10411.383</v>
      </c>
      <c r="AM967" s="16">
        <f>AM968</f>
        <v>10411.383</v>
      </c>
      <c r="AN967" s="16">
        <f t="shared" si="1640"/>
        <v>543126.50699999998</v>
      </c>
      <c r="AO967" s="16">
        <f t="shared" si="1641"/>
        <v>477028.41399999999</v>
      </c>
      <c r="AP967" s="16">
        <f t="shared" si="1642"/>
        <v>447350.98299999995</v>
      </c>
      <c r="AQ967" s="16">
        <f>AQ968</f>
        <v>-5943.5219999999999</v>
      </c>
      <c r="AR967" s="16">
        <f>AR968</f>
        <v>-10411.383</v>
      </c>
      <c r="AS967" s="16">
        <f>AS968</f>
        <v>-10411.383</v>
      </c>
      <c r="AT967" s="16">
        <f t="shared" si="1643"/>
        <v>537182.98499999999</v>
      </c>
      <c r="AU967" s="16">
        <f t="shared" si="1644"/>
        <v>466617.03100000002</v>
      </c>
      <c r="AV967" s="16">
        <f t="shared" si="1645"/>
        <v>436939.59999999998</v>
      </c>
      <c r="AW967" s="16">
        <f>AW968</f>
        <v>0</v>
      </c>
      <c r="AX967" s="16">
        <f>AX968</f>
        <v>0</v>
      </c>
      <c r="AY967" s="16">
        <f>AY968</f>
        <v>0</v>
      </c>
      <c r="AZ967" s="16">
        <f t="shared" si="1646"/>
        <v>537182.98499999999</v>
      </c>
      <c r="BA967" s="16">
        <f t="shared" si="1647"/>
        <v>466617.03100000002</v>
      </c>
      <c r="BB967" s="16">
        <f t="shared" si="1648"/>
        <v>436939.59999999998</v>
      </c>
      <c r="BC967" s="16">
        <f>BC968</f>
        <v>0</v>
      </c>
      <c r="BD967" s="30"/>
      <c r="BE967" s="30"/>
      <c r="BF967" s="1"/>
      <c r="BG967" s="1"/>
      <c r="BH967" s="1"/>
      <c r="BI967" s="1"/>
      <c r="BJ967" s="1"/>
    </row>
    <row r="968" s="1" customFormat="1">
      <c r="A968" s="13" t="s">
        <v>634</v>
      </c>
      <c r="B968" s="14">
        <v>200</v>
      </c>
      <c r="C968" s="13" t="s">
        <v>327</v>
      </c>
      <c r="D968" s="13" t="s">
        <v>106</v>
      </c>
      <c r="E968" s="29" t="s">
        <v>535</v>
      </c>
      <c r="F968" s="16">
        <v>519632</v>
      </c>
      <c r="G968" s="16">
        <v>490490.5</v>
      </c>
      <c r="H968" s="16">
        <v>490850</v>
      </c>
      <c r="I968" s="16">
        <v>-48910.599999999999</v>
      </c>
      <c r="J968" s="16">
        <v>-52768.800000000003</v>
      </c>
      <c r="K968" s="16">
        <v>-53910.400000000001</v>
      </c>
      <c r="L968" s="16">
        <f t="shared" si="1559"/>
        <v>470721.40000000002</v>
      </c>
      <c r="M968" s="16">
        <f t="shared" si="1560"/>
        <v>437721.70000000001</v>
      </c>
      <c r="N968" s="16">
        <f t="shared" si="1561"/>
        <v>436939.59999999998</v>
      </c>
      <c r="O968" s="16">
        <v>29105.670999999998</v>
      </c>
      <c r="P968" s="16">
        <v>28895.330999999998</v>
      </c>
      <c r="Q968" s="16"/>
      <c r="R968" s="16">
        <f t="shared" si="1628"/>
        <v>499827.071</v>
      </c>
      <c r="S968" s="16">
        <f t="shared" si="1629"/>
        <v>466617.03100000002</v>
      </c>
      <c r="T968" s="16">
        <f t="shared" si="1630"/>
        <v>436939.59999999998</v>
      </c>
      <c r="U968" s="16">
        <v>-352.22899999999998</v>
      </c>
      <c r="V968" s="16"/>
      <c r="W968" s="16"/>
      <c r="X968" s="16">
        <f t="shared" si="1631"/>
        <v>499474.842</v>
      </c>
      <c r="Y968" s="16">
        <f t="shared" si="1632"/>
        <v>466617.03100000002</v>
      </c>
      <c r="Z968" s="16">
        <f t="shared" si="1633"/>
        <v>436939.59999999998</v>
      </c>
      <c r="AA968" s="16"/>
      <c r="AB968" s="16"/>
      <c r="AC968" s="16"/>
      <c r="AD968" s="16">
        <f t="shared" si="1634"/>
        <v>499474.842</v>
      </c>
      <c r="AE968" s="16">
        <f t="shared" si="1635"/>
        <v>466617.03100000002</v>
      </c>
      <c r="AF968" s="16">
        <f t="shared" si="1636"/>
        <v>436939.59999999998</v>
      </c>
      <c r="AG968" s="16"/>
      <c r="AH968" s="16">
        <f t="shared" si="1637"/>
        <v>499474.842</v>
      </c>
      <c r="AI968" s="16">
        <f t="shared" si="1638"/>
        <v>466617.03100000002</v>
      </c>
      <c r="AJ968" s="16">
        <f t="shared" si="1639"/>
        <v>436939.59999999998</v>
      </c>
      <c r="AK968" s="16">
        <f>10411.383+33240.282</f>
        <v>43651.665000000001</v>
      </c>
      <c r="AL968" s="16">
        <v>10411.383</v>
      </c>
      <c r="AM968" s="16">
        <v>10411.383</v>
      </c>
      <c r="AN968" s="16">
        <f t="shared" si="1640"/>
        <v>543126.50699999998</v>
      </c>
      <c r="AO968" s="16">
        <f t="shared" si="1641"/>
        <v>477028.41399999999</v>
      </c>
      <c r="AP968" s="16">
        <f t="shared" si="1642"/>
        <v>447350.98299999995</v>
      </c>
      <c r="AQ968" s="16">
        <v>-5943.5219999999999</v>
      </c>
      <c r="AR968" s="16">
        <v>-10411.383</v>
      </c>
      <c r="AS968" s="16">
        <v>-10411.383</v>
      </c>
      <c r="AT968" s="16">
        <f t="shared" si="1643"/>
        <v>537182.98499999999</v>
      </c>
      <c r="AU968" s="16">
        <f t="shared" si="1644"/>
        <v>466617.03100000002</v>
      </c>
      <c r="AV968" s="16">
        <f t="shared" si="1645"/>
        <v>436939.59999999998</v>
      </c>
      <c r="AW968" s="16"/>
      <c r="AX968" s="16"/>
      <c r="AY968" s="16"/>
      <c r="AZ968" s="16">
        <f t="shared" si="1646"/>
        <v>537182.98499999999</v>
      </c>
      <c r="BA968" s="16">
        <f t="shared" si="1647"/>
        <v>466617.03100000002</v>
      </c>
      <c r="BB968" s="16">
        <f t="shared" si="1648"/>
        <v>436939.59999999998</v>
      </c>
      <c r="BC968" s="16"/>
      <c r="BD968" s="30"/>
      <c r="BE968" s="30">
        <v>92</v>
      </c>
      <c r="BF968" s="1"/>
      <c r="BG968" s="1"/>
      <c r="BH968" s="1"/>
      <c r="BI968" s="1"/>
      <c r="BJ968" s="1"/>
    </row>
    <row r="969" s="1" customFormat="1">
      <c r="A969" s="13" t="s">
        <v>634</v>
      </c>
      <c r="B969" s="14" t="s">
        <v>52</v>
      </c>
      <c r="C969" s="13"/>
      <c r="D969" s="13"/>
      <c r="E969" s="29" t="s">
        <v>53</v>
      </c>
      <c r="F969" s="16">
        <f>F970</f>
        <v>1052.3</v>
      </c>
      <c r="G969" s="16">
        <f>G970</f>
        <v>193.80000000000001</v>
      </c>
      <c r="H969" s="16">
        <f>H970</f>
        <v>206.80000000000001</v>
      </c>
      <c r="I969" s="16">
        <f>I970</f>
        <v>0</v>
      </c>
      <c r="J969" s="16">
        <f>J970</f>
        <v>0</v>
      </c>
      <c r="K969" s="16">
        <f>K970</f>
        <v>0</v>
      </c>
      <c r="L969" s="16">
        <f t="shared" si="1559"/>
        <v>1052.3</v>
      </c>
      <c r="M969" s="16">
        <f t="shared" si="1560"/>
        <v>193.80000000000001</v>
      </c>
      <c r="N969" s="16">
        <f t="shared" si="1561"/>
        <v>206.80000000000001</v>
      </c>
      <c r="O969" s="16">
        <f>O970</f>
        <v>0</v>
      </c>
      <c r="P969" s="16">
        <f>P970</f>
        <v>0</v>
      </c>
      <c r="Q969" s="16">
        <f>Q970</f>
        <v>0</v>
      </c>
      <c r="R969" s="16">
        <f t="shared" si="1628"/>
        <v>1052.3</v>
      </c>
      <c r="S969" s="16">
        <f t="shared" si="1629"/>
        <v>193.80000000000001</v>
      </c>
      <c r="T969" s="16">
        <f t="shared" si="1630"/>
        <v>206.80000000000001</v>
      </c>
      <c r="U969" s="16">
        <f>U970</f>
        <v>0</v>
      </c>
      <c r="V969" s="16">
        <f>V970</f>
        <v>0</v>
      </c>
      <c r="W969" s="16">
        <f>W970</f>
        <v>0</v>
      </c>
      <c r="X969" s="16">
        <f t="shared" si="1631"/>
        <v>1052.3</v>
      </c>
      <c r="Y969" s="16">
        <f t="shared" si="1632"/>
        <v>193.80000000000001</v>
      </c>
      <c r="Z969" s="16">
        <f t="shared" si="1633"/>
        <v>206.80000000000001</v>
      </c>
      <c r="AA969" s="16">
        <f>AA970</f>
        <v>0</v>
      </c>
      <c r="AB969" s="16">
        <f>AB970</f>
        <v>0</v>
      </c>
      <c r="AC969" s="16">
        <f>AC970</f>
        <v>0</v>
      </c>
      <c r="AD969" s="16">
        <f t="shared" si="1634"/>
        <v>1052.3</v>
      </c>
      <c r="AE969" s="16">
        <f t="shared" si="1635"/>
        <v>193.80000000000001</v>
      </c>
      <c r="AF969" s="16">
        <f t="shared" si="1636"/>
        <v>206.80000000000001</v>
      </c>
      <c r="AG969" s="16">
        <f>AG970</f>
        <v>0</v>
      </c>
      <c r="AH969" s="16">
        <f t="shared" si="1637"/>
        <v>1052.3</v>
      </c>
      <c r="AI969" s="16">
        <f t="shared" si="1638"/>
        <v>193.80000000000001</v>
      </c>
      <c r="AJ969" s="16">
        <f t="shared" si="1639"/>
        <v>206.80000000000001</v>
      </c>
      <c r="AK969" s="16">
        <f>AK970</f>
        <v>0</v>
      </c>
      <c r="AL969" s="16">
        <f>AL970</f>
        <v>0</v>
      </c>
      <c r="AM969" s="16">
        <f>AM970</f>
        <v>0</v>
      </c>
      <c r="AN969" s="16">
        <f t="shared" si="1640"/>
        <v>1052.3</v>
      </c>
      <c r="AO969" s="16">
        <f t="shared" si="1641"/>
        <v>193.80000000000001</v>
      </c>
      <c r="AP969" s="16">
        <f t="shared" si="1642"/>
        <v>206.80000000000001</v>
      </c>
      <c r="AQ969" s="16">
        <f>AQ970</f>
        <v>0</v>
      </c>
      <c r="AR969" s="16">
        <f>AR970</f>
        <v>0</v>
      </c>
      <c r="AS969" s="16">
        <f>AS970</f>
        <v>0</v>
      </c>
      <c r="AT969" s="16">
        <f t="shared" si="1643"/>
        <v>1052.3</v>
      </c>
      <c r="AU969" s="16">
        <f t="shared" si="1644"/>
        <v>193.80000000000001</v>
      </c>
      <c r="AV969" s="16">
        <f t="shared" si="1645"/>
        <v>206.80000000000001</v>
      </c>
      <c r="AW969" s="16">
        <f>AW970</f>
        <v>0</v>
      </c>
      <c r="AX969" s="16">
        <f>AX970</f>
        <v>0</v>
      </c>
      <c r="AY969" s="16">
        <f>AY970</f>
        <v>0</v>
      </c>
      <c r="AZ969" s="16">
        <f t="shared" si="1646"/>
        <v>1052.3</v>
      </c>
      <c r="BA969" s="16">
        <f t="shared" si="1647"/>
        <v>193.80000000000001</v>
      </c>
      <c r="BB969" s="16">
        <f t="shared" si="1648"/>
        <v>206.80000000000001</v>
      </c>
      <c r="BC969" s="16">
        <f>BC970</f>
        <v>0</v>
      </c>
      <c r="BD969" s="30"/>
      <c r="BE969" s="30"/>
      <c r="BF969" s="1"/>
      <c r="BG969" s="1"/>
      <c r="BH969" s="1"/>
      <c r="BI969" s="1"/>
      <c r="BJ969" s="1"/>
    </row>
    <row r="970" s="1" customFormat="1">
      <c r="A970" s="13" t="s">
        <v>634</v>
      </c>
      <c r="B970" s="14">
        <v>800</v>
      </c>
      <c r="C970" s="13" t="s">
        <v>327</v>
      </c>
      <c r="D970" s="13" t="s">
        <v>106</v>
      </c>
      <c r="E970" s="29" t="s">
        <v>535</v>
      </c>
      <c r="F970" s="16">
        <v>1052.3</v>
      </c>
      <c r="G970" s="16">
        <v>193.80000000000001</v>
      </c>
      <c r="H970" s="16">
        <v>206.80000000000001</v>
      </c>
      <c r="I970" s="16"/>
      <c r="J970" s="16"/>
      <c r="K970" s="16"/>
      <c r="L970" s="16">
        <f t="shared" si="1559"/>
        <v>1052.3</v>
      </c>
      <c r="M970" s="16">
        <f t="shared" si="1560"/>
        <v>193.80000000000001</v>
      </c>
      <c r="N970" s="16">
        <f t="shared" si="1561"/>
        <v>206.80000000000001</v>
      </c>
      <c r="O970" s="16"/>
      <c r="P970" s="16"/>
      <c r="Q970" s="16"/>
      <c r="R970" s="16">
        <f t="shared" si="1628"/>
        <v>1052.3</v>
      </c>
      <c r="S970" s="16">
        <f t="shared" si="1629"/>
        <v>193.80000000000001</v>
      </c>
      <c r="T970" s="16">
        <f t="shared" si="1630"/>
        <v>206.80000000000001</v>
      </c>
      <c r="U970" s="16"/>
      <c r="V970" s="16"/>
      <c r="W970" s="16"/>
      <c r="X970" s="16">
        <f t="shared" si="1631"/>
        <v>1052.3</v>
      </c>
      <c r="Y970" s="16">
        <f t="shared" si="1632"/>
        <v>193.80000000000001</v>
      </c>
      <c r="Z970" s="16">
        <f t="shared" si="1633"/>
        <v>206.80000000000001</v>
      </c>
      <c r="AA970" s="16"/>
      <c r="AB970" s="16"/>
      <c r="AC970" s="16"/>
      <c r="AD970" s="16">
        <f t="shared" si="1634"/>
        <v>1052.3</v>
      </c>
      <c r="AE970" s="16">
        <f t="shared" si="1635"/>
        <v>193.80000000000001</v>
      </c>
      <c r="AF970" s="16">
        <f t="shared" si="1636"/>
        <v>206.80000000000001</v>
      </c>
      <c r="AG970" s="16"/>
      <c r="AH970" s="16">
        <f t="shared" si="1637"/>
        <v>1052.3</v>
      </c>
      <c r="AI970" s="16">
        <f t="shared" si="1638"/>
        <v>193.80000000000001</v>
      </c>
      <c r="AJ970" s="16">
        <f t="shared" si="1639"/>
        <v>206.80000000000001</v>
      </c>
      <c r="AK970" s="16"/>
      <c r="AL970" s="16"/>
      <c r="AM970" s="16"/>
      <c r="AN970" s="16">
        <f t="shared" si="1640"/>
        <v>1052.3</v>
      </c>
      <c r="AO970" s="16">
        <f t="shared" si="1641"/>
        <v>193.80000000000001</v>
      </c>
      <c r="AP970" s="16">
        <f t="shared" si="1642"/>
        <v>206.80000000000001</v>
      </c>
      <c r="AQ970" s="16"/>
      <c r="AR970" s="16"/>
      <c r="AS970" s="16"/>
      <c r="AT970" s="16">
        <f t="shared" si="1643"/>
        <v>1052.3</v>
      </c>
      <c r="AU970" s="16">
        <f t="shared" si="1644"/>
        <v>193.80000000000001</v>
      </c>
      <c r="AV970" s="16">
        <f t="shared" si="1645"/>
        <v>206.80000000000001</v>
      </c>
      <c r="AW970" s="16"/>
      <c r="AX970" s="16"/>
      <c r="AY970" s="16"/>
      <c r="AZ970" s="16">
        <f t="shared" si="1646"/>
        <v>1052.3</v>
      </c>
      <c r="BA970" s="16">
        <f t="shared" si="1647"/>
        <v>193.80000000000001</v>
      </c>
      <c r="BB970" s="16">
        <f t="shared" si="1648"/>
        <v>206.80000000000001</v>
      </c>
      <c r="BC970" s="16"/>
      <c r="BD970" s="30"/>
      <c r="BE970" s="30"/>
      <c r="BF970" s="1"/>
      <c r="BG970" s="1"/>
      <c r="BH970" s="1"/>
      <c r="BI970" s="1"/>
      <c r="BJ970" s="1"/>
    </row>
    <row r="971" s="1" customFormat="1">
      <c r="A971" s="13" t="s">
        <v>636</v>
      </c>
      <c r="B971" s="14"/>
      <c r="C971" s="13"/>
      <c r="D971" s="13"/>
      <c r="E971" s="29" t="s">
        <v>637</v>
      </c>
      <c r="F971" s="16">
        <f t="shared" ref="F971:F999" si="1675">F972</f>
        <v>54102.399999999994</v>
      </c>
      <c r="G971" s="16">
        <f t="shared" ref="G971:G999" si="1676">G972</f>
        <v>54362.099999999999</v>
      </c>
      <c r="H971" s="16">
        <f t="shared" ref="H971:H999" si="1677">H972</f>
        <v>54362.099999999999</v>
      </c>
      <c r="I971" s="16">
        <f t="shared" ref="I971:I999" si="1678">I972</f>
        <v>0</v>
      </c>
      <c r="J971" s="16">
        <f t="shared" ref="J971:J999" si="1679">J972</f>
        <v>0</v>
      </c>
      <c r="K971" s="16">
        <f t="shared" ref="K971:K999" si="1680">K972</f>
        <v>0</v>
      </c>
      <c r="L971" s="16">
        <f t="shared" si="1559"/>
        <v>54102.399999999994</v>
      </c>
      <c r="M971" s="16">
        <f t="shared" si="1560"/>
        <v>54362.099999999999</v>
      </c>
      <c r="N971" s="16">
        <f t="shared" si="1561"/>
        <v>54362.099999999999</v>
      </c>
      <c r="O971" s="16">
        <f t="shared" ref="O971:O999" si="1681">O972</f>
        <v>0</v>
      </c>
      <c r="P971" s="16">
        <f t="shared" ref="P971:P999" si="1682">P972</f>
        <v>0</v>
      </c>
      <c r="Q971" s="16">
        <f t="shared" ref="Q971:Q999" si="1683">Q972</f>
        <v>0</v>
      </c>
      <c r="R971" s="16">
        <f t="shared" si="1628"/>
        <v>54102.399999999994</v>
      </c>
      <c r="S971" s="16">
        <f t="shared" si="1629"/>
        <v>54362.099999999999</v>
      </c>
      <c r="T971" s="16">
        <f t="shared" si="1630"/>
        <v>54362.099999999999</v>
      </c>
      <c r="U971" s="16">
        <f t="shared" ref="U971:U999" si="1684">U972</f>
        <v>0</v>
      </c>
      <c r="V971" s="16">
        <f t="shared" ref="V971:V999" si="1685">V972</f>
        <v>0</v>
      </c>
      <c r="W971" s="16">
        <f t="shared" ref="W971:W999" si="1686">W972</f>
        <v>0</v>
      </c>
      <c r="X971" s="16">
        <f t="shared" si="1631"/>
        <v>54102.399999999994</v>
      </c>
      <c r="Y971" s="16">
        <f t="shared" si="1632"/>
        <v>54362.099999999999</v>
      </c>
      <c r="Z971" s="16">
        <f t="shared" si="1633"/>
        <v>54362.099999999999</v>
      </c>
      <c r="AA971" s="16">
        <f t="shared" ref="AA971:AA999" si="1687">AA972</f>
        <v>0</v>
      </c>
      <c r="AB971" s="16">
        <f t="shared" ref="AB971:AB999" si="1688">AB972</f>
        <v>0</v>
      </c>
      <c r="AC971" s="16">
        <f t="shared" ref="AC971:AC999" si="1689">AC972</f>
        <v>0</v>
      </c>
      <c r="AD971" s="16">
        <f t="shared" si="1634"/>
        <v>54102.399999999994</v>
      </c>
      <c r="AE971" s="16">
        <f t="shared" si="1635"/>
        <v>54362.099999999999</v>
      </c>
      <c r="AF971" s="16">
        <f t="shared" si="1636"/>
        <v>54362.099999999999</v>
      </c>
      <c r="AG971" s="16">
        <f t="shared" ref="AG971:AG999" si="1690">AG972</f>
        <v>0</v>
      </c>
      <c r="AH971" s="16">
        <f t="shared" si="1637"/>
        <v>54102.399999999994</v>
      </c>
      <c r="AI971" s="16">
        <f t="shared" si="1638"/>
        <v>54362.099999999999</v>
      </c>
      <c r="AJ971" s="16">
        <f t="shared" si="1639"/>
        <v>54362.099999999999</v>
      </c>
      <c r="AK971" s="16">
        <f t="shared" ref="AK971:AK999" si="1691">AK972</f>
        <v>0</v>
      </c>
      <c r="AL971" s="16">
        <f t="shared" ref="AL971:AL999" si="1692">AL972</f>
        <v>0</v>
      </c>
      <c r="AM971" s="16">
        <f t="shared" ref="AM971:AM999" si="1693">AM972</f>
        <v>0</v>
      </c>
      <c r="AN971" s="16">
        <f t="shared" si="1640"/>
        <v>54102.399999999994</v>
      </c>
      <c r="AO971" s="16">
        <f t="shared" si="1641"/>
        <v>54362.099999999999</v>
      </c>
      <c r="AP971" s="16">
        <f t="shared" si="1642"/>
        <v>54362.099999999999</v>
      </c>
      <c r="AQ971" s="16">
        <f t="shared" ref="AQ971:AQ999" si="1694">AQ972</f>
        <v>0</v>
      </c>
      <c r="AR971" s="16">
        <f t="shared" ref="AR971:AR999" si="1695">AR972</f>
        <v>0</v>
      </c>
      <c r="AS971" s="16">
        <f t="shared" ref="AS971:AS999" si="1696">AS972</f>
        <v>0</v>
      </c>
      <c r="AT971" s="16">
        <f t="shared" si="1643"/>
        <v>54102.399999999994</v>
      </c>
      <c r="AU971" s="16">
        <f t="shared" si="1644"/>
        <v>54362.099999999999</v>
      </c>
      <c r="AV971" s="16">
        <f t="shared" si="1645"/>
        <v>54362.099999999999</v>
      </c>
      <c r="AW971" s="16">
        <f t="shared" ref="AW971:AW999" si="1697">AW972</f>
        <v>1109.7670000000001</v>
      </c>
      <c r="AX971" s="16">
        <f t="shared" ref="AX971:AX999" si="1698">AX972</f>
        <v>0</v>
      </c>
      <c r="AY971" s="16">
        <f t="shared" ref="AY971:AY999" si="1699">AY972</f>
        <v>0</v>
      </c>
      <c r="AZ971" s="16">
        <f t="shared" si="1646"/>
        <v>55212.166999999994</v>
      </c>
      <c r="BA971" s="16">
        <f t="shared" si="1647"/>
        <v>54362.099999999999</v>
      </c>
      <c r="BB971" s="16">
        <f t="shared" si="1648"/>
        <v>54362.099999999999</v>
      </c>
      <c r="BC971" s="16">
        <f t="shared" ref="BC971:BC999" si="1700">BC972</f>
        <v>0</v>
      </c>
      <c r="BD971" s="30"/>
      <c r="BE971" s="30"/>
      <c r="BF971" s="1"/>
      <c r="BG971" s="1"/>
      <c r="BH971" s="1"/>
      <c r="BI971" s="1"/>
      <c r="BJ971" s="1"/>
    </row>
    <row r="972" s="1" customFormat="1">
      <c r="A972" s="13" t="s">
        <v>636</v>
      </c>
      <c r="B972" s="14" t="s">
        <v>66</v>
      </c>
      <c r="C972" s="13"/>
      <c r="D972" s="13"/>
      <c r="E972" s="29" t="s">
        <v>67</v>
      </c>
      <c r="F972" s="16">
        <f t="shared" si="1675"/>
        <v>54102.399999999994</v>
      </c>
      <c r="G972" s="16">
        <f t="shared" si="1676"/>
        <v>54362.099999999999</v>
      </c>
      <c r="H972" s="16">
        <f t="shared" si="1677"/>
        <v>54362.099999999999</v>
      </c>
      <c r="I972" s="16">
        <f t="shared" si="1678"/>
        <v>0</v>
      </c>
      <c r="J972" s="16">
        <f t="shared" si="1679"/>
        <v>0</v>
      </c>
      <c r="K972" s="16">
        <f t="shared" si="1680"/>
        <v>0</v>
      </c>
      <c r="L972" s="16">
        <f t="shared" si="1559"/>
        <v>54102.399999999994</v>
      </c>
      <c r="M972" s="16">
        <f t="shared" si="1560"/>
        <v>54362.099999999999</v>
      </c>
      <c r="N972" s="16">
        <f t="shared" si="1561"/>
        <v>54362.099999999999</v>
      </c>
      <c r="O972" s="16">
        <f t="shared" si="1681"/>
        <v>0</v>
      </c>
      <c r="P972" s="16">
        <f t="shared" si="1682"/>
        <v>0</v>
      </c>
      <c r="Q972" s="16">
        <f t="shared" si="1683"/>
        <v>0</v>
      </c>
      <c r="R972" s="16">
        <f t="shared" si="1628"/>
        <v>54102.399999999994</v>
      </c>
      <c r="S972" s="16">
        <f t="shared" si="1629"/>
        <v>54362.099999999999</v>
      </c>
      <c r="T972" s="16">
        <f t="shared" si="1630"/>
        <v>54362.099999999999</v>
      </c>
      <c r="U972" s="16">
        <f t="shared" si="1684"/>
        <v>0</v>
      </c>
      <c r="V972" s="16">
        <f t="shared" si="1685"/>
        <v>0</v>
      </c>
      <c r="W972" s="16">
        <f t="shared" si="1686"/>
        <v>0</v>
      </c>
      <c r="X972" s="16">
        <f t="shared" si="1631"/>
        <v>54102.399999999994</v>
      </c>
      <c r="Y972" s="16">
        <f t="shared" si="1632"/>
        <v>54362.099999999999</v>
      </c>
      <c r="Z972" s="16">
        <f t="shared" si="1633"/>
        <v>54362.099999999999</v>
      </c>
      <c r="AA972" s="16">
        <f t="shared" si="1687"/>
        <v>0</v>
      </c>
      <c r="AB972" s="16">
        <f t="shared" si="1688"/>
        <v>0</v>
      </c>
      <c r="AC972" s="16">
        <f t="shared" si="1689"/>
        <v>0</v>
      </c>
      <c r="AD972" s="16">
        <f t="shared" si="1634"/>
        <v>54102.399999999994</v>
      </c>
      <c r="AE972" s="16">
        <f t="shared" si="1635"/>
        <v>54362.099999999999</v>
      </c>
      <c r="AF972" s="16">
        <f t="shared" si="1636"/>
        <v>54362.099999999999</v>
      </c>
      <c r="AG972" s="16">
        <f t="shared" si="1690"/>
        <v>0</v>
      </c>
      <c r="AH972" s="16">
        <f t="shared" si="1637"/>
        <v>54102.399999999994</v>
      </c>
      <c r="AI972" s="16">
        <f t="shared" si="1638"/>
        <v>54362.099999999999</v>
      </c>
      <c r="AJ972" s="16">
        <f t="shared" si="1639"/>
        <v>54362.099999999999</v>
      </c>
      <c r="AK972" s="16">
        <f t="shared" si="1691"/>
        <v>0</v>
      </c>
      <c r="AL972" s="16">
        <f t="shared" si="1692"/>
        <v>0</v>
      </c>
      <c r="AM972" s="16">
        <f t="shared" si="1693"/>
        <v>0</v>
      </c>
      <c r="AN972" s="16">
        <f t="shared" si="1640"/>
        <v>54102.399999999994</v>
      </c>
      <c r="AO972" s="16">
        <f t="shared" si="1641"/>
        <v>54362.099999999999</v>
      </c>
      <c r="AP972" s="16">
        <f t="shared" si="1642"/>
        <v>54362.099999999999</v>
      </c>
      <c r="AQ972" s="16">
        <f t="shared" si="1694"/>
        <v>0</v>
      </c>
      <c r="AR972" s="16">
        <f t="shared" si="1695"/>
        <v>0</v>
      </c>
      <c r="AS972" s="16">
        <f t="shared" si="1696"/>
        <v>0</v>
      </c>
      <c r="AT972" s="16">
        <f t="shared" si="1643"/>
        <v>54102.399999999994</v>
      </c>
      <c r="AU972" s="16">
        <f t="shared" si="1644"/>
        <v>54362.099999999999</v>
      </c>
      <c r="AV972" s="16">
        <f t="shared" si="1645"/>
        <v>54362.099999999999</v>
      </c>
      <c r="AW972" s="16">
        <f t="shared" si="1697"/>
        <v>1109.7670000000001</v>
      </c>
      <c r="AX972" s="16">
        <f t="shared" si="1698"/>
        <v>0</v>
      </c>
      <c r="AY972" s="16">
        <f t="shared" si="1699"/>
        <v>0</v>
      </c>
      <c r="AZ972" s="16">
        <f t="shared" si="1646"/>
        <v>55212.166999999994</v>
      </c>
      <c r="BA972" s="16">
        <f t="shared" si="1647"/>
        <v>54362.099999999999</v>
      </c>
      <c r="BB972" s="16">
        <f t="shared" si="1648"/>
        <v>54362.099999999999</v>
      </c>
      <c r="BC972" s="16">
        <f t="shared" si="1700"/>
        <v>0</v>
      </c>
      <c r="BD972" s="30"/>
      <c r="BE972" s="30"/>
      <c r="BF972" s="1"/>
      <c r="BG972" s="1"/>
      <c r="BH972" s="1"/>
      <c r="BI972" s="1"/>
      <c r="BJ972" s="1"/>
    </row>
    <row r="973" s="1" customFormat="1">
      <c r="A973" s="13" t="s">
        <v>636</v>
      </c>
      <c r="B973" s="14">
        <v>200</v>
      </c>
      <c r="C973" s="13" t="s">
        <v>327</v>
      </c>
      <c r="D973" s="13" t="s">
        <v>106</v>
      </c>
      <c r="E973" s="29" t="s">
        <v>535</v>
      </c>
      <c r="F973" s="16">
        <v>54102.399999999994</v>
      </c>
      <c r="G973" s="16">
        <v>54362.099999999999</v>
      </c>
      <c r="H973" s="16">
        <v>54362.099999999999</v>
      </c>
      <c r="I973" s="16"/>
      <c r="J973" s="16"/>
      <c r="K973" s="16"/>
      <c r="L973" s="16">
        <f t="shared" ref="L973:L1036" si="1701">F973+I973</f>
        <v>54102.399999999994</v>
      </c>
      <c r="M973" s="16">
        <f t="shared" ref="M973:M1036" si="1702">G973+J973</f>
        <v>54362.099999999999</v>
      </c>
      <c r="N973" s="16">
        <f t="shared" ref="N973:N1036" si="1703">H973+K973</f>
        <v>54362.099999999999</v>
      </c>
      <c r="O973" s="16"/>
      <c r="P973" s="16"/>
      <c r="Q973" s="16"/>
      <c r="R973" s="16">
        <f t="shared" si="1628"/>
        <v>54102.399999999994</v>
      </c>
      <c r="S973" s="16">
        <f t="shared" si="1629"/>
        <v>54362.099999999999</v>
      </c>
      <c r="T973" s="16">
        <f t="shared" si="1630"/>
        <v>54362.099999999999</v>
      </c>
      <c r="U973" s="16"/>
      <c r="V973" s="16"/>
      <c r="W973" s="16"/>
      <c r="X973" s="16">
        <f t="shared" si="1631"/>
        <v>54102.399999999994</v>
      </c>
      <c r="Y973" s="16">
        <f t="shared" si="1632"/>
        <v>54362.099999999999</v>
      </c>
      <c r="Z973" s="16">
        <f t="shared" si="1633"/>
        <v>54362.099999999999</v>
      </c>
      <c r="AA973" s="16"/>
      <c r="AB973" s="16"/>
      <c r="AC973" s="16"/>
      <c r="AD973" s="16">
        <f t="shared" si="1634"/>
        <v>54102.399999999994</v>
      </c>
      <c r="AE973" s="16">
        <f t="shared" si="1635"/>
        <v>54362.099999999999</v>
      </c>
      <c r="AF973" s="16">
        <f t="shared" si="1636"/>
        <v>54362.099999999999</v>
      </c>
      <c r="AG973" s="16"/>
      <c r="AH973" s="16">
        <f t="shared" si="1637"/>
        <v>54102.399999999994</v>
      </c>
      <c r="AI973" s="16">
        <f t="shared" si="1638"/>
        <v>54362.099999999999</v>
      </c>
      <c r="AJ973" s="16">
        <f t="shared" si="1639"/>
        <v>54362.099999999999</v>
      </c>
      <c r="AK973" s="16"/>
      <c r="AL973" s="16"/>
      <c r="AM973" s="16"/>
      <c r="AN973" s="16">
        <f t="shared" si="1640"/>
        <v>54102.399999999994</v>
      </c>
      <c r="AO973" s="16">
        <f t="shared" si="1641"/>
        <v>54362.099999999999</v>
      </c>
      <c r="AP973" s="16">
        <f t="shared" si="1642"/>
        <v>54362.099999999999</v>
      </c>
      <c r="AQ973" s="16"/>
      <c r="AR973" s="16"/>
      <c r="AS973" s="16"/>
      <c r="AT973" s="16">
        <f t="shared" si="1643"/>
        <v>54102.399999999994</v>
      </c>
      <c r="AU973" s="16">
        <f t="shared" si="1644"/>
        <v>54362.099999999999</v>
      </c>
      <c r="AV973" s="16">
        <f t="shared" si="1645"/>
        <v>54362.099999999999</v>
      </c>
      <c r="AW973" s="16">
        <v>1109.7670000000001</v>
      </c>
      <c r="AX973" s="16"/>
      <c r="AY973" s="16"/>
      <c r="AZ973" s="16">
        <f t="shared" si="1646"/>
        <v>55212.166999999994</v>
      </c>
      <c r="BA973" s="16">
        <f t="shared" si="1647"/>
        <v>54362.099999999999</v>
      </c>
      <c r="BB973" s="16">
        <f t="shared" si="1648"/>
        <v>54362.099999999999</v>
      </c>
      <c r="BC973" s="16"/>
      <c r="BD973" s="30"/>
      <c r="BE973" s="30"/>
      <c r="BF973" s="1"/>
      <c r="BG973" s="1"/>
      <c r="BH973" s="1"/>
      <c r="BI973" s="1"/>
      <c r="BJ973" s="1"/>
    </row>
    <row r="974" s="1" customFormat="1">
      <c r="A974" s="13" t="s">
        <v>638</v>
      </c>
      <c r="B974" s="14"/>
      <c r="C974" s="13"/>
      <c r="D974" s="13"/>
      <c r="E974" s="29" t="s">
        <v>639</v>
      </c>
      <c r="F974" s="16">
        <f t="shared" si="1675"/>
        <v>43099.699999999997</v>
      </c>
      <c r="G974" s="16">
        <f t="shared" si="1676"/>
        <v>43099.699999999997</v>
      </c>
      <c r="H974" s="16">
        <f t="shared" si="1677"/>
        <v>43099.699999999997</v>
      </c>
      <c r="I974" s="16">
        <f t="shared" si="1678"/>
        <v>0</v>
      </c>
      <c r="J974" s="16">
        <f t="shared" si="1679"/>
        <v>0</v>
      </c>
      <c r="K974" s="16">
        <f t="shared" si="1680"/>
        <v>0</v>
      </c>
      <c r="L974" s="16">
        <f t="shared" si="1701"/>
        <v>43099.699999999997</v>
      </c>
      <c r="M974" s="16">
        <f t="shared" si="1702"/>
        <v>43099.699999999997</v>
      </c>
      <c r="N974" s="16">
        <f t="shared" si="1703"/>
        <v>43099.699999999997</v>
      </c>
      <c r="O974" s="16">
        <f t="shared" si="1681"/>
        <v>0</v>
      </c>
      <c r="P974" s="16">
        <f t="shared" si="1682"/>
        <v>0</v>
      </c>
      <c r="Q974" s="16">
        <f t="shared" si="1683"/>
        <v>0</v>
      </c>
      <c r="R974" s="16">
        <f t="shared" si="1628"/>
        <v>43099.699999999997</v>
      </c>
      <c r="S974" s="16">
        <f t="shared" si="1629"/>
        <v>43099.699999999997</v>
      </c>
      <c r="T974" s="16">
        <f t="shared" si="1630"/>
        <v>43099.699999999997</v>
      </c>
      <c r="U974" s="16">
        <f t="shared" si="1684"/>
        <v>0</v>
      </c>
      <c r="V974" s="16">
        <f t="shared" si="1685"/>
        <v>0</v>
      </c>
      <c r="W974" s="16">
        <f t="shared" si="1686"/>
        <v>0</v>
      </c>
      <c r="X974" s="16">
        <f t="shared" si="1631"/>
        <v>43099.699999999997</v>
      </c>
      <c r="Y974" s="16">
        <f t="shared" si="1632"/>
        <v>43099.699999999997</v>
      </c>
      <c r="Z974" s="16">
        <f t="shared" si="1633"/>
        <v>43099.699999999997</v>
      </c>
      <c r="AA974" s="16">
        <f t="shared" si="1687"/>
        <v>0</v>
      </c>
      <c r="AB974" s="16">
        <f t="shared" si="1688"/>
        <v>0</v>
      </c>
      <c r="AC974" s="16">
        <f t="shared" si="1689"/>
        <v>0</v>
      </c>
      <c r="AD974" s="16">
        <f t="shared" si="1634"/>
        <v>43099.699999999997</v>
      </c>
      <c r="AE974" s="16">
        <f t="shared" si="1635"/>
        <v>43099.699999999997</v>
      </c>
      <c r="AF974" s="16">
        <f t="shared" si="1636"/>
        <v>43099.699999999997</v>
      </c>
      <c r="AG974" s="16">
        <f t="shared" si="1690"/>
        <v>0</v>
      </c>
      <c r="AH974" s="16">
        <f t="shared" si="1637"/>
        <v>43099.699999999997</v>
      </c>
      <c r="AI974" s="16">
        <f t="shared" si="1638"/>
        <v>43099.699999999997</v>
      </c>
      <c r="AJ974" s="16">
        <f t="shared" si="1639"/>
        <v>43099.699999999997</v>
      </c>
      <c r="AK974" s="16">
        <f t="shared" si="1691"/>
        <v>0</v>
      </c>
      <c r="AL974" s="16">
        <f t="shared" si="1692"/>
        <v>0</v>
      </c>
      <c r="AM974" s="16">
        <f t="shared" si="1693"/>
        <v>0</v>
      </c>
      <c r="AN974" s="16">
        <f t="shared" si="1640"/>
        <v>43099.699999999997</v>
      </c>
      <c r="AO974" s="16">
        <f t="shared" si="1641"/>
        <v>43099.699999999997</v>
      </c>
      <c r="AP974" s="16">
        <f t="shared" si="1642"/>
        <v>43099.699999999997</v>
      </c>
      <c r="AQ974" s="16">
        <f t="shared" si="1694"/>
        <v>0</v>
      </c>
      <c r="AR974" s="16">
        <f t="shared" si="1695"/>
        <v>0</v>
      </c>
      <c r="AS974" s="16">
        <f t="shared" si="1696"/>
        <v>0</v>
      </c>
      <c r="AT974" s="16">
        <f t="shared" si="1643"/>
        <v>43099.699999999997</v>
      </c>
      <c r="AU974" s="16">
        <f t="shared" si="1644"/>
        <v>43099.699999999997</v>
      </c>
      <c r="AV974" s="16">
        <f t="shared" si="1645"/>
        <v>43099.699999999997</v>
      </c>
      <c r="AW974" s="16">
        <f t="shared" si="1697"/>
        <v>0</v>
      </c>
      <c r="AX974" s="16">
        <f t="shared" si="1698"/>
        <v>0</v>
      </c>
      <c r="AY974" s="16">
        <f t="shared" si="1699"/>
        <v>0</v>
      </c>
      <c r="AZ974" s="16">
        <f t="shared" si="1646"/>
        <v>43099.699999999997</v>
      </c>
      <c r="BA974" s="16">
        <f t="shared" si="1647"/>
        <v>43099.699999999997</v>
      </c>
      <c r="BB974" s="16">
        <f t="shared" si="1648"/>
        <v>43099.699999999997</v>
      </c>
      <c r="BC974" s="16">
        <f t="shared" si="1700"/>
        <v>0</v>
      </c>
      <c r="BD974" s="30"/>
      <c r="BE974" s="30"/>
      <c r="BF974" s="1"/>
      <c r="BG974" s="1"/>
      <c r="BH974" s="1"/>
      <c r="BI974" s="1"/>
      <c r="BJ974" s="1"/>
    </row>
    <row r="975" s="1" customFormat="1">
      <c r="A975" s="13" t="s">
        <v>638</v>
      </c>
      <c r="B975" s="14" t="s">
        <v>66</v>
      </c>
      <c r="C975" s="13"/>
      <c r="D975" s="13"/>
      <c r="E975" s="29" t="s">
        <v>67</v>
      </c>
      <c r="F975" s="16">
        <f t="shared" si="1675"/>
        <v>43099.699999999997</v>
      </c>
      <c r="G975" s="16">
        <f t="shared" si="1676"/>
        <v>43099.699999999997</v>
      </c>
      <c r="H975" s="16">
        <f t="shared" si="1677"/>
        <v>43099.699999999997</v>
      </c>
      <c r="I975" s="16">
        <f t="shared" si="1678"/>
        <v>0</v>
      </c>
      <c r="J975" s="16">
        <f t="shared" si="1679"/>
        <v>0</v>
      </c>
      <c r="K975" s="16">
        <f t="shared" si="1680"/>
        <v>0</v>
      </c>
      <c r="L975" s="16">
        <f t="shared" si="1701"/>
        <v>43099.699999999997</v>
      </c>
      <c r="M975" s="16">
        <f t="shared" si="1702"/>
        <v>43099.699999999997</v>
      </c>
      <c r="N975" s="16">
        <f t="shared" si="1703"/>
        <v>43099.699999999997</v>
      </c>
      <c r="O975" s="16">
        <f t="shared" si="1681"/>
        <v>0</v>
      </c>
      <c r="P975" s="16">
        <f t="shared" si="1682"/>
        <v>0</v>
      </c>
      <c r="Q975" s="16">
        <f t="shared" si="1683"/>
        <v>0</v>
      </c>
      <c r="R975" s="16">
        <f t="shared" si="1628"/>
        <v>43099.699999999997</v>
      </c>
      <c r="S975" s="16">
        <f t="shared" si="1629"/>
        <v>43099.699999999997</v>
      </c>
      <c r="T975" s="16">
        <f t="shared" si="1630"/>
        <v>43099.699999999997</v>
      </c>
      <c r="U975" s="16">
        <f t="shared" si="1684"/>
        <v>0</v>
      </c>
      <c r="V975" s="16">
        <f t="shared" si="1685"/>
        <v>0</v>
      </c>
      <c r="W975" s="16">
        <f t="shared" si="1686"/>
        <v>0</v>
      </c>
      <c r="X975" s="16">
        <f t="shared" si="1631"/>
        <v>43099.699999999997</v>
      </c>
      <c r="Y975" s="16">
        <f t="shared" si="1632"/>
        <v>43099.699999999997</v>
      </c>
      <c r="Z975" s="16">
        <f t="shared" si="1633"/>
        <v>43099.699999999997</v>
      </c>
      <c r="AA975" s="16">
        <f t="shared" si="1687"/>
        <v>0</v>
      </c>
      <c r="AB975" s="16">
        <f t="shared" si="1688"/>
        <v>0</v>
      </c>
      <c r="AC975" s="16">
        <f t="shared" si="1689"/>
        <v>0</v>
      </c>
      <c r="AD975" s="16">
        <f t="shared" si="1634"/>
        <v>43099.699999999997</v>
      </c>
      <c r="AE975" s="16">
        <f t="shared" si="1635"/>
        <v>43099.699999999997</v>
      </c>
      <c r="AF975" s="16">
        <f t="shared" si="1636"/>
        <v>43099.699999999997</v>
      </c>
      <c r="AG975" s="16">
        <f t="shared" si="1690"/>
        <v>0</v>
      </c>
      <c r="AH975" s="16">
        <f t="shared" si="1637"/>
        <v>43099.699999999997</v>
      </c>
      <c r="AI975" s="16">
        <f t="shared" si="1638"/>
        <v>43099.699999999997</v>
      </c>
      <c r="AJ975" s="16">
        <f t="shared" si="1639"/>
        <v>43099.699999999997</v>
      </c>
      <c r="AK975" s="16">
        <f t="shared" si="1691"/>
        <v>0</v>
      </c>
      <c r="AL975" s="16">
        <f t="shared" si="1692"/>
        <v>0</v>
      </c>
      <c r="AM975" s="16">
        <f t="shared" si="1693"/>
        <v>0</v>
      </c>
      <c r="AN975" s="16">
        <f t="shared" si="1640"/>
        <v>43099.699999999997</v>
      </c>
      <c r="AO975" s="16">
        <f t="shared" si="1641"/>
        <v>43099.699999999997</v>
      </c>
      <c r="AP975" s="16">
        <f t="shared" si="1642"/>
        <v>43099.699999999997</v>
      </c>
      <c r="AQ975" s="16">
        <f t="shared" si="1694"/>
        <v>0</v>
      </c>
      <c r="AR975" s="16">
        <f t="shared" si="1695"/>
        <v>0</v>
      </c>
      <c r="AS975" s="16">
        <f t="shared" si="1696"/>
        <v>0</v>
      </c>
      <c r="AT975" s="16">
        <f t="shared" si="1643"/>
        <v>43099.699999999997</v>
      </c>
      <c r="AU975" s="16">
        <f t="shared" si="1644"/>
        <v>43099.699999999997</v>
      </c>
      <c r="AV975" s="16">
        <f t="shared" si="1645"/>
        <v>43099.699999999997</v>
      </c>
      <c r="AW975" s="16">
        <f t="shared" si="1697"/>
        <v>0</v>
      </c>
      <c r="AX975" s="16">
        <f t="shared" si="1698"/>
        <v>0</v>
      </c>
      <c r="AY975" s="16">
        <f t="shared" si="1699"/>
        <v>0</v>
      </c>
      <c r="AZ975" s="16">
        <f t="shared" si="1646"/>
        <v>43099.699999999997</v>
      </c>
      <c r="BA975" s="16">
        <f t="shared" si="1647"/>
        <v>43099.699999999997</v>
      </c>
      <c r="BB975" s="16">
        <f t="shared" si="1648"/>
        <v>43099.699999999997</v>
      </c>
      <c r="BC975" s="16">
        <f t="shared" si="1700"/>
        <v>0</v>
      </c>
      <c r="BD975" s="30"/>
      <c r="BE975" s="30"/>
      <c r="BF975" s="1"/>
      <c r="BG975" s="1"/>
      <c r="BH975" s="1"/>
      <c r="BI975" s="1"/>
      <c r="BJ975" s="1"/>
    </row>
    <row r="976" s="1" customFormat="1">
      <c r="A976" s="13" t="s">
        <v>638</v>
      </c>
      <c r="B976" s="14">
        <v>200</v>
      </c>
      <c r="C976" s="13" t="s">
        <v>327</v>
      </c>
      <c r="D976" s="13" t="s">
        <v>106</v>
      </c>
      <c r="E976" s="29" t="s">
        <v>535</v>
      </c>
      <c r="F976" s="16">
        <v>43099.699999999997</v>
      </c>
      <c r="G976" s="16">
        <v>43099.699999999997</v>
      </c>
      <c r="H976" s="16">
        <v>43099.699999999997</v>
      </c>
      <c r="I976" s="16"/>
      <c r="J976" s="16"/>
      <c r="K976" s="16"/>
      <c r="L976" s="16">
        <f t="shared" si="1701"/>
        <v>43099.699999999997</v>
      </c>
      <c r="M976" s="16">
        <f t="shared" si="1702"/>
        <v>43099.699999999997</v>
      </c>
      <c r="N976" s="16">
        <f t="shared" si="1703"/>
        <v>43099.699999999997</v>
      </c>
      <c r="O976" s="16"/>
      <c r="P976" s="16"/>
      <c r="Q976" s="16"/>
      <c r="R976" s="16">
        <f t="shared" si="1628"/>
        <v>43099.699999999997</v>
      </c>
      <c r="S976" s="16">
        <f t="shared" si="1629"/>
        <v>43099.699999999997</v>
      </c>
      <c r="T976" s="16">
        <f t="shared" si="1630"/>
        <v>43099.699999999997</v>
      </c>
      <c r="U976" s="16"/>
      <c r="V976" s="16"/>
      <c r="W976" s="16"/>
      <c r="X976" s="16">
        <f t="shared" si="1631"/>
        <v>43099.699999999997</v>
      </c>
      <c r="Y976" s="16">
        <f t="shared" si="1632"/>
        <v>43099.699999999997</v>
      </c>
      <c r="Z976" s="16">
        <f t="shared" si="1633"/>
        <v>43099.699999999997</v>
      </c>
      <c r="AA976" s="16"/>
      <c r="AB976" s="16"/>
      <c r="AC976" s="16"/>
      <c r="AD976" s="16">
        <f t="shared" si="1634"/>
        <v>43099.699999999997</v>
      </c>
      <c r="AE976" s="16">
        <f t="shared" si="1635"/>
        <v>43099.699999999997</v>
      </c>
      <c r="AF976" s="16">
        <f t="shared" si="1636"/>
        <v>43099.699999999997</v>
      </c>
      <c r="AG976" s="16"/>
      <c r="AH976" s="16">
        <f t="shared" si="1637"/>
        <v>43099.699999999997</v>
      </c>
      <c r="AI976" s="16">
        <f t="shared" si="1638"/>
        <v>43099.699999999997</v>
      </c>
      <c r="AJ976" s="16">
        <f t="shared" si="1639"/>
        <v>43099.699999999997</v>
      </c>
      <c r="AK976" s="16"/>
      <c r="AL976" s="16"/>
      <c r="AM976" s="16"/>
      <c r="AN976" s="16">
        <f t="shared" si="1640"/>
        <v>43099.699999999997</v>
      </c>
      <c r="AO976" s="16">
        <f t="shared" si="1641"/>
        <v>43099.699999999997</v>
      </c>
      <c r="AP976" s="16">
        <f t="shared" si="1642"/>
        <v>43099.699999999997</v>
      </c>
      <c r="AQ976" s="16"/>
      <c r="AR976" s="16"/>
      <c r="AS976" s="16"/>
      <c r="AT976" s="16">
        <f t="shared" si="1643"/>
        <v>43099.699999999997</v>
      </c>
      <c r="AU976" s="16">
        <f t="shared" si="1644"/>
        <v>43099.699999999997</v>
      </c>
      <c r="AV976" s="16">
        <f t="shared" si="1645"/>
        <v>43099.699999999997</v>
      </c>
      <c r="AW976" s="16"/>
      <c r="AX976" s="16"/>
      <c r="AY976" s="16"/>
      <c r="AZ976" s="16">
        <f t="shared" si="1646"/>
        <v>43099.699999999997</v>
      </c>
      <c r="BA976" s="16">
        <f t="shared" si="1647"/>
        <v>43099.699999999997</v>
      </c>
      <c r="BB976" s="16">
        <f t="shared" si="1648"/>
        <v>43099.699999999997</v>
      </c>
      <c r="BC976" s="16"/>
      <c r="BD976" s="30"/>
      <c r="BE976" s="30"/>
      <c r="BF976" s="1"/>
      <c r="BG976" s="1"/>
      <c r="BH976" s="1"/>
      <c r="BI976" s="1"/>
      <c r="BJ976" s="1"/>
    </row>
    <row r="977" s="1" customFormat="1">
      <c r="A977" s="13" t="s">
        <v>640</v>
      </c>
      <c r="B977" s="14"/>
      <c r="C977" s="13"/>
      <c r="D977" s="13"/>
      <c r="E977" s="29" t="s">
        <v>641</v>
      </c>
      <c r="F977" s="16">
        <f t="shared" si="1675"/>
        <v>1782.8</v>
      </c>
      <c r="G977" s="16">
        <f t="shared" si="1676"/>
        <v>1782.8</v>
      </c>
      <c r="H977" s="16">
        <f t="shared" si="1677"/>
        <v>1782.8000000000002</v>
      </c>
      <c r="I977" s="16">
        <f t="shared" si="1678"/>
        <v>0</v>
      </c>
      <c r="J977" s="16">
        <f t="shared" si="1679"/>
        <v>0</v>
      </c>
      <c r="K977" s="16">
        <f t="shared" si="1680"/>
        <v>0</v>
      </c>
      <c r="L977" s="16">
        <f t="shared" si="1701"/>
        <v>1782.8</v>
      </c>
      <c r="M977" s="16">
        <f t="shared" si="1702"/>
        <v>1782.8</v>
      </c>
      <c r="N977" s="16">
        <f t="shared" si="1703"/>
        <v>1782.8000000000002</v>
      </c>
      <c r="O977" s="16">
        <f t="shared" si="1681"/>
        <v>0</v>
      </c>
      <c r="P977" s="16">
        <f t="shared" si="1682"/>
        <v>0</v>
      </c>
      <c r="Q977" s="16">
        <f t="shared" si="1683"/>
        <v>0</v>
      </c>
      <c r="R977" s="16">
        <f t="shared" si="1628"/>
        <v>1782.8</v>
      </c>
      <c r="S977" s="16">
        <f t="shared" si="1629"/>
        <v>1782.8</v>
      </c>
      <c r="T977" s="16">
        <f t="shared" si="1630"/>
        <v>1782.8000000000002</v>
      </c>
      <c r="U977" s="16">
        <f t="shared" si="1684"/>
        <v>0</v>
      </c>
      <c r="V977" s="16">
        <f t="shared" si="1685"/>
        <v>0</v>
      </c>
      <c r="W977" s="16">
        <f t="shared" si="1686"/>
        <v>0</v>
      </c>
      <c r="X977" s="16">
        <f t="shared" si="1631"/>
        <v>1782.8</v>
      </c>
      <c r="Y977" s="16">
        <f t="shared" si="1632"/>
        <v>1782.8</v>
      </c>
      <c r="Z977" s="16">
        <f t="shared" si="1633"/>
        <v>1782.8000000000002</v>
      </c>
      <c r="AA977" s="16">
        <f t="shared" si="1687"/>
        <v>-268.80000000000001</v>
      </c>
      <c r="AB977" s="16">
        <f t="shared" si="1688"/>
        <v>0</v>
      </c>
      <c r="AC977" s="16">
        <f t="shared" si="1689"/>
        <v>0</v>
      </c>
      <c r="AD977" s="16">
        <f t="shared" si="1634"/>
        <v>1514</v>
      </c>
      <c r="AE977" s="16">
        <f t="shared" si="1635"/>
        <v>1782.8</v>
      </c>
      <c r="AF977" s="16">
        <f t="shared" si="1636"/>
        <v>1782.8000000000002</v>
      </c>
      <c r="AG977" s="16">
        <f t="shared" si="1690"/>
        <v>0</v>
      </c>
      <c r="AH977" s="16">
        <f t="shared" si="1637"/>
        <v>1514</v>
      </c>
      <c r="AI977" s="16">
        <f t="shared" si="1638"/>
        <v>1782.8</v>
      </c>
      <c r="AJ977" s="16">
        <f t="shared" si="1639"/>
        <v>1782.8000000000002</v>
      </c>
      <c r="AK977" s="16">
        <f t="shared" si="1691"/>
        <v>3531.8109999999997</v>
      </c>
      <c r="AL977" s="16">
        <f t="shared" si="1692"/>
        <v>0</v>
      </c>
      <c r="AM977" s="16">
        <f t="shared" si="1693"/>
        <v>0</v>
      </c>
      <c r="AN977" s="16">
        <f t="shared" si="1640"/>
        <v>5045.8109999999997</v>
      </c>
      <c r="AO977" s="16">
        <f t="shared" si="1641"/>
        <v>1782.8</v>
      </c>
      <c r="AP977" s="16">
        <f t="shared" si="1642"/>
        <v>1782.8000000000002</v>
      </c>
      <c r="AQ977" s="16">
        <f t="shared" si="1694"/>
        <v>0</v>
      </c>
      <c r="AR977" s="16">
        <f t="shared" si="1695"/>
        <v>0</v>
      </c>
      <c r="AS977" s="16">
        <f t="shared" si="1696"/>
        <v>0</v>
      </c>
      <c r="AT977" s="16">
        <f t="shared" si="1643"/>
        <v>5045.8109999999997</v>
      </c>
      <c r="AU977" s="16">
        <f t="shared" si="1644"/>
        <v>1782.8</v>
      </c>
      <c r="AV977" s="16">
        <f t="shared" si="1645"/>
        <v>1782.8000000000002</v>
      </c>
      <c r="AW977" s="16">
        <f t="shared" si="1697"/>
        <v>0</v>
      </c>
      <c r="AX977" s="16">
        <f t="shared" si="1698"/>
        <v>0</v>
      </c>
      <c r="AY977" s="16">
        <f t="shared" si="1699"/>
        <v>0</v>
      </c>
      <c r="AZ977" s="16">
        <f t="shared" si="1646"/>
        <v>5045.8109999999997</v>
      </c>
      <c r="BA977" s="16">
        <f t="shared" si="1647"/>
        <v>1782.8</v>
      </c>
      <c r="BB977" s="16">
        <f t="shared" si="1648"/>
        <v>1782.8000000000002</v>
      </c>
      <c r="BC977" s="16">
        <f t="shared" si="1700"/>
        <v>0</v>
      </c>
      <c r="BD977" s="30"/>
      <c r="BE977" s="30"/>
      <c r="BF977" s="1"/>
      <c r="BG977" s="1"/>
      <c r="BH977" s="1"/>
      <c r="BI977" s="1"/>
      <c r="BJ977" s="1"/>
    </row>
    <row r="978" s="1" customFormat="1">
      <c r="A978" s="13" t="s">
        <v>640</v>
      </c>
      <c r="B978" s="14" t="s">
        <v>66</v>
      </c>
      <c r="C978" s="13"/>
      <c r="D978" s="13"/>
      <c r="E978" s="29" t="s">
        <v>67</v>
      </c>
      <c r="F978" s="16">
        <f t="shared" si="1675"/>
        <v>1782.8</v>
      </c>
      <c r="G978" s="16">
        <f t="shared" si="1676"/>
        <v>1782.8</v>
      </c>
      <c r="H978" s="16">
        <f t="shared" si="1677"/>
        <v>1782.8000000000002</v>
      </c>
      <c r="I978" s="16">
        <f t="shared" si="1678"/>
        <v>0</v>
      </c>
      <c r="J978" s="16">
        <f t="shared" si="1679"/>
        <v>0</v>
      </c>
      <c r="K978" s="16">
        <f t="shared" si="1680"/>
        <v>0</v>
      </c>
      <c r="L978" s="16">
        <f t="shared" si="1701"/>
        <v>1782.8</v>
      </c>
      <c r="M978" s="16">
        <f t="shared" si="1702"/>
        <v>1782.8</v>
      </c>
      <c r="N978" s="16">
        <f t="shared" si="1703"/>
        <v>1782.8000000000002</v>
      </c>
      <c r="O978" s="16">
        <f t="shared" si="1681"/>
        <v>0</v>
      </c>
      <c r="P978" s="16">
        <f t="shared" si="1682"/>
        <v>0</v>
      </c>
      <c r="Q978" s="16">
        <f t="shared" si="1683"/>
        <v>0</v>
      </c>
      <c r="R978" s="16">
        <f t="shared" si="1628"/>
        <v>1782.8</v>
      </c>
      <c r="S978" s="16">
        <f t="shared" si="1629"/>
        <v>1782.8</v>
      </c>
      <c r="T978" s="16">
        <f t="shared" si="1630"/>
        <v>1782.8000000000002</v>
      </c>
      <c r="U978" s="16">
        <f t="shared" si="1684"/>
        <v>0</v>
      </c>
      <c r="V978" s="16">
        <f t="shared" si="1685"/>
        <v>0</v>
      </c>
      <c r="W978" s="16">
        <f t="shared" si="1686"/>
        <v>0</v>
      </c>
      <c r="X978" s="16">
        <f t="shared" si="1631"/>
        <v>1782.8</v>
      </c>
      <c r="Y978" s="16">
        <f t="shared" si="1632"/>
        <v>1782.8</v>
      </c>
      <c r="Z978" s="16">
        <f t="shared" si="1633"/>
        <v>1782.8000000000002</v>
      </c>
      <c r="AA978" s="16">
        <f t="shared" si="1687"/>
        <v>-268.80000000000001</v>
      </c>
      <c r="AB978" s="16">
        <f t="shared" si="1688"/>
        <v>0</v>
      </c>
      <c r="AC978" s="16">
        <f t="shared" si="1689"/>
        <v>0</v>
      </c>
      <c r="AD978" s="16">
        <f t="shared" si="1634"/>
        <v>1514</v>
      </c>
      <c r="AE978" s="16">
        <f t="shared" si="1635"/>
        <v>1782.8</v>
      </c>
      <c r="AF978" s="16">
        <f t="shared" si="1636"/>
        <v>1782.8000000000002</v>
      </c>
      <c r="AG978" s="16">
        <f t="shared" si="1690"/>
        <v>0</v>
      </c>
      <c r="AH978" s="16">
        <f t="shared" si="1637"/>
        <v>1514</v>
      </c>
      <c r="AI978" s="16">
        <f t="shared" si="1638"/>
        <v>1782.8</v>
      </c>
      <c r="AJ978" s="16">
        <f t="shared" si="1639"/>
        <v>1782.8000000000002</v>
      </c>
      <c r="AK978" s="16">
        <f t="shared" si="1691"/>
        <v>3531.8109999999997</v>
      </c>
      <c r="AL978" s="16">
        <f t="shared" si="1692"/>
        <v>0</v>
      </c>
      <c r="AM978" s="16">
        <f t="shared" si="1693"/>
        <v>0</v>
      </c>
      <c r="AN978" s="16">
        <f t="shared" si="1640"/>
        <v>5045.8109999999997</v>
      </c>
      <c r="AO978" s="16">
        <f t="shared" si="1641"/>
        <v>1782.8</v>
      </c>
      <c r="AP978" s="16">
        <f t="shared" si="1642"/>
        <v>1782.8000000000002</v>
      </c>
      <c r="AQ978" s="16">
        <f t="shared" si="1694"/>
        <v>0</v>
      </c>
      <c r="AR978" s="16">
        <f t="shared" si="1695"/>
        <v>0</v>
      </c>
      <c r="AS978" s="16">
        <f t="shared" si="1696"/>
        <v>0</v>
      </c>
      <c r="AT978" s="16">
        <f t="shared" si="1643"/>
        <v>5045.8109999999997</v>
      </c>
      <c r="AU978" s="16">
        <f t="shared" si="1644"/>
        <v>1782.8</v>
      </c>
      <c r="AV978" s="16">
        <f t="shared" si="1645"/>
        <v>1782.8000000000002</v>
      </c>
      <c r="AW978" s="16">
        <f t="shared" si="1697"/>
        <v>0</v>
      </c>
      <c r="AX978" s="16">
        <f t="shared" si="1698"/>
        <v>0</v>
      </c>
      <c r="AY978" s="16">
        <f t="shared" si="1699"/>
        <v>0</v>
      </c>
      <c r="AZ978" s="16">
        <f t="shared" si="1646"/>
        <v>5045.8109999999997</v>
      </c>
      <c r="BA978" s="16">
        <f t="shared" si="1647"/>
        <v>1782.8</v>
      </c>
      <c r="BB978" s="16">
        <f t="shared" si="1648"/>
        <v>1782.8000000000002</v>
      </c>
      <c r="BC978" s="16">
        <f t="shared" si="1700"/>
        <v>0</v>
      </c>
      <c r="BD978" s="30"/>
      <c r="BE978" s="30"/>
      <c r="BF978" s="1"/>
      <c r="BG978" s="1"/>
      <c r="BH978" s="1"/>
      <c r="BI978" s="1"/>
      <c r="BJ978" s="1"/>
    </row>
    <row r="979" s="1" customFormat="1">
      <c r="A979" s="13" t="s">
        <v>640</v>
      </c>
      <c r="B979" s="14">
        <v>200</v>
      </c>
      <c r="C979" s="13" t="s">
        <v>327</v>
      </c>
      <c r="D979" s="13" t="s">
        <v>106</v>
      </c>
      <c r="E979" s="29" t="s">
        <v>535</v>
      </c>
      <c r="F979" s="16">
        <v>1782.8</v>
      </c>
      <c r="G979" s="16">
        <v>1782.8</v>
      </c>
      <c r="H979" s="16">
        <v>1782.8000000000002</v>
      </c>
      <c r="I979" s="16"/>
      <c r="J979" s="16"/>
      <c r="K979" s="16"/>
      <c r="L979" s="16">
        <f t="shared" si="1701"/>
        <v>1782.8</v>
      </c>
      <c r="M979" s="16">
        <f t="shared" si="1702"/>
        <v>1782.8</v>
      </c>
      <c r="N979" s="16">
        <f t="shared" si="1703"/>
        <v>1782.8000000000002</v>
      </c>
      <c r="O979" s="16"/>
      <c r="P979" s="16"/>
      <c r="Q979" s="16"/>
      <c r="R979" s="16">
        <f t="shared" si="1628"/>
        <v>1782.8</v>
      </c>
      <c r="S979" s="16">
        <f t="shared" si="1629"/>
        <v>1782.8</v>
      </c>
      <c r="T979" s="16">
        <f t="shared" si="1630"/>
        <v>1782.8000000000002</v>
      </c>
      <c r="U979" s="16"/>
      <c r="V979" s="16"/>
      <c r="W979" s="16"/>
      <c r="X979" s="16">
        <f t="shared" si="1631"/>
        <v>1782.8</v>
      </c>
      <c r="Y979" s="16">
        <f t="shared" si="1632"/>
        <v>1782.8</v>
      </c>
      <c r="Z979" s="16">
        <f t="shared" si="1633"/>
        <v>1782.8000000000002</v>
      </c>
      <c r="AA979" s="16">
        <v>-268.80000000000001</v>
      </c>
      <c r="AB979" s="16"/>
      <c r="AC979" s="16"/>
      <c r="AD979" s="16">
        <f t="shared" si="1634"/>
        <v>1514</v>
      </c>
      <c r="AE979" s="16">
        <f t="shared" si="1635"/>
        <v>1782.8</v>
      </c>
      <c r="AF979" s="16">
        <f t="shared" si="1636"/>
        <v>1782.8000000000002</v>
      </c>
      <c r="AG979" s="16"/>
      <c r="AH979" s="16">
        <f t="shared" si="1637"/>
        <v>1514</v>
      </c>
      <c r="AI979" s="16">
        <f t="shared" si="1638"/>
        <v>1782.8</v>
      </c>
      <c r="AJ979" s="16">
        <f t="shared" si="1639"/>
        <v>1782.8000000000002</v>
      </c>
      <c r="AK979" s="16">
        <f>323.165+1362.676+981.061+494.912+369.997</f>
        <v>3531.8109999999997</v>
      </c>
      <c r="AL979" s="16"/>
      <c r="AM979" s="16"/>
      <c r="AN979" s="16">
        <f t="shared" si="1640"/>
        <v>5045.8109999999997</v>
      </c>
      <c r="AO979" s="16">
        <f t="shared" si="1641"/>
        <v>1782.8</v>
      </c>
      <c r="AP979" s="16">
        <f t="shared" si="1642"/>
        <v>1782.8000000000002</v>
      </c>
      <c r="AQ979" s="16"/>
      <c r="AR979" s="16"/>
      <c r="AS979" s="16"/>
      <c r="AT979" s="16">
        <f t="shared" si="1643"/>
        <v>5045.8109999999997</v>
      </c>
      <c r="AU979" s="16">
        <f t="shared" si="1644"/>
        <v>1782.8</v>
      </c>
      <c r="AV979" s="16">
        <f t="shared" si="1645"/>
        <v>1782.8000000000002</v>
      </c>
      <c r="AW979" s="16"/>
      <c r="AX979" s="16"/>
      <c r="AY979" s="16"/>
      <c r="AZ979" s="16">
        <f t="shared" si="1646"/>
        <v>5045.8109999999997</v>
      </c>
      <c r="BA979" s="16">
        <f t="shared" si="1647"/>
        <v>1782.8</v>
      </c>
      <c r="BB979" s="16">
        <f t="shared" si="1648"/>
        <v>1782.8000000000002</v>
      </c>
      <c r="BC979" s="16"/>
      <c r="BD979" s="30"/>
      <c r="BE979" s="30"/>
      <c r="BF979" s="1"/>
      <c r="BG979" s="1"/>
      <c r="BH979" s="1"/>
      <c r="BI979" s="1"/>
      <c r="BJ979" s="1"/>
    </row>
    <row r="980" s="1" customFormat="1">
      <c r="A980" s="13" t="s">
        <v>642</v>
      </c>
      <c r="B980" s="14"/>
      <c r="C980" s="13"/>
      <c r="D980" s="13"/>
      <c r="E980" s="29" t="s">
        <v>643</v>
      </c>
      <c r="F980" s="16">
        <f t="shared" si="1675"/>
        <v>13303</v>
      </c>
      <c r="G980" s="16">
        <f t="shared" si="1676"/>
        <v>6288.6000000000004</v>
      </c>
      <c r="H980" s="16">
        <f t="shared" si="1677"/>
        <v>6288.6000000000004</v>
      </c>
      <c r="I980" s="16">
        <f t="shared" si="1678"/>
        <v>0</v>
      </c>
      <c r="J980" s="16">
        <f t="shared" si="1679"/>
        <v>0</v>
      </c>
      <c r="K980" s="16">
        <f t="shared" si="1680"/>
        <v>0</v>
      </c>
      <c r="L980" s="16">
        <f t="shared" si="1701"/>
        <v>13303</v>
      </c>
      <c r="M980" s="16">
        <f t="shared" si="1702"/>
        <v>6288.6000000000004</v>
      </c>
      <c r="N980" s="16">
        <f t="shared" si="1703"/>
        <v>6288.6000000000004</v>
      </c>
      <c r="O980" s="16">
        <f t="shared" si="1681"/>
        <v>26728.70117</v>
      </c>
      <c r="P980" s="16">
        <f t="shared" si="1682"/>
        <v>0</v>
      </c>
      <c r="Q980" s="16">
        <f t="shared" si="1683"/>
        <v>0</v>
      </c>
      <c r="R980" s="16">
        <f t="shared" si="1628"/>
        <v>40031.70117</v>
      </c>
      <c r="S980" s="16">
        <f t="shared" si="1629"/>
        <v>6288.6000000000004</v>
      </c>
      <c r="T980" s="16">
        <f t="shared" si="1630"/>
        <v>6288.6000000000004</v>
      </c>
      <c r="U980" s="16">
        <f t="shared" si="1684"/>
        <v>0</v>
      </c>
      <c r="V980" s="16">
        <f t="shared" si="1685"/>
        <v>0</v>
      </c>
      <c r="W980" s="16">
        <f t="shared" si="1686"/>
        <v>0</v>
      </c>
      <c r="X980" s="16">
        <f t="shared" si="1631"/>
        <v>40031.70117</v>
      </c>
      <c r="Y980" s="16">
        <f t="shared" si="1632"/>
        <v>6288.6000000000004</v>
      </c>
      <c r="Z980" s="16">
        <f t="shared" si="1633"/>
        <v>6288.6000000000004</v>
      </c>
      <c r="AA980" s="16">
        <f t="shared" si="1687"/>
        <v>0</v>
      </c>
      <c r="AB980" s="16">
        <f t="shared" si="1688"/>
        <v>0</v>
      </c>
      <c r="AC980" s="16">
        <f t="shared" si="1689"/>
        <v>0</v>
      </c>
      <c r="AD980" s="16">
        <f t="shared" si="1634"/>
        <v>40031.70117</v>
      </c>
      <c r="AE980" s="16">
        <f t="shared" si="1635"/>
        <v>6288.6000000000004</v>
      </c>
      <c r="AF980" s="16">
        <f t="shared" si="1636"/>
        <v>6288.6000000000004</v>
      </c>
      <c r="AG980" s="16">
        <f t="shared" si="1690"/>
        <v>0</v>
      </c>
      <c r="AH980" s="16">
        <f t="shared" si="1637"/>
        <v>40031.70117</v>
      </c>
      <c r="AI980" s="16">
        <f t="shared" si="1638"/>
        <v>6288.6000000000004</v>
      </c>
      <c r="AJ980" s="16">
        <f t="shared" si="1639"/>
        <v>6288.6000000000004</v>
      </c>
      <c r="AK980" s="16">
        <f t="shared" si="1691"/>
        <v>0</v>
      </c>
      <c r="AL980" s="16">
        <f t="shared" si="1692"/>
        <v>0</v>
      </c>
      <c r="AM980" s="16">
        <f t="shared" si="1693"/>
        <v>0</v>
      </c>
      <c r="AN980" s="16">
        <f t="shared" si="1640"/>
        <v>40031.70117</v>
      </c>
      <c r="AO980" s="16">
        <f t="shared" si="1641"/>
        <v>6288.6000000000004</v>
      </c>
      <c r="AP980" s="16">
        <f t="shared" si="1642"/>
        <v>6288.6000000000004</v>
      </c>
      <c r="AQ980" s="16">
        <f t="shared" si="1694"/>
        <v>0</v>
      </c>
      <c r="AR980" s="16">
        <f t="shared" si="1695"/>
        <v>0</v>
      </c>
      <c r="AS980" s="16">
        <f t="shared" si="1696"/>
        <v>0</v>
      </c>
      <c r="AT980" s="16">
        <f t="shared" si="1643"/>
        <v>40031.70117</v>
      </c>
      <c r="AU980" s="16">
        <f t="shared" si="1644"/>
        <v>6288.6000000000004</v>
      </c>
      <c r="AV980" s="16">
        <f t="shared" si="1645"/>
        <v>6288.6000000000004</v>
      </c>
      <c r="AW980" s="16">
        <f t="shared" si="1697"/>
        <v>0</v>
      </c>
      <c r="AX980" s="16">
        <f t="shared" si="1698"/>
        <v>0</v>
      </c>
      <c r="AY980" s="16">
        <f t="shared" si="1699"/>
        <v>0</v>
      </c>
      <c r="AZ980" s="16">
        <f t="shared" si="1646"/>
        <v>40031.70117</v>
      </c>
      <c r="BA980" s="16">
        <f t="shared" si="1647"/>
        <v>6288.6000000000004</v>
      </c>
      <c r="BB980" s="16">
        <f t="shared" si="1648"/>
        <v>6288.6000000000004</v>
      </c>
      <c r="BC980" s="16">
        <f t="shared" si="1700"/>
        <v>0</v>
      </c>
      <c r="BD980" s="30"/>
      <c r="BE980" s="30"/>
      <c r="BF980" s="1"/>
      <c r="BG980" s="1"/>
      <c r="BH980" s="1"/>
      <c r="BI980" s="1"/>
      <c r="BJ980" s="1"/>
    </row>
    <row r="981" s="1" customFormat="1">
      <c r="A981" s="13" t="s">
        <v>642</v>
      </c>
      <c r="B981" s="14" t="s">
        <v>66</v>
      </c>
      <c r="C981" s="13"/>
      <c r="D981" s="13"/>
      <c r="E981" s="29" t="s">
        <v>67</v>
      </c>
      <c r="F981" s="16">
        <f t="shared" si="1675"/>
        <v>13303</v>
      </c>
      <c r="G981" s="16">
        <f t="shared" si="1676"/>
        <v>6288.6000000000004</v>
      </c>
      <c r="H981" s="16">
        <f t="shared" si="1677"/>
        <v>6288.6000000000004</v>
      </c>
      <c r="I981" s="16">
        <f t="shared" si="1678"/>
        <v>0</v>
      </c>
      <c r="J981" s="16">
        <f t="shared" si="1679"/>
        <v>0</v>
      </c>
      <c r="K981" s="16">
        <f t="shared" si="1680"/>
        <v>0</v>
      </c>
      <c r="L981" s="16">
        <f t="shared" si="1701"/>
        <v>13303</v>
      </c>
      <c r="M981" s="16">
        <f t="shared" si="1702"/>
        <v>6288.6000000000004</v>
      </c>
      <c r="N981" s="16">
        <f t="shared" si="1703"/>
        <v>6288.6000000000004</v>
      </c>
      <c r="O981" s="16">
        <f t="shared" si="1681"/>
        <v>26728.70117</v>
      </c>
      <c r="P981" s="16">
        <f t="shared" si="1682"/>
        <v>0</v>
      </c>
      <c r="Q981" s="16">
        <f t="shared" si="1683"/>
        <v>0</v>
      </c>
      <c r="R981" s="16">
        <f t="shared" si="1628"/>
        <v>40031.70117</v>
      </c>
      <c r="S981" s="16">
        <f t="shared" si="1629"/>
        <v>6288.6000000000004</v>
      </c>
      <c r="T981" s="16">
        <f t="shared" si="1630"/>
        <v>6288.6000000000004</v>
      </c>
      <c r="U981" s="16">
        <f t="shared" si="1684"/>
        <v>0</v>
      </c>
      <c r="V981" s="16">
        <f t="shared" si="1685"/>
        <v>0</v>
      </c>
      <c r="W981" s="16">
        <f t="shared" si="1686"/>
        <v>0</v>
      </c>
      <c r="X981" s="16">
        <f t="shared" si="1631"/>
        <v>40031.70117</v>
      </c>
      <c r="Y981" s="16">
        <f t="shared" si="1632"/>
        <v>6288.6000000000004</v>
      </c>
      <c r="Z981" s="16">
        <f t="shared" si="1633"/>
        <v>6288.6000000000004</v>
      </c>
      <c r="AA981" s="16">
        <f t="shared" si="1687"/>
        <v>0</v>
      </c>
      <c r="AB981" s="16">
        <f t="shared" si="1688"/>
        <v>0</v>
      </c>
      <c r="AC981" s="16">
        <f t="shared" si="1689"/>
        <v>0</v>
      </c>
      <c r="AD981" s="16">
        <f t="shared" si="1634"/>
        <v>40031.70117</v>
      </c>
      <c r="AE981" s="16">
        <f t="shared" si="1635"/>
        <v>6288.6000000000004</v>
      </c>
      <c r="AF981" s="16">
        <f t="shared" si="1636"/>
        <v>6288.6000000000004</v>
      </c>
      <c r="AG981" s="16">
        <f t="shared" si="1690"/>
        <v>0</v>
      </c>
      <c r="AH981" s="16">
        <f t="shared" si="1637"/>
        <v>40031.70117</v>
      </c>
      <c r="AI981" s="16">
        <f t="shared" si="1638"/>
        <v>6288.6000000000004</v>
      </c>
      <c r="AJ981" s="16">
        <f t="shared" si="1639"/>
        <v>6288.6000000000004</v>
      </c>
      <c r="AK981" s="16">
        <f t="shared" si="1691"/>
        <v>0</v>
      </c>
      <c r="AL981" s="16">
        <f t="shared" si="1692"/>
        <v>0</v>
      </c>
      <c r="AM981" s="16">
        <f t="shared" si="1693"/>
        <v>0</v>
      </c>
      <c r="AN981" s="16">
        <f t="shared" si="1640"/>
        <v>40031.70117</v>
      </c>
      <c r="AO981" s="16">
        <f t="shared" si="1641"/>
        <v>6288.6000000000004</v>
      </c>
      <c r="AP981" s="16">
        <f t="shared" si="1642"/>
        <v>6288.6000000000004</v>
      </c>
      <c r="AQ981" s="16">
        <f t="shared" si="1694"/>
        <v>0</v>
      </c>
      <c r="AR981" s="16">
        <f t="shared" si="1695"/>
        <v>0</v>
      </c>
      <c r="AS981" s="16">
        <f t="shared" si="1696"/>
        <v>0</v>
      </c>
      <c r="AT981" s="16">
        <f t="shared" si="1643"/>
        <v>40031.70117</v>
      </c>
      <c r="AU981" s="16">
        <f t="shared" si="1644"/>
        <v>6288.6000000000004</v>
      </c>
      <c r="AV981" s="16">
        <f t="shared" si="1645"/>
        <v>6288.6000000000004</v>
      </c>
      <c r="AW981" s="16">
        <f t="shared" si="1697"/>
        <v>0</v>
      </c>
      <c r="AX981" s="16">
        <f t="shared" si="1698"/>
        <v>0</v>
      </c>
      <c r="AY981" s="16">
        <f t="shared" si="1699"/>
        <v>0</v>
      </c>
      <c r="AZ981" s="16">
        <f t="shared" si="1646"/>
        <v>40031.70117</v>
      </c>
      <c r="BA981" s="16">
        <f t="shared" si="1647"/>
        <v>6288.6000000000004</v>
      </c>
      <c r="BB981" s="16">
        <f t="shared" si="1648"/>
        <v>6288.6000000000004</v>
      </c>
      <c r="BC981" s="16">
        <f t="shared" si="1700"/>
        <v>0</v>
      </c>
      <c r="BD981" s="30"/>
      <c r="BE981" s="30"/>
      <c r="BF981" s="1"/>
      <c r="BG981" s="1"/>
      <c r="BH981" s="1"/>
      <c r="BI981" s="1"/>
      <c r="BJ981" s="1"/>
    </row>
    <row r="982" s="1" customFormat="1">
      <c r="A982" s="13" t="s">
        <v>642</v>
      </c>
      <c r="B982" s="14">
        <v>200</v>
      </c>
      <c r="C982" s="13" t="s">
        <v>327</v>
      </c>
      <c r="D982" s="13" t="s">
        <v>106</v>
      </c>
      <c r="E982" s="29" t="s">
        <v>535</v>
      </c>
      <c r="F982" s="16">
        <v>13303</v>
      </c>
      <c r="G982" s="16">
        <v>6288.6000000000004</v>
      </c>
      <c r="H982" s="16">
        <v>6288.6000000000004</v>
      </c>
      <c r="I982" s="16"/>
      <c r="J982" s="16"/>
      <c r="K982" s="16"/>
      <c r="L982" s="16">
        <f t="shared" si="1701"/>
        <v>13303</v>
      </c>
      <c r="M982" s="16">
        <f t="shared" si="1702"/>
        <v>6288.6000000000004</v>
      </c>
      <c r="N982" s="16">
        <f t="shared" si="1703"/>
        <v>6288.6000000000004</v>
      </c>
      <c r="O982" s="16">
        <v>26728.70117</v>
      </c>
      <c r="P982" s="16"/>
      <c r="Q982" s="16"/>
      <c r="R982" s="16">
        <f t="shared" si="1628"/>
        <v>40031.70117</v>
      </c>
      <c r="S982" s="16">
        <f t="shared" si="1629"/>
        <v>6288.6000000000004</v>
      </c>
      <c r="T982" s="16">
        <f t="shared" si="1630"/>
        <v>6288.6000000000004</v>
      </c>
      <c r="U982" s="16"/>
      <c r="V982" s="16"/>
      <c r="W982" s="16"/>
      <c r="X982" s="16">
        <f t="shared" si="1631"/>
        <v>40031.70117</v>
      </c>
      <c r="Y982" s="16">
        <f t="shared" si="1632"/>
        <v>6288.6000000000004</v>
      </c>
      <c r="Z982" s="16">
        <f t="shared" si="1633"/>
        <v>6288.6000000000004</v>
      </c>
      <c r="AA982" s="16"/>
      <c r="AB982" s="16"/>
      <c r="AC982" s="16"/>
      <c r="AD982" s="16">
        <f t="shared" si="1634"/>
        <v>40031.70117</v>
      </c>
      <c r="AE982" s="16">
        <f t="shared" si="1635"/>
        <v>6288.6000000000004</v>
      </c>
      <c r="AF982" s="16">
        <f t="shared" si="1636"/>
        <v>6288.6000000000004</v>
      </c>
      <c r="AG982" s="16"/>
      <c r="AH982" s="16">
        <f t="shared" si="1637"/>
        <v>40031.70117</v>
      </c>
      <c r="AI982" s="16">
        <f t="shared" si="1638"/>
        <v>6288.6000000000004</v>
      </c>
      <c r="AJ982" s="16">
        <f t="shared" si="1639"/>
        <v>6288.6000000000004</v>
      </c>
      <c r="AK982" s="16"/>
      <c r="AL982" s="16"/>
      <c r="AM982" s="16"/>
      <c r="AN982" s="16">
        <f t="shared" si="1640"/>
        <v>40031.70117</v>
      </c>
      <c r="AO982" s="16">
        <f t="shared" si="1641"/>
        <v>6288.6000000000004</v>
      </c>
      <c r="AP982" s="16">
        <f t="shared" si="1642"/>
        <v>6288.6000000000004</v>
      </c>
      <c r="AQ982" s="16"/>
      <c r="AR982" s="16"/>
      <c r="AS982" s="16"/>
      <c r="AT982" s="16">
        <f t="shared" si="1643"/>
        <v>40031.70117</v>
      </c>
      <c r="AU982" s="16">
        <f t="shared" si="1644"/>
        <v>6288.6000000000004</v>
      </c>
      <c r="AV982" s="16">
        <f t="shared" si="1645"/>
        <v>6288.6000000000004</v>
      </c>
      <c r="AW982" s="16"/>
      <c r="AX982" s="16"/>
      <c r="AY982" s="16"/>
      <c r="AZ982" s="16">
        <f t="shared" si="1646"/>
        <v>40031.70117</v>
      </c>
      <c r="BA982" s="16">
        <f t="shared" si="1647"/>
        <v>6288.6000000000004</v>
      </c>
      <c r="BB982" s="16">
        <f t="shared" si="1648"/>
        <v>6288.6000000000004</v>
      </c>
      <c r="BC982" s="16"/>
      <c r="BD982" s="30"/>
      <c r="BE982" s="30"/>
      <c r="BF982" s="1"/>
      <c r="BG982" s="1"/>
      <c r="BH982" s="1"/>
      <c r="BI982" s="1"/>
      <c r="BJ982" s="1"/>
    </row>
    <row r="983" s="1" customFormat="1">
      <c r="A983" s="13" t="s">
        <v>644</v>
      </c>
      <c r="B983" s="14"/>
      <c r="C983" s="13"/>
      <c r="D983" s="13"/>
      <c r="E983" s="29" t="s">
        <v>645</v>
      </c>
      <c r="F983" s="16">
        <f t="shared" si="1675"/>
        <v>11943.899999999994</v>
      </c>
      <c r="G983" s="16">
        <f t="shared" si="1676"/>
        <v>312760.09999999998</v>
      </c>
      <c r="H983" s="16">
        <f t="shared" si="1677"/>
        <v>100000</v>
      </c>
      <c r="I983" s="16">
        <f t="shared" si="1678"/>
        <v>0</v>
      </c>
      <c r="J983" s="16">
        <f t="shared" si="1679"/>
        <v>0</v>
      </c>
      <c r="K983" s="16">
        <f t="shared" si="1680"/>
        <v>0</v>
      </c>
      <c r="L983" s="16">
        <f t="shared" si="1701"/>
        <v>11943.899999999994</v>
      </c>
      <c r="M983" s="16">
        <f t="shared" si="1702"/>
        <v>312760.09999999998</v>
      </c>
      <c r="N983" s="16">
        <f t="shared" si="1703"/>
        <v>100000</v>
      </c>
      <c r="O983" s="16">
        <f t="shared" si="1681"/>
        <v>-1410.16382</v>
      </c>
      <c r="P983" s="16">
        <f t="shared" si="1682"/>
        <v>0</v>
      </c>
      <c r="Q983" s="16">
        <f t="shared" si="1683"/>
        <v>-6147.1000000000004</v>
      </c>
      <c r="R983" s="16">
        <f t="shared" si="1628"/>
        <v>10533.736179999994</v>
      </c>
      <c r="S983" s="16">
        <f t="shared" si="1629"/>
        <v>312760.09999999998</v>
      </c>
      <c r="T983" s="16">
        <f t="shared" si="1630"/>
        <v>93852.899999999994</v>
      </c>
      <c r="U983" s="16">
        <f t="shared" si="1684"/>
        <v>0</v>
      </c>
      <c r="V983" s="16">
        <f t="shared" si="1685"/>
        <v>0</v>
      </c>
      <c r="W983" s="16">
        <f t="shared" si="1686"/>
        <v>0</v>
      </c>
      <c r="X983" s="16">
        <f t="shared" si="1631"/>
        <v>10533.736179999994</v>
      </c>
      <c r="Y983" s="16">
        <f t="shared" si="1632"/>
        <v>312760.09999999998</v>
      </c>
      <c r="Z983" s="16">
        <f t="shared" si="1633"/>
        <v>93852.899999999994</v>
      </c>
      <c r="AA983" s="16">
        <f t="shared" si="1687"/>
        <v>0</v>
      </c>
      <c r="AB983" s="16">
        <f t="shared" si="1688"/>
        <v>0</v>
      </c>
      <c r="AC983" s="16">
        <f t="shared" si="1689"/>
        <v>0</v>
      </c>
      <c r="AD983" s="16">
        <f t="shared" si="1634"/>
        <v>10533.736179999994</v>
      </c>
      <c r="AE983" s="16">
        <f t="shared" si="1635"/>
        <v>312760.09999999998</v>
      </c>
      <c r="AF983" s="16">
        <f t="shared" si="1636"/>
        <v>93852.899999999994</v>
      </c>
      <c r="AG983" s="16">
        <f t="shared" si="1690"/>
        <v>0</v>
      </c>
      <c r="AH983" s="16">
        <f t="shared" si="1637"/>
        <v>10533.736179999994</v>
      </c>
      <c r="AI983" s="16">
        <f t="shared" si="1638"/>
        <v>312760.09999999998</v>
      </c>
      <c r="AJ983" s="16">
        <f t="shared" si="1639"/>
        <v>93852.899999999994</v>
      </c>
      <c r="AK983" s="16">
        <f t="shared" si="1691"/>
        <v>-4926.3440000000001</v>
      </c>
      <c r="AL983" s="16">
        <f t="shared" si="1692"/>
        <v>-312760.09999999998</v>
      </c>
      <c r="AM983" s="16">
        <f t="shared" si="1693"/>
        <v>-93852.899999999994</v>
      </c>
      <c r="AN983" s="16">
        <f t="shared" si="1640"/>
        <v>5607.3921799999944</v>
      </c>
      <c r="AO983" s="16">
        <f t="shared" si="1641"/>
        <v>0</v>
      </c>
      <c r="AP983" s="16">
        <f t="shared" si="1642"/>
        <v>0</v>
      </c>
      <c r="AQ983" s="16">
        <f t="shared" si="1694"/>
        <v>0</v>
      </c>
      <c r="AR983" s="16">
        <f t="shared" si="1695"/>
        <v>0</v>
      </c>
      <c r="AS983" s="16">
        <f t="shared" si="1696"/>
        <v>0</v>
      </c>
      <c r="AT983" s="16">
        <f t="shared" si="1643"/>
        <v>5607.3921799999944</v>
      </c>
      <c r="AU983" s="16">
        <f t="shared" si="1644"/>
        <v>0</v>
      </c>
      <c r="AV983" s="16">
        <f t="shared" si="1645"/>
        <v>0</v>
      </c>
      <c r="AW983" s="16">
        <f t="shared" si="1697"/>
        <v>0</v>
      </c>
      <c r="AX983" s="16">
        <f t="shared" si="1698"/>
        <v>0</v>
      </c>
      <c r="AY983" s="16">
        <f t="shared" si="1699"/>
        <v>0</v>
      </c>
      <c r="AZ983" s="16">
        <f t="shared" si="1646"/>
        <v>5607.3921799999944</v>
      </c>
      <c r="BA983" s="16">
        <f t="shared" si="1647"/>
        <v>0</v>
      </c>
      <c r="BB983" s="16">
        <f t="shared" si="1648"/>
        <v>0</v>
      </c>
      <c r="BC983" s="16">
        <f t="shared" si="1700"/>
        <v>0</v>
      </c>
      <c r="BD983" s="30"/>
      <c r="BE983" s="30"/>
      <c r="BF983" s="1"/>
      <c r="BG983" s="1"/>
      <c r="BH983" s="1"/>
      <c r="BI983" s="1"/>
      <c r="BJ983" s="1"/>
    </row>
    <row r="984" s="1" customFormat="1">
      <c r="A984" s="13" t="s">
        <v>644</v>
      </c>
      <c r="B984" s="14" t="s">
        <v>66</v>
      </c>
      <c r="C984" s="13"/>
      <c r="D984" s="13"/>
      <c r="E984" s="29" t="s">
        <v>67</v>
      </c>
      <c r="F984" s="16">
        <f t="shared" si="1675"/>
        <v>11943.899999999994</v>
      </c>
      <c r="G984" s="16">
        <f t="shared" si="1676"/>
        <v>312760.09999999998</v>
      </c>
      <c r="H984" s="16">
        <f t="shared" si="1677"/>
        <v>100000</v>
      </c>
      <c r="I984" s="16">
        <f t="shared" si="1678"/>
        <v>0</v>
      </c>
      <c r="J984" s="16">
        <f t="shared" si="1679"/>
        <v>0</v>
      </c>
      <c r="K984" s="16">
        <f t="shared" si="1680"/>
        <v>0</v>
      </c>
      <c r="L984" s="16">
        <f t="shared" si="1701"/>
        <v>11943.899999999994</v>
      </c>
      <c r="M984" s="16">
        <f t="shared" si="1702"/>
        <v>312760.09999999998</v>
      </c>
      <c r="N984" s="16">
        <f t="shared" si="1703"/>
        <v>100000</v>
      </c>
      <c r="O984" s="16">
        <f t="shared" si="1681"/>
        <v>-1410.16382</v>
      </c>
      <c r="P984" s="16">
        <f t="shared" si="1682"/>
        <v>0</v>
      </c>
      <c r="Q984" s="16">
        <f t="shared" si="1683"/>
        <v>-6147.1000000000004</v>
      </c>
      <c r="R984" s="16">
        <f t="shared" si="1628"/>
        <v>10533.736179999994</v>
      </c>
      <c r="S984" s="16">
        <f t="shared" si="1629"/>
        <v>312760.09999999998</v>
      </c>
      <c r="T984" s="16">
        <f t="shared" si="1630"/>
        <v>93852.899999999994</v>
      </c>
      <c r="U984" s="16">
        <f t="shared" si="1684"/>
        <v>0</v>
      </c>
      <c r="V984" s="16">
        <f t="shared" si="1685"/>
        <v>0</v>
      </c>
      <c r="W984" s="16">
        <f t="shared" si="1686"/>
        <v>0</v>
      </c>
      <c r="X984" s="16">
        <f t="shared" si="1631"/>
        <v>10533.736179999994</v>
      </c>
      <c r="Y984" s="16">
        <f t="shared" si="1632"/>
        <v>312760.09999999998</v>
      </c>
      <c r="Z984" s="16">
        <f t="shared" si="1633"/>
        <v>93852.899999999994</v>
      </c>
      <c r="AA984" s="16">
        <f t="shared" si="1687"/>
        <v>0</v>
      </c>
      <c r="AB984" s="16">
        <f t="shared" si="1688"/>
        <v>0</v>
      </c>
      <c r="AC984" s="16">
        <f t="shared" si="1689"/>
        <v>0</v>
      </c>
      <c r="AD984" s="16">
        <f t="shared" si="1634"/>
        <v>10533.736179999994</v>
      </c>
      <c r="AE984" s="16">
        <f t="shared" si="1635"/>
        <v>312760.09999999998</v>
      </c>
      <c r="AF984" s="16">
        <f t="shared" si="1636"/>
        <v>93852.899999999994</v>
      </c>
      <c r="AG984" s="16">
        <f t="shared" si="1690"/>
        <v>0</v>
      </c>
      <c r="AH984" s="16">
        <f t="shared" si="1637"/>
        <v>10533.736179999994</v>
      </c>
      <c r="AI984" s="16">
        <f t="shared" si="1638"/>
        <v>312760.09999999998</v>
      </c>
      <c r="AJ984" s="16">
        <f t="shared" si="1639"/>
        <v>93852.899999999994</v>
      </c>
      <c r="AK984" s="16">
        <f t="shared" si="1691"/>
        <v>-4926.3440000000001</v>
      </c>
      <c r="AL984" s="16">
        <f t="shared" si="1692"/>
        <v>-312760.09999999998</v>
      </c>
      <c r="AM984" s="16">
        <f t="shared" si="1693"/>
        <v>-93852.899999999994</v>
      </c>
      <c r="AN984" s="16">
        <f t="shared" si="1640"/>
        <v>5607.3921799999944</v>
      </c>
      <c r="AO984" s="16">
        <f t="shared" si="1641"/>
        <v>0</v>
      </c>
      <c r="AP984" s="16">
        <f t="shared" si="1642"/>
        <v>0</v>
      </c>
      <c r="AQ984" s="16">
        <f t="shared" si="1694"/>
        <v>0</v>
      </c>
      <c r="AR984" s="16">
        <f t="shared" si="1695"/>
        <v>0</v>
      </c>
      <c r="AS984" s="16">
        <f t="shared" si="1696"/>
        <v>0</v>
      </c>
      <c r="AT984" s="16">
        <f t="shared" si="1643"/>
        <v>5607.3921799999944</v>
      </c>
      <c r="AU984" s="16">
        <f t="shared" si="1644"/>
        <v>0</v>
      </c>
      <c r="AV984" s="16">
        <f t="shared" si="1645"/>
        <v>0</v>
      </c>
      <c r="AW984" s="16">
        <f t="shared" si="1697"/>
        <v>0</v>
      </c>
      <c r="AX984" s="16">
        <f t="shared" si="1698"/>
        <v>0</v>
      </c>
      <c r="AY984" s="16">
        <f t="shared" si="1699"/>
        <v>0</v>
      </c>
      <c r="AZ984" s="16">
        <f t="shared" si="1646"/>
        <v>5607.3921799999944</v>
      </c>
      <c r="BA984" s="16">
        <f t="shared" si="1647"/>
        <v>0</v>
      </c>
      <c r="BB984" s="16">
        <f t="shared" si="1648"/>
        <v>0</v>
      </c>
      <c r="BC984" s="16">
        <f t="shared" si="1700"/>
        <v>0</v>
      </c>
      <c r="BD984" s="30"/>
      <c r="BE984" s="30"/>
      <c r="BF984" s="1"/>
      <c r="BG984" s="1"/>
      <c r="BH984" s="1"/>
      <c r="BI984" s="1"/>
      <c r="BJ984" s="1"/>
    </row>
    <row r="985" s="1" customFormat="1">
      <c r="A985" s="13" t="s">
        <v>644</v>
      </c>
      <c r="B985" s="14">
        <v>200</v>
      </c>
      <c r="C985" s="13" t="s">
        <v>327</v>
      </c>
      <c r="D985" s="13" t="s">
        <v>106</v>
      </c>
      <c r="E985" s="29" t="s">
        <v>535</v>
      </c>
      <c r="F985" s="16">
        <v>11943.899999999994</v>
      </c>
      <c r="G985" s="16">
        <v>312760.09999999998</v>
      </c>
      <c r="H985" s="16">
        <v>100000</v>
      </c>
      <c r="I985" s="16"/>
      <c r="J985" s="16"/>
      <c r="K985" s="16"/>
      <c r="L985" s="16">
        <f t="shared" si="1701"/>
        <v>11943.899999999994</v>
      </c>
      <c r="M985" s="16">
        <f t="shared" si="1702"/>
        <v>312760.09999999998</v>
      </c>
      <c r="N985" s="16">
        <f t="shared" si="1703"/>
        <v>100000</v>
      </c>
      <c r="O985" s="16">
        <f>70.23618-1480.4</f>
        <v>-1410.16382</v>
      </c>
      <c r="P985" s="16"/>
      <c r="Q985" s="16">
        <v>-6147.1000000000004</v>
      </c>
      <c r="R985" s="16">
        <f t="shared" si="1628"/>
        <v>10533.736179999994</v>
      </c>
      <c r="S985" s="16">
        <f t="shared" si="1629"/>
        <v>312760.09999999998</v>
      </c>
      <c r="T985" s="16">
        <f t="shared" si="1630"/>
        <v>93852.899999999994</v>
      </c>
      <c r="U985" s="16"/>
      <c r="V985" s="16"/>
      <c r="W985" s="16"/>
      <c r="X985" s="16">
        <f t="shared" si="1631"/>
        <v>10533.736179999994</v>
      </c>
      <c r="Y985" s="16">
        <f t="shared" si="1632"/>
        <v>312760.09999999998</v>
      </c>
      <c r="Z985" s="16">
        <f t="shared" si="1633"/>
        <v>93852.899999999994</v>
      </c>
      <c r="AA985" s="16"/>
      <c r="AB985" s="16"/>
      <c r="AC985" s="16"/>
      <c r="AD985" s="16">
        <f t="shared" si="1634"/>
        <v>10533.736179999994</v>
      </c>
      <c r="AE985" s="16">
        <f t="shared" si="1635"/>
        <v>312760.09999999998</v>
      </c>
      <c r="AF985" s="16">
        <f t="shared" si="1636"/>
        <v>93852.899999999994</v>
      </c>
      <c r="AG985" s="16"/>
      <c r="AH985" s="16">
        <f t="shared" si="1637"/>
        <v>10533.736179999994</v>
      </c>
      <c r="AI985" s="16">
        <f t="shared" si="1638"/>
        <v>312760.09999999998</v>
      </c>
      <c r="AJ985" s="16">
        <f t="shared" si="1639"/>
        <v>93852.899999999994</v>
      </c>
      <c r="AK985" s="16">
        <v>-4926.3440000000001</v>
      </c>
      <c r="AL985" s="16">
        <v>-312760.09999999998</v>
      </c>
      <c r="AM985" s="16">
        <v>-93852.899999999994</v>
      </c>
      <c r="AN985" s="16">
        <f t="shared" si="1640"/>
        <v>5607.3921799999944</v>
      </c>
      <c r="AO985" s="16">
        <f t="shared" si="1641"/>
        <v>0</v>
      </c>
      <c r="AP985" s="16">
        <f t="shared" si="1642"/>
        <v>0</v>
      </c>
      <c r="AQ985" s="16"/>
      <c r="AR985" s="16"/>
      <c r="AS985" s="16"/>
      <c r="AT985" s="16">
        <f t="shared" si="1643"/>
        <v>5607.3921799999944</v>
      </c>
      <c r="AU985" s="16">
        <f t="shared" si="1644"/>
        <v>0</v>
      </c>
      <c r="AV985" s="16">
        <f t="shared" si="1645"/>
        <v>0</v>
      </c>
      <c r="AW985" s="16"/>
      <c r="AX985" s="16"/>
      <c r="AY985" s="16"/>
      <c r="AZ985" s="16">
        <f t="shared" si="1646"/>
        <v>5607.3921799999944</v>
      </c>
      <c r="BA985" s="16">
        <f t="shared" si="1647"/>
        <v>0</v>
      </c>
      <c r="BB985" s="16">
        <f t="shared" si="1648"/>
        <v>0</v>
      </c>
      <c r="BC985" s="16"/>
      <c r="BD985" s="30"/>
      <c r="BE985" s="30"/>
      <c r="BF985" s="1"/>
      <c r="BG985" s="1"/>
      <c r="BH985" s="1"/>
      <c r="BI985" s="1"/>
      <c r="BJ985" s="1"/>
    </row>
    <row r="986" s="1" customFormat="1">
      <c r="A986" s="13" t="s">
        <v>646</v>
      </c>
      <c r="B986" s="14"/>
      <c r="C986" s="13"/>
      <c r="D986" s="13"/>
      <c r="E986" s="29" t="s">
        <v>647</v>
      </c>
      <c r="F986" s="16">
        <f t="shared" si="1675"/>
        <v>11784.6</v>
      </c>
      <c r="G986" s="16">
        <f t="shared" si="1676"/>
        <v>11928</v>
      </c>
      <c r="H986" s="16">
        <f t="shared" si="1677"/>
        <v>12405.1</v>
      </c>
      <c r="I986" s="16">
        <f t="shared" si="1678"/>
        <v>0</v>
      </c>
      <c r="J986" s="16">
        <f t="shared" si="1679"/>
        <v>0</v>
      </c>
      <c r="K986" s="16">
        <f t="shared" si="1680"/>
        <v>0</v>
      </c>
      <c r="L986" s="16">
        <f t="shared" si="1701"/>
        <v>11784.6</v>
      </c>
      <c r="M986" s="16">
        <f t="shared" si="1702"/>
        <v>11928</v>
      </c>
      <c r="N986" s="16">
        <f t="shared" si="1703"/>
        <v>12405.1</v>
      </c>
      <c r="O986" s="16">
        <f t="shared" si="1681"/>
        <v>0</v>
      </c>
      <c r="P986" s="16">
        <f t="shared" si="1682"/>
        <v>0</v>
      </c>
      <c r="Q986" s="16">
        <f t="shared" si="1683"/>
        <v>0</v>
      </c>
      <c r="R986" s="16">
        <f t="shared" si="1628"/>
        <v>11784.6</v>
      </c>
      <c r="S986" s="16">
        <f t="shared" si="1629"/>
        <v>11928</v>
      </c>
      <c r="T986" s="16">
        <f t="shared" si="1630"/>
        <v>12405.1</v>
      </c>
      <c r="U986" s="16">
        <f t="shared" si="1684"/>
        <v>0</v>
      </c>
      <c r="V986" s="16">
        <f t="shared" si="1685"/>
        <v>0</v>
      </c>
      <c r="W986" s="16">
        <f t="shared" si="1686"/>
        <v>0</v>
      </c>
      <c r="X986" s="16">
        <f t="shared" si="1631"/>
        <v>11784.6</v>
      </c>
      <c r="Y986" s="16">
        <f t="shared" si="1632"/>
        <v>11928</v>
      </c>
      <c r="Z986" s="16">
        <f t="shared" si="1633"/>
        <v>12405.1</v>
      </c>
      <c r="AA986" s="16">
        <f t="shared" si="1687"/>
        <v>0</v>
      </c>
      <c r="AB986" s="16">
        <f t="shared" si="1688"/>
        <v>0</v>
      </c>
      <c r="AC986" s="16">
        <f t="shared" si="1689"/>
        <v>0</v>
      </c>
      <c r="AD986" s="16">
        <f t="shared" si="1634"/>
        <v>11784.6</v>
      </c>
      <c r="AE986" s="16">
        <f t="shared" si="1635"/>
        <v>11928</v>
      </c>
      <c r="AF986" s="16">
        <f t="shared" si="1636"/>
        <v>12405.1</v>
      </c>
      <c r="AG986" s="16">
        <f t="shared" si="1690"/>
        <v>0</v>
      </c>
      <c r="AH986" s="16">
        <f t="shared" si="1637"/>
        <v>11784.6</v>
      </c>
      <c r="AI986" s="16">
        <f t="shared" si="1638"/>
        <v>11928</v>
      </c>
      <c r="AJ986" s="16">
        <f t="shared" si="1639"/>
        <v>12405.1</v>
      </c>
      <c r="AK986" s="16">
        <f t="shared" si="1691"/>
        <v>0</v>
      </c>
      <c r="AL986" s="16">
        <f t="shared" si="1692"/>
        <v>0</v>
      </c>
      <c r="AM986" s="16">
        <f t="shared" si="1693"/>
        <v>0</v>
      </c>
      <c r="AN986" s="16">
        <f t="shared" si="1640"/>
        <v>11784.6</v>
      </c>
      <c r="AO986" s="16">
        <f t="shared" si="1641"/>
        <v>11928</v>
      </c>
      <c r="AP986" s="16">
        <f t="shared" si="1642"/>
        <v>12405.1</v>
      </c>
      <c r="AQ986" s="16">
        <f t="shared" si="1694"/>
        <v>0</v>
      </c>
      <c r="AR986" s="16">
        <f t="shared" si="1695"/>
        <v>0</v>
      </c>
      <c r="AS986" s="16">
        <f t="shared" si="1696"/>
        <v>0</v>
      </c>
      <c r="AT986" s="16">
        <f t="shared" si="1643"/>
        <v>11784.6</v>
      </c>
      <c r="AU986" s="16">
        <f t="shared" si="1644"/>
        <v>11928</v>
      </c>
      <c r="AV986" s="16">
        <f t="shared" si="1645"/>
        <v>12405.1</v>
      </c>
      <c r="AW986" s="16">
        <f t="shared" si="1697"/>
        <v>0</v>
      </c>
      <c r="AX986" s="16">
        <f t="shared" si="1698"/>
        <v>0</v>
      </c>
      <c r="AY986" s="16">
        <f t="shared" si="1699"/>
        <v>0</v>
      </c>
      <c r="AZ986" s="16">
        <f t="shared" si="1646"/>
        <v>11784.6</v>
      </c>
      <c r="BA986" s="16">
        <f t="shared" si="1647"/>
        <v>11928</v>
      </c>
      <c r="BB986" s="16">
        <f t="shared" si="1648"/>
        <v>12405.1</v>
      </c>
      <c r="BC986" s="16">
        <f t="shared" si="1700"/>
        <v>0</v>
      </c>
      <c r="BD986" s="30"/>
      <c r="BE986" s="30"/>
      <c r="BF986" s="1"/>
      <c r="BG986" s="1"/>
      <c r="BH986" s="1"/>
      <c r="BI986" s="1"/>
      <c r="BJ986" s="1"/>
    </row>
    <row r="987" s="1" customFormat="1">
      <c r="A987" s="13" t="s">
        <v>646</v>
      </c>
      <c r="B987" s="14" t="s">
        <v>66</v>
      </c>
      <c r="C987" s="13"/>
      <c r="D987" s="13"/>
      <c r="E987" s="29" t="s">
        <v>67</v>
      </c>
      <c r="F987" s="16">
        <f t="shared" si="1675"/>
        <v>11784.6</v>
      </c>
      <c r="G987" s="16">
        <f t="shared" si="1676"/>
        <v>11928</v>
      </c>
      <c r="H987" s="16">
        <f t="shared" si="1677"/>
        <v>12405.1</v>
      </c>
      <c r="I987" s="16">
        <f t="shared" si="1678"/>
        <v>0</v>
      </c>
      <c r="J987" s="16">
        <f t="shared" si="1679"/>
        <v>0</v>
      </c>
      <c r="K987" s="16">
        <f t="shared" si="1680"/>
        <v>0</v>
      </c>
      <c r="L987" s="16">
        <f t="shared" si="1701"/>
        <v>11784.6</v>
      </c>
      <c r="M987" s="16">
        <f t="shared" si="1702"/>
        <v>11928</v>
      </c>
      <c r="N987" s="16">
        <f t="shared" si="1703"/>
        <v>12405.1</v>
      </c>
      <c r="O987" s="16">
        <f t="shared" si="1681"/>
        <v>0</v>
      </c>
      <c r="P987" s="16">
        <f t="shared" si="1682"/>
        <v>0</v>
      </c>
      <c r="Q987" s="16">
        <f t="shared" si="1683"/>
        <v>0</v>
      </c>
      <c r="R987" s="16">
        <f t="shared" si="1628"/>
        <v>11784.6</v>
      </c>
      <c r="S987" s="16">
        <f t="shared" si="1629"/>
        <v>11928</v>
      </c>
      <c r="T987" s="16">
        <f t="shared" si="1630"/>
        <v>12405.1</v>
      </c>
      <c r="U987" s="16">
        <f t="shared" si="1684"/>
        <v>0</v>
      </c>
      <c r="V987" s="16">
        <f t="shared" si="1685"/>
        <v>0</v>
      </c>
      <c r="W987" s="16">
        <f t="shared" si="1686"/>
        <v>0</v>
      </c>
      <c r="X987" s="16">
        <f t="shared" si="1631"/>
        <v>11784.6</v>
      </c>
      <c r="Y987" s="16">
        <f t="shared" si="1632"/>
        <v>11928</v>
      </c>
      <c r="Z987" s="16">
        <f t="shared" si="1633"/>
        <v>12405.1</v>
      </c>
      <c r="AA987" s="16">
        <f t="shared" si="1687"/>
        <v>0</v>
      </c>
      <c r="AB987" s="16">
        <f t="shared" si="1688"/>
        <v>0</v>
      </c>
      <c r="AC987" s="16">
        <f t="shared" si="1689"/>
        <v>0</v>
      </c>
      <c r="AD987" s="16">
        <f t="shared" si="1634"/>
        <v>11784.6</v>
      </c>
      <c r="AE987" s="16">
        <f t="shared" si="1635"/>
        <v>11928</v>
      </c>
      <c r="AF987" s="16">
        <f t="shared" si="1636"/>
        <v>12405.1</v>
      </c>
      <c r="AG987" s="16">
        <f t="shared" si="1690"/>
        <v>0</v>
      </c>
      <c r="AH987" s="16">
        <f t="shared" si="1637"/>
        <v>11784.6</v>
      </c>
      <c r="AI987" s="16">
        <f t="shared" si="1638"/>
        <v>11928</v>
      </c>
      <c r="AJ987" s="16">
        <f t="shared" si="1639"/>
        <v>12405.1</v>
      </c>
      <c r="AK987" s="16">
        <f t="shared" si="1691"/>
        <v>0</v>
      </c>
      <c r="AL987" s="16">
        <f t="shared" si="1692"/>
        <v>0</v>
      </c>
      <c r="AM987" s="16">
        <f t="shared" si="1693"/>
        <v>0</v>
      </c>
      <c r="AN987" s="16">
        <f t="shared" si="1640"/>
        <v>11784.6</v>
      </c>
      <c r="AO987" s="16">
        <f t="shared" si="1641"/>
        <v>11928</v>
      </c>
      <c r="AP987" s="16">
        <f t="shared" si="1642"/>
        <v>12405.1</v>
      </c>
      <c r="AQ987" s="16">
        <f t="shared" si="1694"/>
        <v>0</v>
      </c>
      <c r="AR987" s="16">
        <f t="shared" si="1695"/>
        <v>0</v>
      </c>
      <c r="AS987" s="16">
        <f t="shared" si="1696"/>
        <v>0</v>
      </c>
      <c r="AT987" s="16">
        <f t="shared" si="1643"/>
        <v>11784.6</v>
      </c>
      <c r="AU987" s="16">
        <f t="shared" si="1644"/>
        <v>11928</v>
      </c>
      <c r="AV987" s="16">
        <f t="shared" si="1645"/>
        <v>12405.1</v>
      </c>
      <c r="AW987" s="16">
        <f t="shared" si="1697"/>
        <v>0</v>
      </c>
      <c r="AX987" s="16">
        <f t="shared" si="1698"/>
        <v>0</v>
      </c>
      <c r="AY987" s="16">
        <f t="shared" si="1699"/>
        <v>0</v>
      </c>
      <c r="AZ987" s="16">
        <f t="shared" si="1646"/>
        <v>11784.6</v>
      </c>
      <c r="BA987" s="16">
        <f t="shared" si="1647"/>
        <v>11928</v>
      </c>
      <c r="BB987" s="16">
        <f t="shared" si="1648"/>
        <v>12405.1</v>
      </c>
      <c r="BC987" s="16">
        <f t="shared" si="1700"/>
        <v>0</v>
      </c>
      <c r="BD987" s="30"/>
      <c r="BE987" s="30"/>
      <c r="BF987" s="1"/>
      <c r="BG987" s="1"/>
      <c r="BH987" s="1"/>
      <c r="BI987" s="1"/>
      <c r="BJ987" s="1"/>
    </row>
    <row r="988" s="1" customFormat="1">
      <c r="A988" s="13" t="s">
        <v>646</v>
      </c>
      <c r="B988" s="14">
        <v>200</v>
      </c>
      <c r="C988" s="13" t="s">
        <v>242</v>
      </c>
      <c r="D988" s="13" t="s">
        <v>337</v>
      </c>
      <c r="E988" s="29" t="s">
        <v>648</v>
      </c>
      <c r="F988" s="16">
        <v>11784.6</v>
      </c>
      <c r="G988" s="16">
        <v>11928</v>
      </c>
      <c r="H988" s="16">
        <v>12405.1</v>
      </c>
      <c r="I988" s="16"/>
      <c r="J988" s="16"/>
      <c r="K988" s="16"/>
      <c r="L988" s="16">
        <f t="shared" si="1701"/>
        <v>11784.6</v>
      </c>
      <c r="M988" s="16">
        <f t="shared" si="1702"/>
        <v>11928</v>
      </c>
      <c r="N988" s="16">
        <f t="shared" si="1703"/>
        <v>12405.1</v>
      </c>
      <c r="O988" s="16"/>
      <c r="P988" s="16"/>
      <c r="Q988" s="16"/>
      <c r="R988" s="16">
        <f t="shared" si="1628"/>
        <v>11784.6</v>
      </c>
      <c r="S988" s="16">
        <f t="shared" si="1629"/>
        <v>11928</v>
      </c>
      <c r="T988" s="16">
        <f t="shared" si="1630"/>
        <v>12405.1</v>
      </c>
      <c r="U988" s="16"/>
      <c r="V988" s="16"/>
      <c r="W988" s="16"/>
      <c r="X988" s="16">
        <f t="shared" si="1631"/>
        <v>11784.6</v>
      </c>
      <c r="Y988" s="16">
        <f t="shared" si="1632"/>
        <v>11928</v>
      </c>
      <c r="Z988" s="16">
        <f t="shared" si="1633"/>
        <v>12405.1</v>
      </c>
      <c r="AA988" s="16"/>
      <c r="AB988" s="16"/>
      <c r="AC988" s="16"/>
      <c r="AD988" s="16">
        <f t="shared" si="1634"/>
        <v>11784.6</v>
      </c>
      <c r="AE988" s="16">
        <f t="shared" si="1635"/>
        <v>11928</v>
      </c>
      <c r="AF988" s="16">
        <f t="shared" si="1636"/>
        <v>12405.1</v>
      </c>
      <c r="AG988" s="16"/>
      <c r="AH988" s="16">
        <f t="shared" si="1637"/>
        <v>11784.6</v>
      </c>
      <c r="AI988" s="16">
        <f t="shared" si="1638"/>
        <v>11928</v>
      </c>
      <c r="AJ988" s="16">
        <f t="shared" si="1639"/>
        <v>12405.1</v>
      </c>
      <c r="AK988" s="16"/>
      <c r="AL988" s="16"/>
      <c r="AM988" s="16"/>
      <c r="AN988" s="16">
        <f t="shared" si="1640"/>
        <v>11784.6</v>
      </c>
      <c r="AO988" s="16">
        <f t="shared" si="1641"/>
        <v>11928</v>
      </c>
      <c r="AP988" s="16">
        <f t="shared" si="1642"/>
        <v>12405.1</v>
      </c>
      <c r="AQ988" s="16"/>
      <c r="AR988" s="16"/>
      <c r="AS988" s="16"/>
      <c r="AT988" s="16">
        <f t="shared" si="1643"/>
        <v>11784.6</v>
      </c>
      <c r="AU988" s="16">
        <f t="shared" si="1644"/>
        <v>11928</v>
      </c>
      <c r="AV988" s="16">
        <f t="shared" si="1645"/>
        <v>12405.1</v>
      </c>
      <c r="AW988" s="16"/>
      <c r="AX988" s="16"/>
      <c r="AY988" s="16"/>
      <c r="AZ988" s="16">
        <f t="shared" si="1646"/>
        <v>11784.6</v>
      </c>
      <c r="BA988" s="16">
        <f t="shared" si="1647"/>
        <v>11928</v>
      </c>
      <c r="BB988" s="16">
        <f t="shared" si="1648"/>
        <v>12405.1</v>
      </c>
      <c r="BC988" s="16"/>
      <c r="BD988" s="30"/>
      <c r="BE988" s="30"/>
      <c r="BF988" s="1"/>
      <c r="BG988" s="1"/>
      <c r="BH988" s="1"/>
      <c r="BI988" s="1"/>
      <c r="BJ988" s="1"/>
    </row>
    <row r="989" s="1" customFormat="1">
      <c r="A989" s="13" t="s">
        <v>649</v>
      </c>
      <c r="B989" s="14"/>
      <c r="C989" s="13"/>
      <c r="D989" s="13"/>
      <c r="E989" s="31" t="s">
        <v>650</v>
      </c>
      <c r="F989" s="16"/>
      <c r="G989" s="16"/>
      <c r="H989" s="16"/>
      <c r="I989" s="16"/>
      <c r="J989" s="16"/>
      <c r="K989" s="16"/>
      <c r="L989" s="16"/>
      <c r="M989" s="16"/>
      <c r="N989" s="16"/>
      <c r="O989" s="16">
        <f t="shared" si="1681"/>
        <v>1348.5</v>
      </c>
      <c r="P989" s="16">
        <f t="shared" si="1682"/>
        <v>0</v>
      </c>
      <c r="Q989" s="16">
        <f t="shared" si="1683"/>
        <v>0</v>
      </c>
      <c r="R989" s="16">
        <f t="shared" si="1628"/>
        <v>1348.5</v>
      </c>
      <c r="S989" s="16">
        <f t="shared" si="1629"/>
        <v>0</v>
      </c>
      <c r="T989" s="16">
        <f t="shared" si="1630"/>
        <v>0</v>
      </c>
      <c r="U989" s="16">
        <f t="shared" si="1684"/>
        <v>-1348.5</v>
      </c>
      <c r="V989" s="16">
        <f t="shared" si="1685"/>
        <v>0</v>
      </c>
      <c r="W989" s="16">
        <f t="shared" si="1686"/>
        <v>0</v>
      </c>
      <c r="X989" s="16">
        <f t="shared" si="1631"/>
        <v>0</v>
      </c>
      <c r="Y989" s="16">
        <f t="shared" si="1632"/>
        <v>0</v>
      </c>
      <c r="Z989" s="16">
        <f t="shared" si="1633"/>
        <v>0</v>
      </c>
      <c r="AA989" s="16">
        <f t="shared" si="1687"/>
        <v>1348.5</v>
      </c>
      <c r="AB989" s="16">
        <f t="shared" si="1688"/>
        <v>0</v>
      </c>
      <c r="AC989" s="16">
        <f t="shared" si="1689"/>
        <v>0</v>
      </c>
      <c r="AD989" s="16">
        <f t="shared" si="1634"/>
        <v>1348.5</v>
      </c>
      <c r="AE989" s="16">
        <f t="shared" si="1635"/>
        <v>0</v>
      </c>
      <c r="AF989" s="16">
        <f t="shared" si="1636"/>
        <v>0</v>
      </c>
      <c r="AG989" s="16">
        <f t="shared" si="1690"/>
        <v>0</v>
      </c>
      <c r="AH989" s="16">
        <f t="shared" si="1637"/>
        <v>1348.5</v>
      </c>
      <c r="AI989" s="16">
        <f t="shared" si="1638"/>
        <v>0</v>
      </c>
      <c r="AJ989" s="16">
        <f t="shared" si="1639"/>
        <v>0</v>
      </c>
      <c r="AK989" s="16">
        <f t="shared" si="1691"/>
        <v>0</v>
      </c>
      <c r="AL989" s="16">
        <f t="shared" si="1692"/>
        <v>0</v>
      </c>
      <c r="AM989" s="16">
        <f t="shared" si="1693"/>
        <v>0</v>
      </c>
      <c r="AN989" s="16">
        <f t="shared" si="1640"/>
        <v>1348.5</v>
      </c>
      <c r="AO989" s="16">
        <f t="shared" si="1641"/>
        <v>0</v>
      </c>
      <c r="AP989" s="16">
        <f t="shared" si="1642"/>
        <v>0</v>
      </c>
      <c r="AQ989" s="16">
        <f t="shared" si="1694"/>
        <v>0</v>
      </c>
      <c r="AR989" s="16">
        <f t="shared" si="1695"/>
        <v>0</v>
      </c>
      <c r="AS989" s="16">
        <f t="shared" si="1696"/>
        <v>0</v>
      </c>
      <c r="AT989" s="16">
        <f t="shared" si="1643"/>
        <v>1348.5</v>
      </c>
      <c r="AU989" s="16">
        <f t="shared" si="1644"/>
        <v>0</v>
      </c>
      <c r="AV989" s="16">
        <f t="shared" si="1645"/>
        <v>0</v>
      </c>
      <c r="AW989" s="16">
        <f t="shared" si="1697"/>
        <v>0</v>
      </c>
      <c r="AX989" s="16">
        <f t="shared" si="1698"/>
        <v>0</v>
      </c>
      <c r="AY989" s="16">
        <f t="shared" si="1699"/>
        <v>0</v>
      </c>
      <c r="AZ989" s="16">
        <f t="shared" si="1646"/>
        <v>1348.5</v>
      </c>
      <c r="BA989" s="16">
        <f t="shared" si="1647"/>
        <v>0</v>
      </c>
      <c r="BB989" s="16">
        <f t="shared" si="1648"/>
        <v>0</v>
      </c>
      <c r="BC989" s="16">
        <f t="shared" si="1700"/>
        <v>0</v>
      </c>
      <c r="BD989" s="30"/>
      <c r="BE989" s="30"/>
      <c r="BF989" s="1"/>
      <c r="BG989" s="1"/>
      <c r="BH989" s="1"/>
      <c r="BI989" s="1"/>
      <c r="BJ989" s="1"/>
    </row>
    <row r="990" s="1" customFormat="1">
      <c r="A990" s="13" t="s">
        <v>649</v>
      </c>
      <c r="B990" s="14" t="s">
        <v>66</v>
      </c>
      <c r="C990" s="13"/>
      <c r="D990" s="13"/>
      <c r="E990" s="29" t="s">
        <v>67</v>
      </c>
      <c r="F990" s="16"/>
      <c r="G990" s="16"/>
      <c r="H990" s="16"/>
      <c r="I990" s="16"/>
      <c r="J990" s="16"/>
      <c r="K990" s="16"/>
      <c r="L990" s="16"/>
      <c r="M990" s="16"/>
      <c r="N990" s="16"/>
      <c r="O990" s="16">
        <f t="shared" si="1681"/>
        <v>1348.5</v>
      </c>
      <c r="P990" s="16">
        <f t="shared" si="1682"/>
        <v>0</v>
      </c>
      <c r="Q990" s="16">
        <f t="shared" si="1683"/>
        <v>0</v>
      </c>
      <c r="R990" s="16">
        <f t="shared" si="1628"/>
        <v>1348.5</v>
      </c>
      <c r="S990" s="16">
        <f t="shared" si="1629"/>
        <v>0</v>
      </c>
      <c r="T990" s="16">
        <f t="shared" si="1630"/>
        <v>0</v>
      </c>
      <c r="U990" s="16">
        <f t="shared" si="1684"/>
        <v>-1348.5</v>
      </c>
      <c r="V990" s="16">
        <f t="shared" si="1685"/>
        <v>0</v>
      </c>
      <c r="W990" s="16">
        <f t="shared" si="1686"/>
        <v>0</v>
      </c>
      <c r="X990" s="16">
        <f t="shared" si="1631"/>
        <v>0</v>
      </c>
      <c r="Y990" s="16">
        <f t="shared" si="1632"/>
        <v>0</v>
      </c>
      <c r="Z990" s="16">
        <f t="shared" si="1633"/>
        <v>0</v>
      </c>
      <c r="AA990" s="16">
        <f t="shared" si="1687"/>
        <v>1348.5</v>
      </c>
      <c r="AB990" s="16">
        <f t="shared" si="1688"/>
        <v>0</v>
      </c>
      <c r="AC990" s="16">
        <f t="shared" si="1689"/>
        <v>0</v>
      </c>
      <c r="AD990" s="16">
        <f t="shared" si="1634"/>
        <v>1348.5</v>
      </c>
      <c r="AE990" s="16">
        <f t="shared" si="1635"/>
        <v>0</v>
      </c>
      <c r="AF990" s="16">
        <f t="shared" si="1636"/>
        <v>0</v>
      </c>
      <c r="AG990" s="16">
        <f t="shared" si="1690"/>
        <v>0</v>
      </c>
      <c r="AH990" s="16">
        <f t="shared" si="1637"/>
        <v>1348.5</v>
      </c>
      <c r="AI990" s="16">
        <f t="shared" si="1638"/>
        <v>0</v>
      </c>
      <c r="AJ990" s="16">
        <f t="shared" si="1639"/>
        <v>0</v>
      </c>
      <c r="AK990" s="16">
        <f t="shared" si="1691"/>
        <v>0</v>
      </c>
      <c r="AL990" s="16">
        <f t="shared" si="1692"/>
        <v>0</v>
      </c>
      <c r="AM990" s="16">
        <f t="shared" si="1693"/>
        <v>0</v>
      </c>
      <c r="AN990" s="16">
        <f t="shared" si="1640"/>
        <v>1348.5</v>
      </c>
      <c r="AO990" s="16">
        <f t="shared" si="1641"/>
        <v>0</v>
      </c>
      <c r="AP990" s="16">
        <f t="shared" si="1642"/>
        <v>0</v>
      </c>
      <c r="AQ990" s="16">
        <f t="shared" si="1694"/>
        <v>0</v>
      </c>
      <c r="AR990" s="16">
        <f t="shared" si="1695"/>
        <v>0</v>
      </c>
      <c r="AS990" s="16">
        <f t="shared" si="1696"/>
        <v>0</v>
      </c>
      <c r="AT990" s="16">
        <f t="shared" si="1643"/>
        <v>1348.5</v>
      </c>
      <c r="AU990" s="16">
        <f t="shared" si="1644"/>
        <v>0</v>
      </c>
      <c r="AV990" s="16">
        <f t="shared" si="1645"/>
        <v>0</v>
      </c>
      <c r="AW990" s="16">
        <f t="shared" si="1697"/>
        <v>0</v>
      </c>
      <c r="AX990" s="16">
        <f t="shared" si="1698"/>
        <v>0</v>
      </c>
      <c r="AY990" s="16">
        <f t="shared" si="1699"/>
        <v>0</v>
      </c>
      <c r="AZ990" s="16">
        <f t="shared" si="1646"/>
        <v>1348.5</v>
      </c>
      <c r="BA990" s="16">
        <f t="shared" si="1647"/>
        <v>0</v>
      </c>
      <c r="BB990" s="16">
        <f t="shared" si="1648"/>
        <v>0</v>
      </c>
      <c r="BC990" s="16">
        <f t="shared" si="1700"/>
        <v>0</v>
      </c>
      <c r="BD990" s="30"/>
      <c r="BE990" s="30"/>
      <c r="BF990" s="1"/>
      <c r="BG990" s="1"/>
      <c r="BH990" s="1"/>
      <c r="BI990" s="1"/>
      <c r="BJ990" s="1"/>
    </row>
    <row r="991" s="1" customFormat="1">
      <c r="A991" s="13" t="s">
        <v>649</v>
      </c>
      <c r="B991" s="14">
        <v>200</v>
      </c>
      <c r="C991" s="13" t="s">
        <v>327</v>
      </c>
      <c r="D991" s="13" t="s">
        <v>106</v>
      </c>
      <c r="E991" s="29" t="s">
        <v>535</v>
      </c>
      <c r="F991" s="16"/>
      <c r="G991" s="16"/>
      <c r="H991" s="16"/>
      <c r="I991" s="16"/>
      <c r="J991" s="16"/>
      <c r="K991" s="16"/>
      <c r="L991" s="16"/>
      <c r="M991" s="16"/>
      <c r="N991" s="16"/>
      <c r="O991" s="16">
        <v>1348.5</v>
      </c>
      <c r="P991" s="16"/>
      <c r="Q991" s="16"/>
      <c r="R991" s="16">
        <f t="shared" si="1628"/>
        <v>1348.5</v>
      </c>
      <c r="S991" s="16">
        <f t="shared" si="1629"/>
        <v>0</v>
      </c>
      <c r="T991" s="16">
        <f t="shared" si="1630"/>
        <v>0</v>
      </c>
      <c r="U991" s="16">
        <v>-1348.5</v>
      </c>
      <c r="V991" s="16"/>
      <c r="W991" s="16"/>
      <c r="X991" s="16">
        <f t="shared" si="1631"/>
        <v>0</v>
      </c>
      <c r="Y991" s="16">
        <f t="shared" si="1632"/>
        <v>0</v>
      </c>
      <c r="Z991" s="16">
        <f t="shared" si="1633"/>
        <v>0</v>
      </c>
      <c r="AA991" s="16">
        <v>1348.5</v>
      </c>
      <c r="AB991" s="16"/>
      <c r="AC991" s="16"/>
      <c r="AD991" s="16">
        <f t="shared" si="1634"/>
        <v>1348.5</v>
      </c>
      <c r="AE991" s="16">
        <f t="shared" si="1635"/>
        <v>0</v>
      </c>
      <c r="AF991" s="16">
        <f t="shared" si="1636"/>
        <v>0</v>
      </c>
      <c r="AG991" s="16"/>
      <c r="AH991" s="16">
        <f t="shared" si="1637"/>
        <v>1348.5</v>
      </c>
      <c r="AI991" s="16">
        <f t="shared" si="1638"/>
        <v>0</v>
      </c>
      <c r="AJ991" s="16">
        <f t="shared" si="1639"/>
        <v>0</v>
      </c>
      <c r="AK991" s="16"/>
      <c r="AL991" s="16"/>
      <c r="AM991" s="16"/>
      <c r="AN991" s="16">
        <f t="shared" si="1640"/>
        <v>1348.5</v>
      </c>
      <c r="AO991" s="16">
        <f t="shared" si="1641"/>
        <v>0</v>
      </c>
      <c r="AP991" s="16">
        <f t="shared" si="1642"/>
        <v>0</v>
      </c>
      <c r="AQ991" s="16"/>
      <c r="AR991" s="16"/>
      <c r="AS991" s="16"/>
      <c r="AT991" s="16">
        <f t="shared" si="1643"/>
        <v>1348.5</v>
      </c>
      <c r="AU991" s="16">
        <f t="shared" si="1644"/>
        <v>0</v>
      </c>
      <c r="AV991" s="16">
        <f t="shared" si="1645"/>
        <v>0</v>
      </c>
      <c r="AW991" s="16"/>
      <c r="AX991" s="16"/>
      <c r="AY991" s="16"/>
      <c r="AZ991" s="16">
        <f t="shared" si="1646"/>
        <v>1348.5</v>
      </c>
      <c r="BA991" s="16">
        <f t="shared" si="1647"/>
        <v>0</v>
      </c>
      <c r="BB991" s="16">
        <f t="shared" si="1648"/>
        <v>0</v>
      </c>
      <c r="BC991" s="16"/>
      <c r="BD991" s="30"/>
      <c r="BE991" s="30"/>
      <c r="BF991" s="1"/>
      <c r="BG991" s="1"/>
      <c r="BH991" s="1"/>
      <c r="BI991" s="1"/>
      <c r="BJ991" s="1"/>
    </row>
    <row r="992" s="1" customFormat="1">
      <c r="A992" s="13" t="s">
        <v>651</v>
      </c>
      <c r="B992" s="14"/>
      <c r="C992" s="13"/>
      <c r="D992" s="13"/>
      <c r="E992" s="29" t="s">
        <v>652</v>
      </c>
      <c r="F992" s="16">
        <f t="shared" si="1675"/>
        <v>37278.699999999997</v>
      </c>
      <c r="G992" s="16">
        <f t="shared" si="1676"/>
        <v>0</v>
      </c>
      <c r="H992" s="16">
        <f t="shared" si="1677"/>
        <v>0</v>
      </c>
      <c r="I992" s="16">
        <f t="shared" si="1678"/>
        <v>0</v>
      </c>
      <c r="J992" s="16">
        <f t="shared" si="1679"/>
        <v>0</v>
      </c>
      <c r="K992" s="16">
        <f t="shared" si="1680"/>
        <v>0</v>
      </c>
      <c r="L992" s="16">
        <f t="shared" si="1701"/>
        <v>37278.699999999997</v>
      </c>
      <c r="M992" s="16">
        <f t="shared" si="1702"/>
        <v>0</v>
      </c>
      <c r="N992" s="16">
        <f t="shared" si="1703"/>
        <v>0</v>
      </c>
      <c r="O992" s="16">
        <f t="shared" si="1681"/>
        <v>320688.45400000003</v>
      </c>
      <c r="P992" s="16">
        <f t="shared" si="1682"/>
        <v>0</v>
      </c>
      <c r="Q992" s="16">
        <f t="shared" si="1683"/>
        <v>0</v>
      </c>
      <c r="R992" s="16">
        <f t="shared" si="1628"/>
        <v>357967.15400000004</v>
      </c>
      <c r="S992" s="16">
        <f t="shared" si="1629"/>
        <v>0</v>
      </c>
      <c r="T992" s="16">
        <f t="shared" si="1630"/>
        <v>0</v>
      </c>
      <c r="U992" s="16">
        <f t="shared" si="1684"/>
        <v>0</v>
      </c>
      <c r="V992" s="16">
        <f t="shared" si="1685"/>
        <v>0</v>
      </c>
      <c r="W992" s="16">
        <f t="shared" si="1686"/>
        <v>0</v>
      </c>
      <c r="X992" s="16">
        <f t="shared" si="1631"/>
        <v>357967.15400000004</v>
      </c>
      <c r="Y992" s="16">
        <f t="shared" si="1632"/>
        <v>0</v>
      </c>
      <c r="Z992" s="16">
        <f t="shared" si="1633"/>
        <v>0</v>
      </c>
      <c r="AA992" s="16">
        <f t="shared" si="1687"/>
        <v>0</v>
      </c>
      <c r="AB992" s="16">
        <f t="shared" si="1688"/>
        <v>0</v>
      </c>
      <c r="AC992" s="16">
        <f t="shared" si="1689"/>
        <v>0</v>
      </c>
      <c r="AD992" s="16">
        <f t="shared" si="1634"/>
        <v>357967.15400000004</v>
      </c>
      <c r="AE992" s="16">
        <f t="shared" si="1635"/>
        <v>0</v>
      </c>
      <c r="AF992" s="16">
        <f t="shared" si="1636"/>
        <v>0</v>
      </c>
      <c r="AG992" s="16">
        <f t="shared" si="1690"/>
        <v>0</v>
      </c>
      <c r="AH992" s="16">
        <f t="shared" si="1637"/>
        <v>357967.15400000004</v>
      </c>
      <c r="AI992" s="16">
        <f t="shared" si="1638"/>
        <v>0</v>
      </c>
      <c r="AJ992" s="16">
        <f t="shared" si="1639"/>
        <v>0</v>
      </c>
      <c r="AK992" s="16">
        <f t="shared" si="1691"/>
        <v>0</v>
      </c>
      <c r="AL992" s="16">
        <f t="shared" si="1692"/>
        <v>0</v>
      </c>
      <c r="AM992" s="16">
        <f t="shared" si="1693"/>
        <v>0</v>
      </c>
      <c r="AN992" s="16">
        <f t="shared" si="1640"/>
        <v>357967.15400000004</v>
      </c>
      <c r="AO992" s="16">
        <f t="shared" si="1641"/>
        <v>0</v>
      </c>
      <c r="AP992" s="16">
        <f t="shared" si="1642"/>
        <v>0</v>
      </c>
      <c r="AQ992" s="16">
        <f t="shared" si="1694"/>
        <v>0</v>
      </c>
      <c r="AR992" s="16">
        <f t="shared" si="1695"/>
        <v>0</v>
      </c>
      <c r="AS992" s="16">
        <f t="shared" si="1696"/>
        <v>0</v>
      </c>
      <c r="AT992" s="16">
        <f t="shared" si="1643"/>
        <v>357967.15400000004</v>
      </c>
      <c r="AU992" s="16">
        <f t="shared" si="1644"/>
        <v>0</v>
      </c>
      <c r="AV992" s="16">
        <f t="shared" si="1645"/>
        <v>0</v>
      </c>
      <c r="AW992" s="16">
        <f t="shared" si="1697"/>
        <v>-1200</v>
      </c>
      <c r="AX992" s="16">
        <f t="shared" si="1698"/>
        <v>0</v>
      </c>
      <c r="AY992" s="16">
        <f t="shared" si="1699"/>
        <v>0</v>
      </c>
      <c r="AZ992" s="16">
        <f t="shared" si="1646"/>
        <v>356767.15400000004</v>
      </c>
      <c r="BA992" s="16">
        <f t="shared" si="1647"/>
        <v>0</v>
      </c>
      <c r="BB992" s="16">
        <f t="shared" si="1648"/>
        <v>0</v>
      </c>
      <c r="BC992" s="16">
        <f t="shared" si="1700"/>
        <v>0</v>
      </c>
      <c r="BD992" s="30"/>
      <c r="BE992" s="30"/>
      <c r="BF992" s="1"/>
      <c r="BG992" s="1"/>
      <c r="BH992" s="1"/>
      <c r="BI992" s="1"/>
      <c r="BJ992" s="1"/>
    </row>
    <row r="993" s="1" customFormat="1">
      <c r="A993" s="13" t="s">
        <v>651</v>
      </c>
      <c r="B993" s="14" t="s">
        <v>66</v>
      </c>
      <c r="C993" s="13"/>
      <c r="D993" s="13"/>
      <c r="E993" s="29" t="s">
        <v>67</v>
      </c>
      <c r="F993" s="16">
        <f t="shared" si="1675"/>
        <v>37278.699999999997</v>
      </c>
      <c r="G993" s="16">
        <f t="shared" si="1676"/>
        <v>0</v>
      </c>
      <c r="H993" s="16">
        <f t="shared" si="1677"/>
        <v>0</v>
      </c>
      <c r="I993" s="16">
        <f t="shared" si="1678"/>
        <v>0</v>
      </c>
      <c r="J993" s="16">
        <f t="shared" si="1679"/>
        <v>0</v>
      </c>
      <c r="K993" s="16">
        <f t="shared" si="1680"/>
        <v>0</v>
      </c>
      <c r="L993" s="16">
        <f t="shared" si="1701"/>
        <v>37278.699999999997</v>
      </c>
      <c r="M993" s="16">
        <f t="shared" si="1702"/>
        <v>0</v>
      </c>
      <c r="N993" s="16">
        <f t="shared" si="1703"/>
        <v>0</v>
      </c>
      <c r="O993" s="16">
        <f t="shared" si="1681"/>
        <v>320688.45400000003</v>
      </c>
      <c r="P993" s="16">
        <f t="shared" si="1682"/>
        <v>0</v>
      </c>
      <c r="Q993" s="16">
        <f t="shared" si="1683"/>
        <v>0</v>
      </c>
      <c r="R993" s="16">
        <f t="shared" si="1628"/>
        <v>357967.15400000004</v>
      </c>
      <c r="S993" s="16">
        <f t="shared" si="1629"/>
        <v>0</v>
      </c>
      <c r="T993" s="16">
        <f t="shared" si="1630"/>
        <v>0</v>
      </c>
      <c r="U993" s="16">
        <f t="shared" si="1684"/>
        <v>0</v>
      </c>
      <c r="V993" s="16">
        <f t="shared" si="1685"/>
        <v>0</v>
      </c>
      <c r="W993" s="16">
        <f t="shared" si="1686"/>
        <v>0</v>
      </c>
      <c r="X993" s="16">
        <f t="shared" si="1631"/>
        <v>357967.15400000004</v>
      </c>
      <c r="Y993" s="16">
        <f t="shared" si="1632"/>
        <v>0</v>
      </c>
      <c r="Z993" s="16">
        <f t="shared" si="1633"/>
        <v>0</v>
      </c>
      <c r="AA993" s="16">
        <f t="shared" si="1687"/>
        <v>0</v>
      </c>
      <c r="AB993" s="16">
        <f t="shared" si="1688"/>
        <v>0</v>
      </c>
      <c r="AC993" s="16">
        <f t="shared" si="1689"/>
        <v>0</v>
      </c>
      <c r="AD993" s="16">
        <f t="shared" si="1634"/>
        <v>357967.15400000004</v>
      </c>
      <c r="AE993" s="16">
        <f t="shared" si="1635"/>
        <v>0</v>
      </c>
      <c r="AF993" s="16">
        <f t="shared" si="1636"/>
        <v>0</v>
      </c>
      <c r="AG993" s="16">
        <f t="shared" si="1690"/>
        <v>0</v>
      </c>
      <c r="AH993" s="16">
        <f t="shared" si="1637"/>
        <v>357967.15400000004</v>
      </c>
      <c r="AI993" s="16">
        <f t="shared" si="1638"/>
        <v>0</v>
      </c>
      <c r="AJ993" s="16">
        <f t="shared" si="1639"/>
        <v>0</v>
      </c>
      <c r="AK993" s="16">
        <f t="shared" si="1691"/>
        <v>0</v>
      </c>
      <c r="AL993" s="16">
        <f t="shared" si="1692"/>
        <v>0</v>
      </c>
      <c r="AM993" s="16">
        <f t="shared" si="1693"/>
        <v>0</v>
      </c>
      <c r="AN993" s="16">
        <f t="shared" si="1640"/>
        <v>357967.15400000004</v>
      </c>
      <c r="AO993" s="16">
        <f t="shared" si="1641"/>
        <v>0</v>
      </c>
      <c r="AP993" s="16">
        <f t="shared" si="1642"/>
        <v>0</v>
      </c>
      <c r="AQ993" s="16">
        <f t="shared" si="1694"/>
        <v>0</v>
      </c>
      <c r="AR993" s="16">
        <f t="shared" si="1695"/>
        <v>0</v>
      </c>
      <c r="AS993" s="16">
        <f t="shared" si="1696"/>
        <v>0</v>
      </c>
      <c r="AT993" s="16">
        <f t="shared" si="1643"/>
        <v>357967.15400000004</v>
      </c>
      <c r="AU993" s="16">
        <f t="shared" si="1644"/>
        <v>0</v>
      </c>
      <c r="AV993" s="16">
        <f t="shared" si="1645"/>
        <v>0</v>
      </c>
      <c r="AW993" s="16">
        <f t="shared" si="1697"/>
        <v>-1200</v>
      </c>
      <c r="AX993" s="16">
        <f t="shared" si="1698"/>
        <v>0</v>
      </c>
      <c r="AY993" s="16">
        <f t="shared" si="1699"/>
        <v>0</v>
      </c>
      <c r="AZ993" s="16">
        <f t="shared" si="1646"/>
        <v>356767.15400000004</v>
      </c>
      <c r="BA993" s="16">
        <f t="shared" si="1647"/>
        <v>0</v>
      </c>
      <c r="BB993" s="16">
        <f t="shared" si="1648"/>
        <v>0</v>
      </c>
      <c r="BC993" s="16">
        <f t="shared" si="1700"/>
        <v>0</v>
      </c>
      <c r="BD993" s="30"/>
      <c r="BE993" s="30"/>
      <c r="BF993" s="1"/>
      <c r="BG993" s="1"/>
      <c r="BH993" s="1"/>
      <c r="BI993" s="1"/>
      <c r="BJ993" s="1"/>
    </row>
    <row r="994" s="1" customFormat="1">
      <c r="A994" s="13" t="s">
        <v>651</v>
      </c>
      <c r="B994" s="14">
        <v>200</v>
      </c>
      <c r="C994" s="13" t="s">
        <v>327</v>
      </c>
      <c r="D994" s="13" t="s">
        <v>106</v>
      </c>
      <c r="E994" s="29" t="s">
        <v>535</v>
      </c>
      <c r="F994" s="16">
        <v>37278.699999999997</v>
      </c>
      <c r="G994" s="16">
        <v>0</v>
      </c>
      <c r="H994" s="16">
        <v>0</v>
      </c>
      <c r="I994" s="16"/>
      <c r="J994" s="16"/>
      <c r="K994" s="16"/>
      <c r="L994" s="16">
        <f t="shared" si="1701"/>
        <v>37278.699999999997</v>
      </c>
      <c r="M994" s="16">
        <f t="shared" si="1702"/>
        <v>0</v>
      </c>
      <c r="N994" s="16">
        <f t="shared" si="1703"/>
        <v>0</v>
      </c>
      <c r="O994" s="16">
        <v>320688.45400000003</v>
      </c>
      <c r="P994" s="16"/>
      <c r="Q994" s="16"/>
      <c r="R994" s="16">
        <f t="shared" si="1628"/>
        <v>357967.15400000004</v>
      </c>
      <c r="S994" s="16">
        <f t="shared" si="1629"/>
        <v>0</v>
      </c>
      <c r="T994" s="16">
        <f t="shared" si="1630"/>
        <v>0</v>
      </c>
      <c r="U994" s="16"/>
      <c r="V994" s="16"/>
      <c r="W994" s="16"/>
      <c r="X994" s="16">
        <f t="shared" si="1631"/>
        <v>357967.15400000004</v>
      </c>
      <c r="Y994" s="16">
        <f t="shared" si="1632"/>
        <v>0</v>
      </c>
      <c r="Z994" s="16">
        <f t="shared" si="1633"/>
        <v>0</v>
      </c>
      <c r="AA994" s="16"/>
      <c r="AB994" s="16"/>
      <c r="AC994" s="16"/>
      <c r="AD994" s="16">
        <f t="shared" si="1634"/>
        <v>357967.15400000004</v>
      </c>
      <c r="AE994" s="16">
        <f t="shared" si="1635"/>
        <v>0</v>
      </c>
      <c r="AF994" s="16">
        <f t="shared" si="1636"/>
        <v>0</v>
      </c>
      <c r="AG994" s="16"/>
      <c r="AH994" s="16">
        <f t="shared" si="1637"/>
        <v>357967.15400000004</v>
      </c>
      <c r="AI994" s="16">
        <f t="shared" si="1638"/>
        <v>0</v>
      </c>
      <c r="AJ994" s="16">
        <f t="shared" si="1639"/>
        <v>0</v>
      </c>
      <c r="AK994" s="16"/>
      <c r="AL994" s="16"/>
      <c r="AM994" s="16"/>
      <c r="AN994" s="16">
        <f t="shared" si="1640"/>
        <v>357967.15400000004</v>
      </c>
      <c r="AO994" s="16">
        <f t="shared" si="1641"/>
        <v>0</v>
      </c>
      <c r="AP994" s="16">
        <f t="shared" si="1642"/>
        <v>0</v>
      </c>
      <c r="AQ994" s="16"/>
      <c r="AR994" s="16"/>
      <c r="AS994" s="16"/>
      <c r="AT994" s="16">
        <f t="shared" si="1643"/>
        <v>357967.15400000004</v>
      </c>
      <c r="AU994" s="16">
        <f t="shared" si="1644"/>
        <v>0</v>
      </c>
      <c r="AV994" s="16">
        <f t="shared" si="1645"/>
        <v>0</v>
      </c>
      <c r="AW994" s="16">
        <v>-1200</v>
      </c>
      <c r="AX994" s="16"/>
      <c r="AY994" s="16"/>
      <c r="AZ994" s="16">
        <f t="shared" si="1646"/>
        <v>356767.15400000004</v>
      </c>
      <c r="BA994" s="16">
        <f t="shared" si="1647"/>
        <v>0</v>
      </c>
      <c r="BB994" s="16">
        <f t="shared" si="1648"/>
        <v>0</v>
      </c>
      <c r="BC994" s="16"/>
      <c r="BD994" s="30"/>
      <c r="BE994" s="30"/>
      <c r="BF994" s="1"/>
      <c r="BG994" s="1"/>
      <c r="BH994" s="1"/>
      <c r="BI994" s="1"/>
      <c r="BJ994" s="1"/>
    </row>
    <row r="995" s="1" customFormat="1">
      <c r="A995" s="13" t="s">
        <v>653</v>
      </c>
      <c r="B995" s="14"/>
      <c r="C995" s="13"/>
      <c r="D995" s="13"/>
      <c r="E995" s="31" t="s">
        <v>654</v>
      </c>
      <c r="F995" s="16"/>
      <c r="G995" s="16"/>
      <c r="H995" s="16"/>
      <c r="I995" s="16">
        <f t="shared" si="1678"/>
        <v>15266.4</v>
      </c>
      <c r="J995" s="16">
        <f t="shared" si="1679"/>
        <v>0</v>
      </c>
      <c r="K995" s="16">
        <f t="shared" si="1680"/>
        <v>0</v>
      </c>
      <c r="L995" s="16">
        <f t="shared" si="1701"/>
        <v>15266.4</v>
      </c>
      <c r="M995" s="16">
        <f t="shared" si="1702"/>
        <v>0</v>
      </c>
      <c r="N995" s="16">
        <f t="shared" si="1703"/>
        <v>0</v>
      </c>
      <c r="O995" s="16">
        <f t="shared" si="1681"/>
        <v>0</v>
      </c>
      <c r="P995" s="16">
        <f t="shared" si="1682"/>
        <v>0</v>
      </c>
      <c r="Q995" s="16">
        <f t="shared" si="1683"/>
        <v>0</v>
      </c>
      <c r="R995" s="16">
        <f t="shared" si="1628"/>
        <v>15266.4</v>
      </c>
      <c r="S995" s="16">
        <f t="shared" si="1629"/>
        <v>0</v>
      </c>
      <c r="T995" s="16">
        <f t="shared" si="1630"/>
        <v>0</v>
      </c>
      <c r="U995" s="16">
        <f t="shared" si="1684"/>
        <v>0</v>
      </c>
      <c r="V995" s="16">
        <f t="shared" si="1685"/>
        <v>0</v>
      </c>
      <c r="W995" s="16">
        <f t="shared" si="1686"/>
        <v>0</v>
      </c>
      <c r="X995" s="16">
        <f t="shared" si="1631"/>
        <v>15266.4</v>
      </c>
      <c r="Y995" s="16">
        <f t="shared" si="1632"/>
        <v>0</v>
      </c>
      <c r="Z995" s="16">
        <f t="shared" si="1633"/>
        <v>0</v>
      </c>
      <c r="AA995" s="16">
        <f t="shared" si="1687"/>
        <v>0</v>
      </c>
      <c r="AB995" s="16">
        <f t="shared" si="1688"/>
        <v>0</v>
      </c>
      <c r="AC995" s="16">
        <f t="shared" si="1689"/>
        <v>0</v>
      </c>
      <c r="AD995" s="16">
        <f t="shared" si="1634"/>
        <v>15266.4</v>
      </c>
      <c r="AE995" s="16">
        <f t="shared" si="1635"/>
        <v>0</v>
      </c>
      <c r="AF995" s="16">
        <f t="shared" si="1636"/>
        <v>0</v>
      </c>
      <c r="AG995" s="16">
        <f t="shared" si="1690"/>
        <v>0</v>
      </c>
      <c r="AH995" s="16">
        <f t="shared" si="1637"/>
        <v>15266.4</v>
      </c>
      <c r="AI995" s="16">
        <f t="shared" si="1638"/>
        <v>0</v>
      </c>
      <c r="AJ995" s="16">
        <f t="shared" si="1639"/>
        <v>0</v>
      </c>
      <c r="AK995" s="16">
        <f t="shared" si="1691"/>
        <v>0</v>
      </c>
      <c r="AL995" s="16">
        <f t="shared" si="1692"/>
        <v>0</v>
      </c>
      <c r="AM995" s="16">
        <f t="shared" si="1693"/>
        <v>0</v>
      </c>
      <c r="AN995" s="16">
        <f t="shared" si="1640"/>
        <v>15266.4</v>
      </c>
      <c r="AO995" s="16">
        <f t="shared" si="1641"/>
        <v>0</v>
      </c>
      <c r="AP995" s="16">
        <f t="shared" si="1642"/>
        <v>0</v>
      </c>
      <c r="AQ995" s="16">
        <f t="shared" si="1694"/>
        <v>0</v>
      </c>
      <c r="AR995" s="16">
        <f t="shared" si="1695"/>
        <v>0</v>
      </c>
      <c r="AS995" s="16">
        <f t="shared" si="1696"/>
        <v>0</v>
      </c>
      <c r="AT995" s="16">
        <f t="shared" si="1643"/>
        <v>15266.4</v>
      </c>
      <c r="AU995" s="16">
        <f t="shared" si="1644"/>
        <v>0</v>
      </c>
      <c r="AV995" s="16">
        <f t="shared" si="1645"/>
        <v>0</v>
      </c>
      <c r="AW995" s="16">
        <f t="shared" si="1697"/>
        <v>0</v>
      </c>
      <c r="AX995" s="16">
        <f t="shared" si="1698"/>
        <v>0</v>
      </c>
      <c r="AY995" s="16">
        <f t="shared" si="1699"/>
        <v>0</v>
      </c>
      <c r="AZ995" s="16">
        <f t="shared" si="1646"/>
        <v>15266.4</v>
      </c>
      <c r="BA995" s="16">
        <f t="shared" si="1647"/>
        <v>0</v>
      </c>
      <c r="BB995" s="16">
        <f t="shared" si="1648"/>
        <v>0</v>
      </c>
      <c r="BC995" s="16">
        <f t="shared" si="1700"/>
        <v>0</v>
      </c>
      <c r="BD995" s="30"/>
      <c r="BE995" s="30"/>
      <c r="BF995" s="1"/>
      <c r="BG995" s="1"/>
      <c r="BH995" s="1"/>
      <c r="BI995" s="1"/>
      <c r="BJ995" s="1"/>
    </row>
    <row r="996" s="1" customFormat="1">
      <c r="A996" s="13" t="s">
        <v>653</v>
      </c>
      <c r="B996" s="14" t="s">
        <v>66</v>
      </c>
      <c r="C996" s="13"/>
      <c r="D996" s="13"/>
      <c r="E996" s="29" t="s">
        <v>67</v>
      </c>
      <c r="F996" s="16"/>
      <c r="G996" s="16"/>
      <c r="H996" s="16"/>
      <c r="I996" s="16">
        <f t="shared" si="1678"/>
        <v>15266.4</v>
      </c>
      <c r="J996" s="16">
        <f t="shared" si="1679"/>
        <v>0</v>
      </c>
      <c r="K996" s="16">
        <f t="shared" si="1680"/>
        <v>0</v>
      </c>
      <c r="L996" s="16">
        <f t="shared" si="1701"/>
        <v>15266.4</v>
      </c>
      <c r="M996" s="16">
        <f t="shared" si="1702"/>
        <v>0</v>
      </c>
      <c r="N996" s="16">
        <f t="shared" si="1703"/>
        <v>0</v>
      </c>
      <c r="O996" s="16">
        <f t="shared" si="1681"/>
        <v>0</v>
      </c>
      <c r="P996" s="16">
        <f t="shared" si="1682"/>
        <v>0</v>
      </c>
      <c r="Q996" s="16">
        <f t="shared" si="1683"/>
        <v>0</v>
      </c>
      <c r="R996" s="16">
        <f t="shared" si="1628"/>
        <v>15266.4</v>
      </c>
      <c r="S996" s="16">
        <f t="shared" si="1629"/>
        <v>0</v>
      </c>
      <c r="T996" s="16">
        <f t="shared" si="1630"/>
        <v>0</v>
      </c>
      <c r="U996" s="16">
        <f t="shared" si="1684"/>
        <v>0</v>
      </c>
      <c r="V996" s="16">
        <f t="shared" si="1685"/>
        <v>0</v>
      </c>
      <c r="W996" s="16">
        <f t="shared" si="1686"/>
        <v>0</v>
      </c>
      <c r="X996" s="16">
        <f t="shared" si="1631"/>
        <v>15266.4</v>
      </c>
      <c r="Y996" s="16">
        <f t="shared" si="1632"/>
        <v>0</v>
      </c>
      <c r="Z996" s="16">
        <f t="shared" si="1633"/>
        <v>0</v>
      </c>
      <c r="AA996" s="16">
        <f t="shared" si="1687"/>
        <v>0</v>
      </c>
      <c r="AB996" s="16">
        <f t="shared" si="1688"/>
        <v>0</v>
      </c>
      <c r="AC996" s="16">
        <f t="shared" si="1689"/>
        <v>0</v>
      </c>
      <c r="AD996" s="16">
        <f t="shared" si="1634"/>
        <v>15266.4</v>
      </c>
      <c r="AE996" s="16">
        <f t="shared" si="1635"/>
        <v>0</v>
      </c>
      <c r="AF996" s="16">
        <f t="shared" si="1636"/>
        <v>0</v>
      </c>
      <c r="AG996" s="16">
        <f t="shared" si="1690"/>
        <v>0</v>
      </c>
      <c r="AH996" s="16">
        <f t="shared" si="1637"/>
        <v>15266.4</v>
      </c>
      <c r="AI996" s="16">
        <f t="shared" si="1638"/>
        <v>0</v>
      </c>
      <c r="AJ996" s="16">
        <f t="shared" si="1639"/>
        <v>0</v>
      </c>
      <c r="AK996" s="16">
        <f t="shared" si="1691"/>
        <v>0</v>
      </c>
      <c r="AL996" s="16">
        <f t="shared" si="1692"/>
        <v>0</v>
      </c>
      <c r="AM996" s="16">
        <f t="shared" si="1693"/>
        <v>0</v>
      </c>
      <c r="AN996" s="16">
        <f t="shared" si="1640"/>
        <v>15266.4</v>
      </c>
      <c r="AO996" s="16">
        <f t="shared" si="1641"/>
        <v>0</v>
      </c>
      <c r="AP996" s="16">
        <f t="shared" si="1642"/>
        <v>0</v>
      </c>
      <c r="AQ996" s="16">
        <f t="shared" si="1694"/>
        <v>0</v>
      </c>
      <c r="AR996" s="16">
        <f t="shared" si="1695"/>
        <v>0</v>
      </c>
      <c r="AS996" s="16">
        <f t="shared" si="1696"/>
        <v>0</v>
      </c>
      <c r="AT996" s="16">
        <f t="shared" si="1643"/>
        <v>15266.4</v>
      </c>
      <c r="AU996" s="16">
        <f t="shared" si="1644"/>
        <v>0</v>
      </c>
      <c r="AV996" s="16">
        <f t="shared" si="1645"/>
        <v>0</v>
      </c>
      <c r="AW996" s="16">
        <f t="shared" si="1697"/>
        <v>0</v>
      </c>
      <c r="AX996" s="16">
        <f t="shared" si="1698"/>
        <v>0</v>
      </c>
      <c r="AY996" s="16">
        <f t="shared" si="1699"/>
        <v>0</v>
      </c>
      <c r="AZ996" s="16">
        <f t="shared" si="1646"/>
        <v>15266.4</v>
      </c>
      <c r="BA996" s="16">
        <f t="shared" si="1647"/>
        <v>0</v>
      </c>
      <c r="BB996" s="16">
        <f t="shared" si="1648"/>
        <v>0</v>
      </c>
      <c r="BC996" s="16">
        <f t="shared" si="1700"/>
        <v>0</v>
      </c>
      <c r="BD996" s="30"/>
      <c r="BE996" s="30"/>
      <c r="BF996" s="1"/>
      <c r="BG996" s="1"/>
      <c r="BH996" s="1"/>
      <c r="BI996" s="1"/>
      <c r="BJ996" s="1"/>
    </row>
    <row r="997" s="1" customFormat="1">
      <c r="A997" s="13" t="s">
        <v>653</v>
      </c>
      <c r="B997" s="14">
        <v>200</v>
      </c>
      <c r="C997" s="13" t="s">
        <v>242</v>
      </c>
      <c r="D997" s="13" t="s">
        <v>337</v>
      </c>
      <c r="E997" s="29" t="s">
        <v>648</v>
      </c>
      <c r="F997" s="16"/>
      <c r="G997" s="16"/>
      <c r="H997" s="16"/>
      <c r="I997" s="16">
        <v>15266.4</v>
      </c>
      <c r="J997" s="16"/>
      <c r="K997" s="16"/>
      <c r="L997" s="16">
        <f t="shared" si="1701"/>
        <v>15266.4</v>
      </c>
      <c r="M997" s="16">
        <f t="shared" si="1702"/>
        <v>0</v>
      </c>
      <c r="N997" s="16">
        <f t="shared" si="1703"/>
        <v>0</v>
      </c>
      <c r="O997" s="16"/>
      <c r="P997" s="16"/>
      <c r="Q997" s="16"/>
      <c r="R997" s="16">
        <f t="shared" si="1628"/>
        <v>15266.4</v>
      </c>
      <c r="S997" s="16">
        <f t="shared" si="1629"/>
        <v>0</v>
      </c>
      <c r="T997" s="16">
        <f t="shared" si="1630"/>
        <v>0</v>
      </c>
      <c r="U997" s="16"/>
      <c r="V997" s="16"/>
      <c r="W997" s="16"/>
      <c r="X997" s="16">
        <f t="shared" si="1631"/>
        <v>15266.4</v>
      </c>
      <c r="Y997" s="16">
        <f t="shared" si="1632"/>
        <v>0</v>
      </c>
      <c r="Z997" s="16">
        <f t="shared" si="1633"/>
        <v>0</v>
      </c>
      <c r="AA997" s="16"/>
      <c r="AB997" s="16"/>
      <c r="AC997" s="16"/>
      <c r="AD997" s="16">
        <f t="shared" si="1634"/>
        <v>15266.4</v>
      </c>
      <c r="AE997" s="16">
        <f t="shared" si="1635"/>
        <v>0</v>
      </c>
      <c r="AF997" s="16">
        <f t="shared" si="1636"/>
        <v>0</v>
      </c>
      <c r="AG997" s="16"/>
      <c r="AH997" s="16">
        <f t="shared" si="1637"/>
        <v>15266.4</v>
      </c>
      <c r="AI997" s="16">
        <f t="shared" si="1638"/>
        <v>0</v>
      </c>
      <c r="AJ997" s="16">
        <f t="shared" si="1639"/>
        <v>0</v>
      </c>
      <c r="AK997" s="16"/>
      <c r="AL997" s="16"/>
      <c r="AM997" s="16"/>
      <c r="AN997" s="16">
        <f t="shared" si="1640"/>
        <v>15266.4</v>
      </c>
      <c r="AO997" s="16">
        <f t="shared" si="1641"/>
        <v>0</v>
      </c>
      <c r="AP997" s="16">
        <f t="shared" si="1642"/>
        <v>0</v>
      </c>
      <c r="AQ997" s="16"/>
      <c r="AR997" s="16"/>
      <c r="AS997" s="16"/>
      <c r="AT997" s="16">
        <f t="shared" si="1643"/>
        <v>15266.4</v>
      </c>
      <c r="AU997" s="16">
        <f t="shared" si="1644"/>
        <v>0</v>
      </c>
      <c r="AV997" s="16">
        <f t="shared" si="1645"/>
        <v>0</v>
      </c>
      <c r="AW997" s="16"/>
      <c r="AX997" s="16"/>
      <c r="AY997" s="16"/>
      <c r="AZ997" s="16">
        <f t="shared" si="1646"/>
        <v>15266.4</v>
      </c>
      <c r="BA997" s="16">
        <f t="shared" si="1647"/>
        <v>0</v>
      </c>
      <c r="BB997" s="16">
        <f t="shared" si="1648"/>
        <v>0</v>
      </c>
      <c r="BC997" s="16"/>
      <c r="BD997" s="30"/>
      <c r="BE997" s="30">
        <v>81</v>
      </c>
      <c r="BF997" s="1"/>
      <c r="BG997" s="1"/>
      <c r="BH997" s="1"/>
      <c r="BI997" s="1"/>
      <c r="BJ997" s="1"/>
    </row>
    <row r="998" s="1" customFormat="1">
      <c r="A998" s="13" t="s">
        <v>655</v>
      </c>
      <c r="B998" s="14"/>
      <c r="C998" s="13"/>
      <c r="D998" s="13"/>
      <c r="E998" s="29" t="s">
        <v>656</v>
      </c>
      <c r="F998" s="16">
        <f t="shared" si="1675"/>
        <v>100000</v>
      </c>
      <c r="G998" s="16">
        <f t="shared" si="1676"/>
        <v>100000</v>
      </c>
      <c r="H998" s="16">
        <f t="shared" si="1677"/>
        <v>200000</v>
      </c>
      <c r="I998" s="16">
        <f t="shared" si="1678"/>
        <v>0</v>
      </c>
      <c r="J998" s="16">
        <f t="shared" si="1679"/>
        <v>100000</v>
      </c>
      <c r="K998" s="16">
        <f t="shared" si="1680"/>
        <v>0</v>
      </c>
      <c r="L998" s="16">
        <f t="shared" si="1701"/>
        <v>100000</v>
      </c>
      <c r="M998" s="16">
        <f t="shared" si="1702"/>
        <v>200000</v>
      </c>
      <c r="N998" s="16">
        <f t="shared" si="1703"/>
        <v>200000</v>
      </c>
      <c r="O998" s="16">
        <f t="shared" si="1681"/>
        <v>0</v>
      </c>
      <c r="P998" s="16">
        <f t="shared" si="1682"/>
        <v>0</v>
      </c>
      <c r="Q998" s="16">
        <f t="shared" si="1683"/>
        <v>0</v>
      </c>
      <c r="R998" s="16">
        <f t="shared" si="1628"/>
        <v>100000</v>
      </c>
      <c r="S998" s="16">
        <f t="shared" si="1629"/>
        <v>200000</v>
      </c>
      <c r="T998" s="16">
        <f t="shared" si="1630"/>
        <v>200000</v>
      </c>
      <c r="U998" s="16">
        <f t="shared" si="1684"/>
        <v>0</v>
      </c>
      <c r="V998" s="16">
        <f t="shared" si="1685"/>
        <v>0</v>
      </c>
      <c r="W998" s="16">
        <f t="shared" si="1686"/>
        <v>0</v>
      </c>
      <c r="X998" s="16">
        <f t="shared" si="1631"/>
        <v>100000</v>
      </c>
      <c r="Y998" s="16">
        <f t="shared" si="1632"/>
        <v>200000</v>
      </c>
      <c r="Z998" s="16">
        <f t="shared" si="1633"/>
        <v>200000</v>
      </c>
      <c r="AA998" s="16">
        <f t="shared" si="1687"/>
        <v>0</v>
      </c>
      <c r="AB998" s="16">
        <f t="shared" si="1688"/>
        <v>0</v>
      </c>
      <c r="AC998" s="16">
        <f t="shared" si="1689"/>
        <v>0</v>
      </c>
      <c r="AD998" s="16">
        <f t="shared" si="1634"/>
        <v>100000</v>
      </c>
      <c r="AE998" s="16">
        <f t="shared" si="1635"/>
        <v>200000</v>
      </c>
      <c r="AF998" s="16">
        <f t="shared" si="1636"/>
        <v>200000</v>
      </c>
      <c r="AG998" s="16">
        <f t="shared" si="1690"/>
        <v>0</v>
      </c>
      <c r="AH998" s="16">
        <f t="shared" si="1637"/>
        <v>100000</v>
      </c>
      <c r="AI998" s="16">
        <f t="shared" si="1638"/>
        <v>200000</v>
      </c>
      <c r="AJ998" s="16">
        <f t="shared" si="1639"/>
        <v>200000</v>
      </c>
      <c r="AK998" s="16">
        <f t="shared" si="1691"/>
        <v>0</v>
      </c>
      <c r="AL998" s="16">
        <f t="shared" si="1692"/>
        <v>0</v>
      </c>
      <c r="AM998" s="16">
        <f t="shared" si="1693"/>
        <v>0</v>
      </c>
      <c r="AN998" s="16">
        <f t="shared" si="1640"/>
        <v>100000</v>
      </c>
      <c r="AO998" s="16">
        <f t="shared" si="1641"/>
        <v>200000</v>
      </c>
      <c r="AP998" s="16">
        <f t="shared" si="1642"/>
        <v>200000</v>
      </c>
      <c r="AQ998" s="16">
        <f t="shared" si="1694"/>
        <v>0</v>
      </c>
      <c r="AR998" s="16">
        <f t="shared" si="1695"/>
        <v>0</v>
      </c>
      <c r="AS998" s="16">
        <f t="shared" si="1696"/>
        <v>0</v>
      </c>
      <c r="AT998" s="16">
        <f t="shared" si="1643"/>
        <v>100000</v>
      </c>
      <c r="AU998" s="16">
        <f t="shared" si="1644"/>
        <v>200000</v>
      </c>
      <c r="AV998" s="16">
        <f t="shared" si="1645"/>
        <v>200000</v>
      </c>
      <c r="AW998" s="16">
        <f t="shared" si="1697"/>
        <v>0</v>
      </c>
      <c r="AX998" s="16">
        <f t="shared" si="1698"/>
        <v>0</v>
      </c>
      <c r="AY998" s="16">
        <f t="shared" si="1699"/>
        <v>0</v>
      </c>
      <c r="AZ998" s="16">
        <f t="shared" si="1646"/>
        <v>100000</v>
      </c>
      <c r="BA998" s="16">
        <f t="shared" si="1647"/>
        <v>200000</v>
      </c>
      <c r="BB998" s="16">
        <f t="shared" si="1648"/>
        <v>200000</v>
      </c>
      <c r="BC998" s="16">
        <f t="shared" si="1700"/>
        <v>0</v>
      </c>
      <c r="BD998" s="30"/>
      <c r="BE998" s="30"/>
      <c r="BF998" s="1"/>
      <c r="BG998" s="1"/>
      <c r="BH998" s="1"/>
      <c r="BI998" s="1"/>
      <c r="BJ998" s="1"/>
    </row>
    <row r="999" s="1" customFormat="1">
      <c r="A999" s="13" t="s">
        <v>655</v>
      </c>
      <c r="B999" s="14" t="s">
        <v>66</v>
      </c>
      <c r="C999" s="13"/>
      <c r="D999" s="13"/>
      <c r="E999" s="29" t="s">
        <v>67</v>
      </c>
      <c r="F999" s="16">
        <f t="shared" si="1675"/>
        <v>100000</v>
      </c>
      <c r="G999" s="16">
        <f t="shared" si="1676"/>
        <v>100000</v>
      </c>
      <c r="H999" s="16">
        <f t="shared" si="1677"/>
        <v>200000</v>
      </c>
      <c r="I999" s="16">
        <f t="shared" si="1678"/>
        <v>0</v>
      </c>
      <c r="J999" s="16">
        <f t="shared" si="1679"/>
        <v>100000</v>
      </c>
      <c r="K999" s="16">
        <f t="shared" si="1680"/>
        <v>0</v>
      </c>
      <c r="L999" s="16">
        <f t="shared" si="1701"/>
        <v>100000</v>
      </c>
      <c r="M999" s="16">
        <f t="shared" si="1702"/>
        <v>200000</v>
      </c>
      <c r="N999" s="16">
        <f t="shared" si="1703"/>
        <v>200000</v>
      </c>
      <c r="O999" s="16">
        <f t="shared" si="1681"/>
        <v>0</v>
      </c>
      <c r="P999" s="16">
        <f t="shared" si="1682"/>
        <v>0</v>
      </c>
      <c r="Q999" s="16">
        <f t="shared" si="1683"/>
        <v>0</v>
      </c>
      <c r="R999" s="16">
        <f t="shared" si="1628"/>
        <v>100000</v>
      </c>
      <c r="S999" s="16">
        <f t="shared" si="1629"/>
        <v>200000</v>
      </c>
      <c r="T999" s="16">
        <f t="shared" si="1630"/>
        <v>200000</v>
      </c>
      <c r="U999" s="16">
        <f t="shared" si="1684"/>
        <v>0</v>
      </c>
      <c r="V999" s="16">
        <f t="shared" si="1685"/>
        <v>0</v>
      </c>
      <c r="W999" s="16">
        <f t="shared" si="1686"/>
        <v>0</v>
      </c>
      <c r="X999" s="16">
        <f t="shared" si="1631"/>
        <v>100000</v>
      </c>
      <c r="Y999" s="16">
        <f t="shared" si="1632"/>
        <v>200000</v>
      </c>
      <c r="Z999" s="16">
        <f t="shared" si="1633"/>
        <v>200000</v>
      </c>
      <c r="AA999" s="16">
        <f t="shared" si="1687"/>
        <v>0</v>
      </c>
      <c r="AB999" s="16">
        <f t="shared" si="1688"/>
        <v>0</v>
      </c>
      <c r="AC999" s="16">
        <f t="shared" si="1689"/>
        <v>0</v>
      </c>
      <c r="AD999" s="16">
        <f t="shared" si="1634"/>
        <v>100000</v>
      </c>
      <c r="AE999" s="16">
        <f t="shared" si="1635"/>
        <v>200000</v>
      </c>
      <c r="AF999" s="16">
        <f t="shared" si="1636"/>
        <v>200000</v>
      </c>
      <c r="AG999" s="16">
        <f t="shared" si="1690"/>
        <v>0</v>
      </c>
      <c r="AH999" s="16">
        <f t="shared" si="1637"/>
        <v>100000</v>
      </c>
      <c r="AI999" s="16">
        <f t="shared" si="1638"/>
        <v>200000</v>
      </c>
      <c r="AJ999" s="16">
        <f t="shared" si="1639"/>
        <v>200000</v>
      </c>
      <c r="AK999" s="16">
        <f t="shared" si="1691"/>
        <v>0</v>
      </c>
      <c r="AL999" s="16">
        <f t="shared" si="1692"/>
        <v>0</v>
      </c>
      <c r="AM999" s="16">
        <f t="shared" si="1693"/>
        <v>0</v>
      </c>
      <c r="AN999" s="16">
        <f t="shared" si="1640"/>
        <v>100000</v>
      </c>
      <c r="AO999" s="16">
        <f t="shared" si="1641"/>
        <v>200000</v>
      </c>
      <c r="AP999" s="16">
        <f t="shared" si="1642"/>
        <v>200000</v>
      </c>
      <c r="AQ999" s="16">
        <f t="shared" si="1694"/>
        <v>0</v>
      </c>
      <c r="AR999" s="16">
        <f t="shared" si="1695"/>
        <v>0</v>
      </c>
      <c r="AS999" s="16">
        <f t="shared" si="1696"/>
        <v>0</v>
      </c>
      <c r="AT999" s="16">
        <f t="shared" si="1643"/>
        <v>100000</v>
      </c>
      <c r="AU999" s="16">
        <f t="shared" si="1644"/>
        <v>200000</v>
      </c>
      <c r="AV999" s="16">
        <f t="shared" si="1645"/>
        <v>200000</v>
      </c>
      <c r="AW999" s="16">
        <f t="shared" si="1697"/>
        <v>0</v>
      </c>
      <c r="AX999" s="16">
        <f t="shared" si="1698"/>
        <v>0</v>
      </c>
      <c r="AY999" s="16">
        <f t="shared" si="1699"/>
        <v>0</v>
      </c>
      <c r="AZ999" s="16">
        <f t="shared" si="1646"/>
        <v>100000</v>
      </c>
      <c r="BA999" s="16">
        <f t="shared" si="1647"/>
        <v>200000</v>
      </c>
      <c r="BB999" s="16">
        <f t="shared" si="1648"/>
        <v>200000</v>
      </c>
      <c r="BC999" s="16">
        <f t="shared" si="1700"/>
        <v>0</v>
      </c>
      <c r="BD999" s="30"/>
      <c r="BE999" s="30"/>
      <c r="BF999" s="1"/>
      <c r="BG999" s="1"/>
      <c r="BH999" s="1"/>
      <c r="BI999" s="1"/>
      <c r="BJ999" s="1"/>
    </row>
    <row r="1000" s="1" customFormat="1">
      <c r="A1000" s="13" t="s">
        <v>655</v>
      </c>
      <c r="B1000" s="14">
        <v>200</v>
      </c>
      <c r="C1000" s="13" t="s">
        <v>242</v>
      </c>
      <c r="D1000" s="13" t="s">
        <v>74</v>
      </c>
      <c r="E1000" s="29" t="s">
        <v>540</v>
      </c>
      <c r="F1000" s="16">
        <v>100000</v>
      </c>
      <c r="G1000" s="16">
        <v>100000</v>
      </c>
      <c r="H1000" s="16">
        <v>200000</v>
      </c>
      <c r="I1000" s="16"/>
      <c r="J1000" s="16">
        <v>100000</v>
      </c>
      <c r="K1000" s="16"/>
      <c r="L1000" s="16">
        <f t="shared" si="1701"/>
        <v>100000</v>
      </c>
      <c r="M1000" s="16">
        <f t="shared" si="1702"/>
        <v>200000</v>
      </c>
      <c r="N1000" s="16">
        <f t="shared" si="1703"/>
        <v>200000</v>
      </c>
      <c r="O1000" s="16"/>
      <c r="P1000" s="16"/>
      <c r="Q1000" s="16"/>
      <c r="R1000" s="16">
        <f t="shared" ref="R1000:R1063" si="1704">L1000+O1000</f>
        <v>100000</v>
      </c>
      <c r="S1000" s="16">
        <f t="shared" ref="S1000:S1063" si="1705">M1000+P1000</f>
        <v>200000</v>
      </c>
      <c r="T1000" s="16">
        <f t="shared" ref="T1000:T1063" si="1706">N1000+Q1000</f>
        <v>200000</v>
      </c>
      <c r="U1000" s="16"/>
      <c r="V1000" s="16"/>
      <c r="W1000" s="16"/>
      <c r="X1000" s="16">
        <f t="shared" ref="X1000:X1063" si="1707">R1000+U1000</f>
        <v>100000</v>
      </c>
      <c r="Y1000" s="16">
        <f t="shared" ref="Y1000:Y1063" si="1708">S1000+V1000</f>
        <v>200000</v>
      </c>
      <c r="Z1000" s="16">
        <f t="shared" ref="Z1000:Z1063" si="1709">T1000+W1000</f>
        <v>200000</v>
      </c>
      <c r="AA1000" s="16"/>
      <c r="AB1000" s="16"/>
      <c r="AC1000" s="16"/>
      <c r="AD1000" s="16">
        <f t="shared" ref="AD1000:AD1063" si="1710">X1000+AA1000</f>
        <v>100000</v>
      </c>
      <c r="AE1000" s="16">
        <f t="shared" ref="AE1000:AE1063" si="1711">Y1000+AB1000</f>
        <v>200000</v>
      </c>
      <c r="AF1000" s="16">
        <f t="shared" ref="AF1000:AF1063" si="1712">Z1000+AC1000</f>
        <v>200000</v>
      </c>
      <c r="AG1000" s="16"/>
      <c r="AH1000" s="16">
        <f t="shared" ref="AH1000:AH1063" si="1713">AD1000+AG1000</f>
        <v>100000</v>
      </c>
      <c r="AI1000" s="16">
        <f t="shared" ref="AI1000:AI1063" si="1714">AE1000</f>
        <v>200000</v>
      </c>
      <c r="AJ1000" s="16">
        <f t="shared" ref="AJ1000:AJ1063" si="1715">AF1000</f>
        <v>200000</v>
      </c>
      <c r="AK1000" s="16"/>
      <c r="AL1000" s="16"/>
      <c r="AM1000" s="16"/>
      <c r="AN1000" s="16">
        <f t="shared" ref="AN1000:AN1063" si="1716">AH1000+AK1000</f>
        <v>100000</v>
      </c>
      <c r="AO1000" s="16">
        <f t="shared" ref="AO1000:AO1063" si="1717">AI1000+AL1000</f>
        <v>200000</v>
      </c>
      <c r="AP1000" s="16">
        <f t="shared" ref="AP1000:AP1063" si="1718">AJ1000+AM1000</f>
        <v>200000</v>
      </c>
      <c r="AQ1000" s="16"/>
      <c r="AR1000" s="16"/>
      <c r="AS1000" s="16"/>
      <c r="AT1000" s="16">
        <f t="shared" ref="AT1000:AT1063" si="1719">AN1000+AQ1000</f>
        <v>100000</v>
      </c>
      <c r="AU1000" s="16">
        <f t="shared" ref="AU1000:AU1063" si="1720">AO1000+AR1000</f>
        <v>200000</v>
      </c>
      <c r="AV1000" s="16">
        <f t="shared" ref="AV1000:AV1063" si="1721">AP1000+AS1000</f>
        <v>200000</v>
      </c>
      <c r="AW1000" s="16"/>
      <c r="AX1000" s="16"/>
      <c r="AY1000" s="16"/>
      <c r="AZ1000" s="16">
        <f t="shared" ref="AZ1000:AZ1063" si="1722">AT1000+AW1000</f>
        <v>100000</v>
      </c>
      <c r="BA1000" s="16">
        <f t="shared" ref="BA1000:BA1063" si="1723">AU1000+AX1000</f>
        <v>200000</v>
      </c>
      <c r="BB1000" s="16">
        <f t="shared" ref="BB1000:BB1063" si="1724">AV1000+AY1000</f>
        <v>200000</v>
      </c>
      <c r="BC1000" s="16"/>
      <c r="BD1000" s="30"/>
      <c r="BE1000" s="30">
        <v>80</v>
      </c>
      <c r="BF1000" s="1"/>
      <c r="BG1000" s="1"/>
      <c r="BH1000" s="1"/>
      <c r="BI1000" s="1"/>
      <c r="BJ1000" s="1"/>
    </row>
    <row r="1001" s="1" customFormat="1">
      <c r="A1001" s="13" t="s">
        <v>657</v>
      </c>
      <c r="B1001" s="14"/>
      <c r="C1001" s="13"/>
      <c r="D1001" s="13"/>
      <c r="E1001" s="29" t="s">
        <v>658</v>
      </c>
      <c r="F1001" s="16">
        <f>F1002+F1005+F1008+F1011+F1014+F1017</f>
        <v>214317.59999999998</v>
      </c>
      <c r="G1001" s="16">
        <f>G1002+G1005+G1008+G1011+G1014+G1017</f>
        <v>264341</v>
      </c>
      <c r="H1001" s="16">
        <f>H1002+H1005+H1008+H1011+H1014+H1017</f>
        <v>159639.60000000001</v>
      </c>
      <c r="I1001" s="16">
        <f>I1002+I1005+I1008+I1011+I1014+I1017</f>
        <v>0</v>
      </c>
      <c r="J1001" s="16">
        <f>J1002+J1005+J1008+J1011+J1014+J1017</f>
        <v>0</v>
      </c>
      <c r="K1001" s="16">
        <f>K1002+K1005+K1008+K1011+K1014+K1017</f>
        <v>0</v>
      </c>
      <c r="L1001" s="16">
        <f t="shared" si="1701"/>
        <v>214317.59999999998</v>
      </c>
      <c r="M1001" s="16">
        <f t="shared" si="1702"/>
        <v>264341</v>
      </c>
      <c r="N1001" s="16">
        <f t="shared" si="1703"/>
        <v>159639.60000000001</v>
      </c>
      <c r="O1001" s="16">
        <f>O1002+O1005+O1008+O1011+O1014+O1017+O1020</f>
        <v>12975.858270000001</v>
      </c>
      <c r="P1001" s="16">
        <f>P1002+P1005+P1008+P1011+P1014+P1017+P1020</f>
        <v>0</v>
      </c>
      <c r="Q1001" s="16">
        <f>Q1002+Q1005+Q1008+Q1011+Q1014+Q1017+Q1020</f>
        <v>0</v>
      </c>
      <c r="R1001" s="16">
        <f t="shared" si="1704"/>
        <v>227293.45826999997</v>
      </c>
      <c r="S1001" s="16">
        <f t="shared" si="1705"/>
        <v>264341</v>
      </c>
      <c r="T1001" s="16">
        <f t="shared" si="1706"/>
        <v>159639.60000000001</v>
      </c>
      <c r="U1001" s="16">
        <f>U1002+U1005+U1008+U1011+U1014+U1017+U1020</f>
        <v>0</v>
      </c>
      <c r="V1001" s="16">
        <f>V1002+V1005+V1008+V1011+V1014+V1017+V1020</f>
        <v>0</v>
      </c>
      <c r="W1001" s="16">
        <f>W1002+W1005+W1008+W1011+W1014+W1017+W1020</f>
        <v>0</v>
      </c>
      <c r="X1001" s="16">
        <f t="shared" si="1707"/>
        <v>227293.45826999997</v>
      </c>
      <c r="Y1001" s="16">
        <f t="shared" si="1708"/>
        <v>264341</v>
      </c>
      <c r="Z1001" s="16">
        <f t="shared" si="1709"/>
        <v>159639.60000000001</v>
      </c>
      <c r="AA1001" s="16">
        <f>AA1002+AA1005+AA1008+AA1011+AA1014+AA1017+AA1020</f>
        <v>-99403</v>
      </c>
      <c r="AB1001" s="16">
        <f>AB1002+AB1005+AB1008+AB1011+AB1014+AB1017+AB1020</f>
        <v>123598.626</v>
      </c>
      <c r="AC1001" s="16">
        <f>AC1002+AC1005+AC1008+AC1011+AC1014+AC1017+AC1020</f>
        <v>0</v>
      </c>
      <c r="AD1001" s="16">
        <f t="shared" si="1710"/>
        <v>127890.45826999997</v>
      </c>
      <c r="AE1001" s="16">
        <f t="shared" si="1711"/>
        <v>387939.62599999999</v>
      </c>
      <c r="AF1001" s="16">
        <f t="shared" si="1712"/>
        <v>159639.60000000001</v>
      </c>
      <c r="AG1001" s="16">
        <f>AG1002+AG1005+AG1008+AG1011+AG1014+AG1017+AG1020</f>
        <v>0</v>
      </c>
      <c r="AH1001" s="16">
        <f t="shared" si="1713"/>
        <v>127890.45826999997</v>
      </c>
      <c r="AI1001" s="16">
        <f t="shared" si="1714"/>
        <v>387939.62599999999</v>
      </c>
      <c r="AJ1001" s="16">
        <f t="shared" si="1715"/>
        <v>159639.60000000001</v>
      </c>
      <c r="AK1001" s="16">
        <f>AK1002+AK1005+AK1008+AK1011+AK1014+AK1017+AK1020</f>
        <v>-3998</v>
      </c>
      <c r="AL1001" s="16">
        <f>AL1002+AL1005+AL1008+AL1011+AL1014+AL1017+AL1020</f>
        <v>0</v>
      </c>
      <c r="AM1001" s="16">
        <f>AM1002+AM1005+AM1008+AM1011+AM1014+AM1017+AM1020</f>
        <v>0</v>
      </c>
      <c r="AN1001" s="16">
        <f t="shared" si="1716"/>
        <v>123892.45826999997</v>
      </c>
      <c r="AO1001" s="16">
        <f t="shared" si="1717"/>
        <v>387939.62599999999</v>
      </c>
      <c r="AP1001" s="16">
        <f t="shared" si="1718"/>
        <v>159639.60000000001</v>
      </c>
      <c r="AQ1001" s="16">
        <f>AQ1002+AQ1005+AQ1008+AQ1011+AQ1014+AQ1017+AQ1020</f>
        <v>0</v>
      </c>
      <c r="AR1001" s="16">
        <f>AR1002+AR1005+AR1008+AR1011+AR1014+AR1017+AR1020</f>
        <v>0</v>
      </c>
      <c r="AS1001" s="16">
        <f>AS1002+AS1005+AS1008+AS1011+AS1014+AS1017+AS1020</f>
        <v>0</v>
      </c>
      <c r="AT1001" s="16">
        <f t="shared" si="1719"/>
        <v>123892.45826999997</v>
      </c>
      <c r="AU1001" s="16">
        <f t="shared" si="1720"/>
        <v>387939.62599999999</v>
      </c>
      <c r="AV1001" s="16">
        <f t="shared" si="1721"/>
        <v>159639.60000000001</v>
      </c>
      <c r="AW1001" s="16">
        <f>AW1002+AW1005+AW1008+AW1011+AW1014+AW1017+AW1020</f>
        <v>0</v>
      </c>
      <c r="AX1001" s="16">
        <f>AX1002+AX1005+AX1008+AX1011+AX1014+AX1017+AX1020</f>
        <v>-204104.39999999999</v>
      </c>
      <c r="AY1001" s="16">
        <f>AY1002+AY1005+AY1008+AY1011+AY1014+AY1017+AY1020</f>
        <v>0</v>
      </c>
      <c r="AZ1001" s="16">
        <f t="shared" si="1722"/>
        <v>123892.45826999997</v>
      </c>
      <c r="BA1001" s="16">
        <f t="shared" si="1723"/>
        <v>183835.226</v>
      </c>
      <c r="BB1001" s="16">
        <f t="shared" si="1724"/>
        <v>159639.60000000001</v>
      </c>
      <c r="BC1001" s="16">
        <f>BC1002+BC1005+BC1008+BC1011+BC1014+BC1017+BC1020</f>
        <v>0</v>
      </c>
      <c r="BD1001" s="30"/>
      <c r="BE1001" s="30"/>
      <c r="BF1001" s="1"/>
      <c r="BG1001" s="1"/>
      <c r="BH1001" s="1"/>
      <c r="BI1001" s="1"/>
      <c r="BJ1001" s="1"/>
    </row>
    <row r="1002" s="1" customFormat="1">
      <c r="A1002" s="13" t="s">
        <v>659</v>
      </c>
      <c r="B1002" s="14"/>
      <c r="C1002" s="13"/>
      <c r="D1002" s="13"/>
      <c r="E1002" s="29" t="s">
        <v>147</v>
      </c>
      <c r="F1002" s="16">
        <f t="shared" ref="F1002:F1018" si="1725">F1003</f>
        <v>1181.4000000000001</v>
      </c>
      <c r="G1002" s="16">
        <f t="shared" ref="G1002:G1018" si="1726">G1003</f>
        <v>1181.4000000000001</v>
      </c>
      <c r="H1002" s="16">
        <f t="shared" ref="H1002:H1018" si="1727">H1003</f>
        <v>1181.4000000000001</v>
      </c>
      <c r="I1002" s="16">
        <f t="shared" ref="I1002:I1018" si="1728">I1003</f>
        <v>0</v>
      </c>
      <c r="J1002" s="16">
        <f t="shared" ref="J1002:J1018" si="1729">J1003</f>
        <v>0</v>
      </c>
      <c r="K1002" s="16">
        <f t="shared" ref="K1002:K1018" si="1730">K1003</f>
        <v>0</v>
      </c>
      <c r="L1002" s="16">
        <f t="shared" si="1701"/>
        <v>1181.4000000000001</v>
      </c>
      <c r="M1002" s="16">
        <f t="shared" si="1702"/>
        <v>1181.4000000000001</v>
      </c>
      <c r="N1002" s="16">
        <f t="shared" si="1703"/>
        <v>1181.4000000000001</v>
      </c>
      <c r="O1002" s="16">
        <f t="shared" ref="O1002:O1021" si="1731">O1003</f>
        <v>0</v>
      </c>
      <c r="P1002" s="16">
        <f t="shared" ref="P1002:P1021" si="1732">P1003</f>
        <v>0</v>
      </c>
      <c r="Q1002" s="16">
        <f t="shared" ref="Q1002:Q1021" si="1733">Q1003</f>
        <v>0</v>
      </c>
      <c r="R1002" s="16">
        <f t="shared" si="1704"/>
        <v>1181.4000000000001</v>
      </c>
      <c r="S1002" s="16">
        <f t="shared" si="1705"/>
        <v>1181.4000000000001</v>
      </c>
      <c r="T1002" s="16">
        <f t="shared" si="1706"/>
        <v>1181.4000000000001</v>
      </c>
      <c r="U1002" s="16">
        <f t="shared" ref="U1002:U1021" si="1734">U1003</f>
        <v>0</v>
      </c>
      <c r="V1002" s="16">
        <f t="shared" ref="V1002:V1021" si="1735">V1003</f>
        <v>0</v>
      </c>
      <c r="W1002" s="16">
        <f t="shared" ref="W1002:W1021" si="1736">W1003</f>
        <v>0</v>
      </c>
      <c r="X1002" s="16">
        <f t="shared" si="1707"/>
        <v>1181.4000000000001</v>
      </c>
      <c r="Y1002" s="16">
        <f t="shared" si="1708"/>
        <v>1181.4000000000001</v>
      </c>
      <c r="Z1002" s="16">
        <f t="shared" si="1709"/>
        <v>1181.4000000000001</v>
      </c>
      <c r="AA1002" s="16">
        <f t="shared" ref="AA1002:AA1021" si="1737">AA1003</f>
        <v>0</v>
      </c>
      <c r="AB1002" s="16">
        <f t="shared" ref="AB1002:AB1021" si="1738">AB1003</f>
        <v>0</v>
      </c>
      <c r="AC1002" s="16">
        <f t="shared" ref="AC1002:AC1021" si="1739">AC1003</f>
        <v>0</v>
      </c>
      <c r="AD1002" s="16">
        <f t="shared" si="1710"/>
        <v>1181.4000000000001</v>
      </c>
      <c r="AE1002" s="16">
        <f t="shared" si="1711"/>
        <v>1181.4000000000001</v>
      </c>
      <c r="AF1002" s="16">
        <f t="shared" si="1712"/>
        <v>1181.4000000000001</v>
      </c>
      <c r="AG1002" s="16">
        <f t="shared" ref="AG1002:AG1021" si="1740">AG1003</f>
        <v>0</v>
      </c>
      <c r="AH1002" s="16">
        <f t="shared" si="1713"/>
        <v>1181.4000000000001</v>
      </c>
      <c r="AI1002" s="16">
        <f t="shared" si="1714"/>
        <v>1181.4000000000001</v>
      </c>
      <c r="AJ1002" s="16">
        <f t="shared" si="1715"/>
        <v>1181.4000000000001</v>
      </c>
      <c r="AK1002" s="16">
        <f t="shared" ref="AK1002:AK1021" si="1741">AK1003</f>
        <v>0</v>
      </c>
      <c r="AL1002" s="16">
        <f t="shared" ref="AL1002:AL1021" si="1742">AL1003</f>
        <v>0</v>
      </c>
      <c r="AM1002" s="16">
        <f t="shared" ref="AM1002:AM1021" si="1743">AM1003</f>
        <v>0</v>
      </c>
      <c r="AN1002" s="16">
        <f t="shared" si="1716"/>
        <v>1181.4000000000001</v>
      </c>
      <c r="AO1002" s="16">
        <f t="shared" si="1717"/>
        <v>1181.4000000000001</v>
      </c>
      <c r="AP1002" s="16">
        <f t="shared" si="1718"/>
        <v>1181.4000000000001</v>
      </c>
      <c r="AQ1002" s="16">
        <f t="shared" ref="AQ1002:AQ1021" si="1744">AQ1003</f>
        <v>0</v>
      </c>
      <c r="AR1002" s="16">
        <f t="shared" ref="AR1002:AR1021" si="1745">AR1003</f>
        <v>0</v>
      </c>
      <c r="AS1002" s="16">
        <f t="shared" ref="AS1002:AS1021" si="1746">AS1003</f>
        <v>0</v>
      </c>
      <c r="AT1002" s="16">
        <f t="shared" si="1719"/>
        <v>1181.4000000000001</v>
      </c>
      <c r="AU1002" s="16">
        <f t="shared" si="1720"/>
        <v>1181.4000000000001</v>
      </c>
      <c r="AV1002" s="16">
        <f t="shared" si="1721"/>
        <v>1181.4000000000001</v>
      </c>
      <c r="AW1002" s="16">
        <f t="shared" ref="AW1002:AW1021" si="1747">AW1003</f>
        <v>0</v>
      </c>
      <c r="AX1002" s="16">
        <f t="shared" ref="AX1002:AX1021" si="1748">AX1003</f>
        <v>0</v>
      </c>
      <c r="AY1002" s="16">
        <f t="shared" ref="AY1002:AY1021" si="1749">AY1003</f>
        <v>0</v>
      </c>
      <c r="AZ1002" s="16">
        <f t="shared" si="1722"/>
        <v>1181.4000000000001</v>
      </c>
      <c r="BA1002" s="16">
        <f t="shared" si="1723"/>
        <v>1181.4000000000001</v>
      </c>
      <c r="BB1002" s="16">
        <f t="shared" si="1724"/>
        <v>1181.4000000000001</v>
      </c>
      <c r="BC1002" s="16">
        <f t="shared" ref="BC1002:BC1021" si="1750">BC1003</f>
        <v>0</v>
      </c>
      <c r="BD1002" s="30"/>
      <c r="BE1002" s="30"/>
      <c r="BF1002" s="1"/>
      <c r="BG1002" s="1"/>
      <c r="BH1002" s="1"/>
      <c r="BI1002" s="1"/>
      <c r="BJ1002" s="1"/>
    </row>
    <row r="1003" s="1" customFormat="1">
      <c r="A1003" s="13" t="s">
        <v>659</v>
      </c>
      <c r="B1003" s="14" t="s">
        <v>58</v>
      </c>
      <c r="C1003" s="13"/>
      <c r="D1003" s="13"/>
      <c r="E1003" s="29" t="s">
        <v>59</v>
      </c>
      <c r="F1003" s="16">
        <f t="shared" si="1725"/>
        <v>1181.4000000000001</v>
      </c>
      <c r="G1003" s="16">
        <f t="shared" si="1726"/>
        <v>1181.4000000000001</v>
      </c>
      <c r="H1003" s="16">
        <f t="shared" si="1727"/>
        <v>1181.4000000000001</v>
      </c>
      <c r="I1003" s="16">
        <f t="shared" si="1728"/>
        <v>0</v>
      </c>
      <c r="J1003" s="16">
        <f t="shared" si="1729"/>
        <v>0</v>
      </c>
      <c r="K1003" s="16">
        <f t="shared" si="1730"/>
        <v>0</v>
      </c>
      <c r="L1003" s="16">
        <f t="shared" si="1701"/>
        <v>1181.4000000000001</v>
      </c>
      <c r="M1003" s="16">
        <f t="shared" si="1702"/>
        <v>1181.4000000000001</v>
      </c>
      <c r="N1003" s="16">
        <f t="shared" si="1703"/>
        <v>1181.4000000000001</v>
      </c>
      <c r="O1003" s="16">
        <f t="shared" si="1731"/>
        <v>0</v>
      </c>
      <c r="P1003" s="16">
        <f t="shared" si="1732"/>
        <v>0</v>
      </c>
      <c r="Q1003" s="16">
        <f t="shared" si="1733"/>
        <v>0</v>
      </c>
      <c r="R1003" s="16">
        <f t="shared" si="1704"/>
        <v>1181.4000000000001</v>
      </c>
      <c r="S1003" s="16">
        <f t="shared" si="1705"/>
        <v>1181.4000000000001</v>
      </c>
      <c r="T1003" s="16">
        <f t="shared" si="1706"/>
        <v>1181.4000000000001</v>
      </c>
      <c r="U1003" s="16">
        <f t="shared" si="1734"/>
        <v>0</v>
      </c>
      <c r="V1003" s="16">
        <f t="shared" si="1735"/>
        <v>0</v>
      </c>
      <c r="W1003" s="16">
        <f t="shared" si="1736"/>
        <v>0</v>
      </c>
      <c r="X1003" s="16">
        <f t="shared" si="1707"/>
        <v>1181.4000000000001</v>
      </c>
      <c r="Y1003" s="16">
        <f t="shared" si="1708"/>
        <v>1181.4000000000001</v>
      </c>
      <c r="Z1003" s="16">
        <f t="shared" si="1709"/>
        <v>1181.4000000000001</v>
      </c>
      <c r="AA1003" s="16">
        <f t="shared" si="1737"/>
        <v>0</v>
      </c>
      <c r="AB1003" s="16">
        <f t="shared" si="1738"/>
        <v>0</v>
      </c>
      <c r="AC1003" s="16">
        <f t="shared" si="1739"/>
        <v>0</v>
      </c>
      <c r="AD1003" s="16">
        <f t="shared" si="1710"/>
        <v>1181.4000000000001</v>
      </c>
      <c r="AE1003" s="16">
        <f t="shared" si="1711"/>
        <v>1181.4000000000001</v>
      </c>
      <c r="AF1003" s="16">
        <f t="shared" si="1712"/>
        <v>1181.4000000000001</v>
      </c>
      <c r="AG1003" s="16">
        <f t="shared" si="1740"/>
        <v>0</v>
      </c>
      <c r="AH1003" s="16">
        <f t="shared" si="1713"/>
        <v>1181.4000000000001</v>
      </c>
      <c r="AI1003" s="16">
        <f t="shared" si="1714"/>
        <v>1181.4000000000001</v>
      </c>
      <c r="AJ1003" s="16">
        <f t="shared" si="1715"/>
        <v>1181.4000000000001</v>
      </c>
      <c r="AK1003" s="16">
        <f t="shared" si="1741"/>
        <v>0</v>
      </c>
      <c r="AL1003" s="16">
        <f t="shared" si="1742"/>
        <v>0</v>
      </c>
      <c r="AM1003" s="16">
        <f t="shared" si="1743"/>
        <v>0</v>
      </c>
      <c r="AN1003" s="16">
        <f t="shared" si="1716"/>
        <v>1181.4000000000001</v>
      </c>
      <c r="AO1003" s="16">
        <f t="shared" si="1717"/>
        <v>1181.4000000000001</v>
      </c>
      <c r="AP1003" s="16">
        <f t="shared" si="1718"/>
        <v>1181.4000000000001</v>
      </c>
      <c r="AQ1003" s="16">
        <f t="shared" si="1744"/>
        <v>0</v>
      </c>
      <c r="AR1003" s="16">
        <f t="shared" si="1745"/>
        <v>0</v>
      </c>
      <c r="AS1003" s="16">
        <f t="shared" si="1746"/>
        <v>0</v>
      </c>
      <c r="AT1003" s="16">
        <f t="shared" si="1719"/>
        <v>1181.4000000000001</v>
      </c>
      <c r="AU1003" s="16">
        <f t="shared" si="1720"/>
        <v>1181.4000000000001</v>
      </c>
      <c r="AV1003" s="16">
        <f t="shared" si="1721"/>
        <v>1181.4000000000001</v>
      </c>
      <c r="AW1003" s="16">
        <f t="shared" si="1747"/>
        <v>0</v>
      </c>
      <c r="AX1003" s="16">
        <f t="shared" si="1748"/>
        <v>0</v>
      </c>
      <c r="AY1003" s="16">
        <f t="shared" si="1749"/>
        <v>0</v>
      </c>
      <c r="AZ1003" s="16">
        <f t="shared" si="1722"/>
        <v>1181.4000000000001</v>
      </c>
      <c r="BA1003" s="16">
        <f t="shared" si="1723"/>
        <v>1181.4000000000001</v>
      </c>
      <c r="BB1003" s="16">
        <f t="shared" si="1724"/>
        <v>1181.4000000000001</v>
      </c>
      <c r="BC1003" s="16">
        <f t="shared" si="1750"/>
        <v>0</v>
      </c>
      <c r="BD1003" s="30"/>
      <c r="BE1003" s="30"/>
      <c r="BF1003" s="1"/>
      <c r="BG1003" s="1"/>
      <c r="BH1003" s="1"/>
      <c r="BI1003" s="1"/>
      <c r="BJ1003" s="1"/>
    </row>
    <row r="1004" s="1" customFormat="1">
      <c r="A1004" s="13" t="s">
        <v>659</v>
      </c>
      <c r="B1004" s="14">
        <v>600</v>
      </c>
      <c r="C1004" s="13" t="s">
        <v>327</v>
      </c>
      <c r="D1004" s="13" t="s">
        <v>106</v>
      </c>
      <c r="E1004" s="29" t="s">
        <v>535</v>
      </c>
      <c r="F1004" s="16">
        <v>1181.4000000000001</v>
      </c>
      <c r="G1004" s="16">
        <v>1181.4000000000001</v>
      </c>
      <c r="H1004" s="16">
        <v>1181.4000000000001</v>
      </c>
      <c r="I1004" s="16"/>
      <c r="J1004" s="16"/>
      <c r="K1004" s="16"/>
      <c r="L1004" s="16">
        <f t="shared" si="1701"/>
        <v>1181.4000000000001</v>
      </c>
      <c r="M1004" s="16">
        <f t="shared" si="1702"/>
        <v>1181.4000000000001</v>
      </c>
      <c r="N1004" s="16">
        <f t="shared" si="1703"/>
        <v>1181.4000000000001</v>
      </c>
      <c r="O1004" s="16"/>
      <c r="P1004" s="16"/>
      <c r="Q1004" s="16"/>
      <c r="R1004" s="16">
        <f t="shared" si="1704"/>
        <v>1181.4000000000001</v>
      </c>
      <c r="S1004" s="16">
        <f t="shared" si="1705"/>
        <v>1181.4000000000001</v>
      </c>
      <c r="T1004" s="16">
        <f t="shared" si="1706"/>
        <v>1181.4000000000001</v>
      </c>
      <c r="U1004" s="16"/>
      <c r="V1004" s="16"/>
      <c r="W1004" s="16"/>
      <c r="X1004" s="16">
        <f t="shared" si="1707"/>
        <v>1181.4000000000001</v>
      </c>
      <c r="Y1004" s="16">
        <f t="shared" si="1708"/>
        <v>1181.4000000000001</v>
      </c>
      <c r="Z1004" s="16">
        <f t="shared" si="1709"/>
        <v>1181.4000000000001</v>
      </c>
      <c r="AA1004" s="16"/>
      <c r="AB1004" s="16"/>
      <c r="AC1004" s="16"/>
      <c r="AD1004" s="16">
        <f t="shared" si="1710"/>
        <v>1181.4000000000001</v>
      </c>
      <c r="AE1004" s="16">
        <f t="shared" si="1711"/>
        <v>1181.4000000000001</v>
      </c>
      <c r="AF1004" s="16">
        <f t="shared" si="1712"/>
        <v>1181.4000000000001</v>
      </c>
      <c r="AG1004" s="16"/>
      <c r="AH1004" s="16">
        <f t="shared" si="1713"/>
        <v>1181.4000000000001</v>
      </c>
      <c r="AI1004" s="16">
        <f t="shared" si="1714"/>
        <v>1181.4000000000001</v>
      </c>
      <c r="AJ1004" s="16">
        <f t="shared" si="1715"/>
        <v>1181.4000000000001</v>
      </c>
      <c r="AK1004" s="16"/>
      <c r="AL1004" s="16"/>
      <c r="AM1004" s="16"/>
      <c r="AN1004" s="16">
        <f t="shared" si="1716"/>
        <v>1181.4000000000001</v>
      </c>
      <c r="AO1004" s="16">
        <f t="shared" si="1717"/>
        <v>1181.4000000000001</v>
      </c>
      <c r="AP1004" s="16">
        <f t="shared" si="1718"/>
        <v>1181.4000000000001</v>
      </c>
      <c r="AQ1004" s="16"/>
      <c r="AR1004" s="16"/>
      <c r="AS1004" s="16"/>
      <c r="AT1004" s="16">
        <f t="shared" si="1719"/>
        <v>1181.4000000000001</v>
      </c>
      <c r="AU1004" s="16">
        <f t="shared" si="1720"/>
        <v>1181.4000000000001</v>
      </c>
      <c r="AV1004" s="16">
        <f t="shared" si="1721"/>
        <v>1181.4000000000001</v>
      </c>
      <c r="AW1004" s="16"/>
      <c r="AX1004" s="16"/>
      <c r="AY1004" s="16"/>
      <c r="AZ1004" s="16">
        <f t="shared" si="1722"/>
        <v>1181.4000000000001</v>
      </c>
      <c r="BA1004" s="16">
        <f t="shared" si="1723"/>
        <v>1181.4000000000001</v>
      </c>
      <c r="BB1004" s="16">
        <f t="shared" si="1724"/>
        <v>1181.4000000000001</v>
      </c>
      <c r="BC1004" s="16"/>
      <c r="BD1004" s="30"/>
      <c r="BE1004" s="30"/>
      <c r="BF1004" s="1"/>
      <c r="BG1004" s="1"/>
      <c r="BH1004" s="1"/>
      <c r="BI1004" s="1"/>
      <c r="BJ1004" s="1"/>
    </row>
    <row r="1005" s="1" customFormat="1">
      <c r="A1005" s="13" t="s">
        <v>660</v>
      </c>
      <c r="B1005" s="14"/>
      <c r="C1005" s="13"/>
      <c r="D1005" s="13"/>
      <c r="E1005" s="29" t="s">
        <v>661</v>
      </c>
      <c r="F1005" s="16">
        <f t="shared" si="1725"/>
        <v>900</v>
      </c>
      <c r="G1005" s="16">
        <f t="shared" si="1726"/>
        <v>900</v>
      </c>
      <c r="H1005" s="16">
        <f t="shared" si="1727"/>
        <v>900</v>
      </c>
      <c r="I1005" s="16">
        <f t="shared" si="1728"/>
        <v>0</v>
      </c>
      <c r="J1005" s="16">
        <f t="shared" si="1729"/>
        <v>0</v>
      </c>
      <c r="K1005" s="16">
        <f t="shared" si="1730"/>
        <v>0</v>
      </c>
      <c r="L1005" s="16">
        <f t="shared" si="1701"/>
        <v>900</v>
      </c>
      <c r="M1005" s="16">
        <f t="shared" si="1702"/>
        <v>900</v>
      </c>
      <c r="N1005" s="16">
        <f t="shared" si="1703"/>
        <v>900</v>
      </c>
      <c r="O1005" s="16">
        <f t="shared" si="1731"/>
        <v>0</v>
      </c>
      <c r="P1005" s="16">
        <f t="shared" si="1732"/>
        <v>0</v>
      </c>
      <c r="Q1005" s="16">
        <f t="shared" si="1733"/>
        <v>0</v>
      </c>
      <c r="R1005" s="16">
        <f t="shared" si="1704"/>
        <v>900</v>
      </c>
      <c r="S1005" s="16">
        <f t="shared" si="1705"/>
        <v>900</v>
      </c>
      <c r="T1005" s="16">
        <f t="shared" si="1706"/>
        <v>900</v>
      </c>
      <c r="U1005" s="16">
        <f t="shared" si="1734"/>
        <v>0</v>
      </c>
      <c r="V1005" s="16">
        <f t="shared" si="1735"/>
        <v>0</v>
      </c>
      <c r="W1005" s="16">
        <f t="shared" si="1736"/>
        <v>0</v>
      </c>
      <c r="X1005" s="16">
        <f t="shared" si="1707"/>
        <v>900</v>
      </c>
      <c r="Y1005" s="16">
        <f t="shared" si="1708"/>
        <v>900</v>
      </c>
      <c r="Z1005" s="16">
        <f t="shared" si="1709"/>
        <v>900</v>
      </c>
      <c r="AA1005" s="16">
        <f t="shared" si="1737"/>
        <v>0</v>
      </c>
      <c r="AB1005" s="16">
        <f t="shared" si="1738"/>
        <v>0</v>
      </c>
      <c r="AC1005" s="16">
        <f t="shared" si="1739"/>
        <v>0</v>
      </c>
      <c r="AD1005" s="16">
        <f t="shared" si="1710"/>
        <v>900</v>
      </c>
      <c r="AE1005" s="16">
        <f t="shared" si="1711"/>
        <v>900</v>
      </c>
      <c r="AF1005" s="16">
        <f t="shared" si="1712"/>
        <v>900</v>
      </c>
      <c r="AG1005" s="16">
        <f t="shared" si="1740"/>
        <v>0</v>
      </c>
      <c r="AH1005" s="16">
        <f t="shared" si="1713"/>
        <v>900</v>
      </c>
      <c r="AI1005" s="16">
        <f t="shared" si="1714"/>
        <v>900</v>
      </c>
      <c r="AJ1005" s="16">
        <f t="shared" si="1715"/>
        <v>900</v>
      </c>
      <c r="AK1005" s="16">
        <f t="shared" si="1741"/>
        <v>0</v>
      </c>
      <c r="AL1005" s="16">
        <f t="shared" si="1742"/>
        <v>0</v>
      </c>
      <c r="AM1005" s="16">
        <f t="shared" si="1743"/>
        <v>0</v>
      </c>
      <c r="AN1005" s="16">
        <f t="shared" si="1716"/>
        <v>900</v>
      </c>
      <c r="AO1005" s="16">
        <f t="shared" si="1717"/>
        <v>900</v>
      </c>
      <c r="AP1005" s="16">
        <f t="shared" si="1718"/>
        <v>900</v>
      </c>
      <c r="AQ1005" s="16">
        <f t="shared" si="1744"/>
        <v>0</v>
      </c>
      <c r="AR1005" s="16">
        <f t="shared" si="1745"/>
        <v>0</v>
      </c>
      <c r="AS1005" s="16">
        <f t="shared" si="1746"/>
        <v>0</v>
      </c>
      <c r="AT1005" s="16">
        <f t="shared" si="1719"/>
        <v>900</v>
      </c>
      <c r="AU1005" s="16">
        <f t="shared" si="1720"/>
        <v>900</v>
      </c>
      <c r="AV1005" s="16">
        <f t="shared" si="1721"/>
        <v>900</v>
      </c>
      <c r="AW1005" s="16">
        <f t="shared" si="1747"/>
        <v>0</v>
      </c>
      <c r="AX1005" s="16">
        <f t="shared" si="1748"/>
        <v>0</v>
      </c>
      <c r="AY1005" s="16">
        <f t="shared" si="1749"/>
        <v>0</v>
      </c>
      <c r="AZ1005" s="16">
        <f t="shared" si="1722"/>
        <v>900</v>
      </c>
      <c r="BA1005" s="16">
        <f t="shared" si="1723"/>
        <v>900</v>
      </c>
      <c r="BB1005" s="16">
        <f t="shared" si="1724"/>
        <v>900</v>
      </c>
      <c r="BC1005" s="16">
        <f t="shared" si="1750"/>
        <v>0</v>
      </c>
      <c r="BD1005" s="30"/>
      <c r="BE1005" s="30"/>
      <c r="BF1005" s="1"/>
      <c r="BG1005" s="1"/>
      <c r="BH1005" s="1"/>
      <c r="BI1005" s="1"/>
      <c r="BJ1005" s="1"/>
    </row>
    <row r="1006" s="1" customFormat="1">
      <c r="A1006" s="13" t="s">
        <v>660</v>
      </c>
      <c r="B1006" s="14" t="s">
        <v>66</v>
      </c>
      <c r="C1006" s="13"/>
      <c r="D1006" s="13"/>
      <c r="E1006" s="29" t="s">
        <v>67</v>
      </c>
      <c r="F1006" s="16">
        <f t="shared" si="1725"/>
        <v>900</v>
      </c>
      <c r="G1006" s="16">
        <f t="shared" si="1726"/>
        <v>900</v>
      </c>
      <c r="H1006" s="16">
        <f t="shared" si="1727"/>
        <v>900</v>
      </c>
      <c r="I1006" s="16">
        <f t="shared" si="1728"/>
        <v>0</v>
      </c>
      <c r="J1006" s="16">
        <f t="shared" si="1729"/>
        <v>0</v>
      </c>
      <c r="K1006" s="16">
        <f t="shared" si="1730"/>
        <v>0</v>
      </c>
      <c r="L1006" s="16">
        <f t="shared" si="1701"/>
        <v>900</v>
      </c>
      <c r="M1006" s="16">
        <f t="shared" si="1702"/>
        <v>900</v>
      </c>
      <c r="N1006" s="16">
        <f t="shared" si="1703"/>
        <v>900</v>
      </c>
      <c r="O1006" s="16">
        <f t="shared" si="1731"/>
        <v>0</v>
      </c>
      <c r="P1006" s="16">
        <f t="shared" si="1732"/>
        <v>0</v>
      </c>
      <c r="Q1006" s="16">
        <f t="shared" si="1733"/>
        <v>0</v>
      </c>
      <c r="R1006" s="16">
        <f t="shared" si="1704"/>
        <v>900</v>
      </c>
      <c r="S1006" s="16">
        <f t="shared" si="1705"/>
        <v>900</v>
      </c>
      <c r="T1006" s="16">
        <f t="shared" si="1706"/>
        <v>900</v>
      </c>
      <c r="U1006" s="16">
        <f t="shared" si="1734"/>
        <v>0</v>
      </c>
      <c r="V1006" s="16">
        <f t="shared" si="1735"/>
        <v>0</v>
      </c>
      <c r="W1006" s="16">
        <f t="shared" si="1736"/>
        <v>0</v>
      </c>
      <c r="X1006" s="16">
        <f t="shared" si="1707"/>
        <v>900</v>
      </c>
      <c r="Y1006" s="16">
        <f t="shared" si="1708"/>
        <v>900</v>
      </c>
      <c r="Z1006" s="16">
        <f t="shared" si="1709"/>
        <v>900</v>
      </c>
      <c r="AA1006" s="16">
        <f t="shared" si="1737"/>
        <v>0</v>
      </c>
      <c r="AB1006" s="16">
        <f t="shared" si="1738"/>
        <v>0</v>
      </c>
      <c r="AC1006" s="16">
        <f t="shared" si="1739"/>
        <v>0</v>
      </c>
      <c r="AD1006" s="16">
        <f t="shared" si="1710"/>
        <v>900</v>
      </c>
      <c r="AE1006" s="16">
        <f t="shared" si="1711"/>
        <v>900</v>
      </c>
      <c r="AF1006" s="16">
        <f t="shared" si="1712"/>
        <v>900</v>
      </c>
      <c r="AG1006" s="16">
        <f t="shared" si="1740"/>
        <v>0</v>
      </c>
      <c r="AH1006" s="16">
        <f t="shared" si="1713"/>
        <v>900</v>
      </c>
      <c r="AI1006" s="16">
        <f t="shared" si="1714"/>
        <v>900</v>
      </c>
      <c r="AJ1006" s="16">
        <f t="shared" si="1715"/>
        <v>900</v>
      </c>
      <c r="AK1006" s="16">
        <f t="shared" si="1741"/>
        <v>0</v>
      </c>
      <c r="AL1006" s="16">
        <f t="shared" si="1742"/>
        <v>0</v>
      </c>
      <c r="AM1006" s="16">
        <f t="shared" si="1743"/>
        <v>0</v>
      </c>
      <c r="AN1006" s="16">
        <f t="shared" si="1716"/>
        <v>900</v>
      </c>
      <c r="AO1006" s="16">
        <f t="shared" si="1717"/>
        <v>900</v>
      </c>
      <c r="AP1006" s="16">
        <f t="shared" si="1718"/>
        <v>900</v>
      </c>
      <c r="AQ1006" s="16">
        <f t="shared" si="1744"/>
        <v>0</v>
      </c>
      <c r="AR1006" s="16">
        <f t="shared" si="1745"/>
        <v>0</v>
      </c>
      <c r="AS1006" s="16">
        <f t="shared" si="1746"/>
        <v>0</v>
      </c>
      <c r="AT1006" s="16">
        <f t="shared" si="1719"/>
        <v>900</v>
      </c>
      <c r="AU1006" s="16">
        <f t="shared" si="1720"/>
        <v>900</v>
      </c>
      <c r="AV1006" s="16">
        <f t="shared" si="1721"/>
        <v>900</v>
      </c>
      <c r="AW1006" s="16">
        <f t="shared" si="1747"/>
        <v>0</v>
      </c>
      <c r="AX1006" s="16">
        <f t="shared" si="1748"/>
        <v>0</v>
      </c>
      <c r="AY1006" s="16">
        <f t="shared" si="1749"/>
        <v>0</v>
      </c>
      <c r="AZ1006" s="16">
        <f t="shared" si="1722"/>
        <v>900</v>
      </c>
      <c r="BA1006" s="16">
        <f t="shared" si="1723"/>
        <v>900</v>
      </c>
      <c r="BB1006" s="16">
        <f t="shared" si="1724"/>
        <v>900</v>
      </c>
      <c r="BC1006" s="16">
        <f t="shared" si="1750"/>
        <v>0</v>
      </c>
      <c r="BD1006" s="30"/>
      <c r="BE1006" s="30"/>
      <c r="BF1006" s="1"/>
      <c r="BG1006" s="1"/>
      <c r="BH1006" s="1"/>
      <c r="BI1006" s="1"/>
      <c r="BJ1006" s="1"/>
    </row>
    <row r="1007" s="1" customFormat="1">
      <c r="A1007" s="13" t="s">
        <v>660</v>
      </c>
      <c r="B1007" s="14">
        <v>200</v>
      </c>
      <c r="C1007" s="13" t="s">
        <v>327</v>
      </c>
      <c r="D1007" s="13" t="s">
        <v>106</v>
      </c>
      <c r="E1007" s="29" t="s">
        <v>535</v>
      </c>
      <c r="F1007" s="16">
        <v>900</v>
      </c>
      <c r="G1007" s="16">
        <v>900</v>
      </c>
      <c r="H1007" s="16">
        <v>900</v>
      </c>
      <c r="I1007" s="16"/>
      <c r="J1007" s="16"/>
      <c r="K1007" s="16"/>
      <c r="L1007" s="16">
        <f t="shared" si="1701"/>
        <v>900</v>
      </c>
      <c r="M1007" s="16">
        <f t="shared" si="1702"/>
        <v>900</v>
      </c>
      <c r="N1007" s="16">
        <f t="shared" si="1703"/>
        <v>900</v>
      </c>
      <c r="O1007" s="16"/>
      <c r="P1007" s="16"/>
      <c r="Q1007" s="16"/>
      <c r="R1007" s="16">
        <f t="shared" si="1704"/>
        <v>900</v>
      </c>
      <c r="S1007" s="16">
        <f t="shared" si="1705"/>
        <v>900</v>
      </c>
      <c r="T1007" s="16">
        <f t="shared" si="1706"/>
        <v>900</v>
      </c>
      <c r="U1007" s="16"/>
      <c r="V1007" s="16"/>
      <c r="W1007" s="16"/>
      <c r="X1007" s="16">
        <f t="shared" si="1707"/>
        <v>900</v>
      </c>
      <c r="Y1007" s="16">
        <f t="shared" si="1708"/>
        <v>900</v>
      </c>
      <c r="Z1007" s="16">
        <f t="shared" si="1709"/>
        <v>900</v>
      </c>
      <c r="AA1007" s="16"/>
      <c r="AB1007" s="16"/>
      <c r="AC1007" s="16"/>
      <c r="AD1007" s="16">
        <f t="shared" si="1710"/>
        <v>900</v>
      </c>
      <c r="AE1007" s="16">
        <f t="shared" si="1711"/>
        <v>900</v>
      </c>
      <c r="AF1007" s="16">
        <f t="shared" si="1712"/>
        <v>900</v>
      </c>
      <c r="AG1007" s="16"/>
      <c r="AH1007" s="16">
        <f t="shared" si="1713"/>
        <v>900</v>
      </c>
      <c r="AI1007" s="16">
        <f t="shared" si="1714"/>
        <v>900</v>
      </c>
      <c r="AJ1007" s="16">
        <f t="shared" si="1715"/>
        <v>900</v>
      </c>
      <c r="AK1007" s="16"/>
      <c r="AL1007" s="16"/>
      <c r="AM1007" s="16"/>
      <c r="AN1007" s="16">
        <f t="shared" si="1716"/>
        <v>900</v>
      </c>
      <c r="AO1007" s="16">
        <f t="shared" si="1717"/>
        <v>900</v>
      </c>
      <c r="AP1007" s="16">
        <f t="shared" si="1718"/>
        <v>900</v>
      </c>
      <c r="AQ1007" s="16"/>
      <c r="AR1007" s="16"/>
      <c r="AS1007" s="16"/>
      <c r="AT1007" s="16">
        <f t="shared" si="1719"/>
        <v>900</v>
      </c>
      <c r="AU1007" s="16">
        <f t="shared" si="1720"/>
        <v>900</v>
      </c>
      <c r="AV1007" s="16">
        <f t="shared" si="1721"/>
        <v>900</v>
      </c>
      <c r="AW1007" s="16"/>
      <c r="AX1007" s="16"/>
      <c r="AY1007" s="16"/>
      <c r="AZ1007" s="16">
        <f t="shared" si="1722"/>
        <v>900</v>
      </c>
      <c r="BA1007" s="16">
        <f t="shared" si="1723"/>
        <v>900</v>
      </c>
      <c r="BB1007" s="16">
        <f t="shared" si="1724"/>
        <v>900</v>
      </c>
      <c r="BC1007" s="16"/>
      <c r="BD1007" s="30"/>
      <c r="BE1007" s="30"/>
      <c r="BF1007" s="1"/>
      <c r="BG1007" s="1"/>
      <c r="BH1007" s="1"/>
      <c r="BI1007" s="1"/>
      <c r="BJ1007" s="1"/>
    </row>
    <row r="1008" s="1" customFormat="1">
      <c r="A1008" s="13" t="s">
        <v>662</v>
      </c>
      <c r="B1008" s="14"/>
      <c r="C1008" s="13"/>
      <c r="D1008" s="13"/>
      <c r="E1008" s="29" t="s">
        <v>663</v>
      </c>
      <c r="F1008" s="16">
        <f t="shared" si="1725"/>
        <v>99403</v>
      </c>
      <c r="G1008" s="16">
        <f t="shared" si="1726"/>
        <v>104701.39999999999</v>
      </c>
      <c r="H1008" s="16">
        <f t="shared" si="1727"/>
        <v>0</v>
      </c>
      <c r="I1008" s="16">
        <f t="shared" si="1728"/>
        <v>0</v>
      </c>
      <c r="J1008" s="16">
        <f t="shared" si="1729"/>
        <v>0</v>
      </c>
      <c r="K1008" s="16">
        <f t="shared" si="1730"/>
        <v>0</v>
      </c>
      <c r="L1008" s="16">
        <f t="shared" si="1701"/>
        <v>99403</v>
      </c>
      <c r="M1008" s="16">
        <f t="shared" si="1702"/>
        <v>104701.39999999999</v>
      </c>
      <c r="N1008" s="16">
        <f t="shared" si="1703"/>
        <v>0</v>
      </c>
      <c r="O1008" s="16">
        <f t="shared" si="1731"/>
        <v>597</v>
      </c>
      <c r="P1008" s="16">
        <f t="shared" si="1732"/>
        <v>0</v>
      </c>
      <c r="Q1008" s="16">
        <f t="shared" si="1733"/>
        <v>0</v>
      </c>
      <c r="R1008" s="16">
        <f t="shared" si="1704"/>
        <v>100000</v>
      </c>
      <c r="S1008" s="16">
        <f t="shared" si="1705"/>
        <v>104701.39999999999</v>
      </c>
      <c r="T1008" s="16">
        <f t="shared" si="1706"/>
        <v>0</v>
      </c>
      <c r="U1008" s="16">
        <f t="shared" si="1734"/>
        <v>0</v>
      </c>
      <c r="V1008" s="16">
        <f t="shared" si="1735"/>
        <v>0</v>
      </c>
      <c r="W1008" s="16">
        <f t="shared" si="1736"/>
        <v>0</v>
      </c>
      <c r="X1008" s="16">
        <f t="shared" si="1707"/>
        <v>100000</v>
      </c>
      <c r="Y1008" s="16">
        <f t="shared" si="1708"/>
        <v>104701.39999999999</v>
      </c>
      <c r="Z1008" s="16">
        <f t="shared" si="1709"/>
        <v>0</v>
      </c>
      <c r="AA1008" s="16">
        <f t="shared" si="1737"/>
        <v>-99403</v>
      </c>
      <c r="AB1008" s="16">
        <f t="shared" si="1738"/>
        <v>99403</v>
      </c>
      <c r="AC1008" s="16">
        <f t="shared" si="1739"/>
        <v>0</v>
      </c>
      <c r="AD1008" s="16">
        <f t="shared" si="1710"/>
        <v>597</v>
      </c>
      <c r="AE1008" s="16">
        <f t="shared" si="1711"/>
        <v>204104.39999999999</v>
      </c>
      <c r="AF1008" s="16">
        <f t="shared" si="1712"/>
        <v>0</v>
      </c>
      <c r="AG1008" s="16">
        <f t="shared" si="1740"/>
        <v>0</v>
      </c>
      <c r="AH1008" s="16">
        <f t="shared" si="1713"/>
        <v>597</v>
      </c>
      <c r="AI1008" s="16">
        <f t="shared" si="1714"/>
        <v>204104.39999999999</v>
      </c>
      <c r="AJ1008" s="16">
        <f t="shared" si="1715"/>
        <v>0</v>
      </c>
      <c r="AK1008" s="16">
        <f t="shared" si="1741"/>
        <v>0</v>
      </c>
      <c r="AL1008" s="16">
        <f t="shared" si="1742"/>
        <v>0</v>
      </c>
      <c r="AM1008" s="16">
        <f t="shared" si="1743"/>
        <v>0</v>
      </c>
      <c r="AN1008" s="16">
        <f t="shared" si="1716"/>
        <v>597</v>
      </c>
      <c r="AO1008" s="16">
        <f t="shared" si="1717"/>
        <v>204104.39999999999</v>
      </c>
      <c r="AP1008" s="16">
        <f t="shared" si="1718"/>
        <v>0</v>
      </c>
      <c r="AQ1008" s="16">
        <f t="shared" si="1744"/>
        <v>0</v>
      </c>
      <c r="AR1008" s="16">
        <f t="shared" si="1745"/>
        <v>0</v>
      </c>
      <c r="AS1008" s="16">
        <f t="shared" si="1746"/>
        <v>0</v>
      </c>
      <c r="AT1008" s="16">
        <f t="shared" si="1719"/>
        <v>597</v>
      </c>
      <c r="AU1008" s="16">
        <f t="shared" si="1720"/>
        <v>204104.39999999999</v>
      </c>
      <c r="AV1008" s="16">
        <f t="shared" si="1721"/>
        <v>0</v>
      </c>
      <c r="AW1008" s="16">
        <f t="shared" si="1747"/>
        <v>0</v>
      </c>
      <c r="AX1008" s="16">
        <f t="shared" si="1748"/>
        <v>-204104.39999999999</v>
      </c>
      <c r="AY1008" s="16">
        <f t="shared" si="1749"/>
        <v>0</v>
      </c>
      <c r="AZ1008" s="16">
        <f t="shared" si="1722"/>
        <v>597</v>
      </c>
      <c r="BA1008" s="16">
        <f t="shared" si="1723"/>
        <v>0</v>
      </c>
      <c r="BB1008" s="16">
        <f t="shared" si="1724"/>
        <v>0</v>
      </c>
      <c r="BC1008" s="16">
        <f t="shared" si="1750"/>
        <v>0</v>
      </c>
      <c r="BD1008" s="30"/>
      <c r="BE1008" s="30"/>
      <c r="BF1008" s="1"/>
      <c r="BG1008" s="1"/>
      <c r="BH1008" s="1"/>
      <c r="BI1008" s="1"/>
      <c r="BJ1008" s="1"/>
    </row>
    <row r="1009" s="1" customFormat="1">
      <c r="A1009" s="13" t="s">
        <v>662</v>
      </c>
      <c r="B1009" s="14" t="s">
        <v>66</v>
      </c>
      <c r="C1009" s="13"/>
      <c r="D1009" s="13"/>
      <c r="E1009" s="29" t="s">
        <v>67</v>
      </c>
      <c r="F1009" s="16">
        <f t="shared" si="1725"/>
        <v>99403</v>
      </c>
      <c r="G1009" s="16">
        <f t="shared" si="1726"/>
        <v>104701.39999999999</v>
      </c>
      <c r="H1009" s="16">
        <f t="shared" si="1727"/>
        <v>0</v>
      </c>
      <c r="I1009" s="16">
        <f t="shared" si="1728"/>
        <v>0</v>
      </c>
      <c r="J1009" s="16">
        <f t="shared" si="1729"/>
        <v>0</v>
      </c>
      <c r="K1009" s="16">
        <f t="shared" si="1730"/>
        <v>0</v>
      </c>
      <c r="L1009" s="16">
        <f t="shared" si="1701"/>
        <v>99403</v>
      </c>
      <c r="M1009" s="16">
        <f t="shared" si="1702"/>
        <v>104701.39999999999</v>
      </c>
      <c r="N1009" s="16">
        <f t="shared" si="1703"/>
        <v>0</v>
      </c>
      <c r="O1009" s="16">
        <f t="shared" si="1731"/>
        <v>597</v>
      </c>
      <c r="P1009" s="16">
        <f t="shared" si="1732"/>
        <v>0</v>
      </c>
      <c r="Q1009" s="16">
        <f t="shared" si="1733"/>
        <v>0</v>
      </c>
      <c r="R1009" s="16">
        <f t="shared" si="1704"/>
        <v>100000</v>
      </c>
      <c r="S1009" s="16">
        <f t="shared" si="1705"/>
        <v>104701.39999999999</v>
      </c>
      <c r="T1009" s="16">
        <f t="shared" si="1706"/>
        <v>0</v>
      </c>
      <c r="U1009" s="16">
        <f t="shared" si="1734"/>
        <v>0</v>
      </c>
      <c r="V1009" s="16">
        <f t="shared" si="1735"/>
        <v>0</v>
      </c>
      <c r="W1009" s="16">
        <f t="shared" si="1736"/>
        <v>0</v>
      </c>
      <c r="X1009" s="16">
        <f t="shared" si="1707"/>
        <v>100000</v>
      </c>
      <c r="Y1009" s="16">
        <f t="shared" si="1708"/>
        <v>104701.39999999999</v>
      </c>
      <c r="Z1009" s="16">
        <f t="shared" si="1709"/>
        <v>0</v>
      </c>
      <c r="AA1009" s="16">
        <f t="shared" si="1737"/>
        <v>-99403</v>
      </c>
      <c r="AB1009" s="16">
        <f t="shared" si="1738"/>
        <v>99403</v>
      </c>
      <c r="AC1009" s="16">
        <f t="shared" si="1739"/>
        <v>0</v>
      </c>
      <c r="AD1009" s="16">
        <f t="shared" si="1710"/>
        <v>597</v>
      </c>
      <c r="AE1009" s="16">
        <f t="shared" si="1711"/>
        <v>204104.39999999999</v>
      </c>
      <c r="AF1009" s="16">
        <f t="shared" si="1712"/>
        <v>0</v>
      </c>
      <c r="AG1009" s="16">
        <f t="shared" si="1740"/>
        <v>0</v>
      </c>
      <c r="AH1009" s="16">
        <f t="shared" si="1713"/>
        <v>597</v>
      </c>
      <c r="AI1009" s="16">
        <f t="shared" si="1714"/>
        <v>204104.39999999999</v>
      </c>
      <c r="AJ1009" s="16">
        <f t="shared" si="1715"/>
        <v>0</v>
      </c>
      <c r="AK1009" s="16">
        <f t="shared" si="1741"/>
        <v>0</v>
      </c>
      <c r="AL1009" s="16">
        <f t="shared" si="1742"/>
        <v>0</v>
      </c>
      <c r="AM1009" s="16">
        <f t="shared" si="1743"/>
        <v>0</v>
      </c>
      <c r="AN1009" s="16">
        <f t="shared" si="1716"/>
        <v>597</v>
      </c>
      <c r="AO1009" s="16">
        <f t="shared" si="1717"/>
        <v>204104.39999999999</v>
      </c>
      <c r="AP1009" s="16">
        <f t="shared" si="1718"/>
        <v>0</v>
      </c>
      <c r="AQ1009" s="16">
        <f t="shared" si="1744"/>
        <v>0</v>
      </c>
      <c r="AR1009" s="16">
        <f t="shared" si="1745"/>
        <v>0</v>
      </c>
      <c r="AS1009" s="16">
        <f t="shared" si="1746"/>
        <v>0</v>
      </c>
      <c r="AT1009" s="16">
        <f t="shared" si="1719"/>
        <v>597</v>
      </c>
      <c r="AU1009" s="16">
        <f t="shared" si="1720"/>
        <v>204104.39999999999</v>
      </c>
      <c r="AV1009" s="16">
        <f t="shared" si="1721"/>
        <v>0</v>
      </c>
      <c r="AW1009" s="16">
        <f t="shared" si="1747"/>
        <v>0</v>
      </c>
      <c r="AX1009" s="16">
        <f t="shared" si="1748"/>
        <v>-204104.39999999999</v>
      </c>
      <c r="AY1009" s="16">
        <f t="shared" si="1749"/>
        <v>0</v>
      </c>
      <c r="AZ1009" s="16">
        <f t="shared" si="1722"/>
        <v>597</v>
      </c>
      <c r="BA1009" s="16">
        <f t="shared" si="1723"/>
        <v>0</v>
      </c>
      <c r="BB1009" s="16">
        <f t="shared" si="1724"/>
        <v>0</v>
      </c>
      <c r="BC1009" s="16">
        <f t="shared" si="1750"/>
        <v>0</v>
      </c>
      <c r="BD1009" s="30"/>
      <c r="BE1009" s="30"/>
      <c r="BF1009" s="1"/>
      <c r="BG1009" s="1"/>
      <c r="BH1009" s="1"/>
      <c r="BI1009" s="1"/>
      <c r="BJ1009" s="1"/>
    </row>
    <row r="1010" s="1" customFormat="1">
      <c r="A1010" s="13" t="s">
        <v>662</v>
      </c>
      <c r="B1010" s="14">
        <v>200</v>
      </c>
      <c r="C1010" s="13" t="s">
        <v>327</v>
      </c>
      <c r="D1010" s="13" t="s">
        <v>106</v>
      </c>
      <c r="E1010" s="29" t="s">
        <v>535</v>
      </c>
      <c r="F1010" s="16">
        <v>99403</v>
      </c>
      <c r="G1010" s="16">
        <v>104701.39999999999</v>
      </c>
      <c r="H1010" s="16">
        <v>0</v>
      </c>
      <c r="I1010" s="16"/>
      <c r="J1010" s="16"/>
      <c r="K1010" s="16"/>
      <c r="L1010" s="16">
        <f t="shared" si="1701"/>
        <v>99403</v>
      </c>
      <c r="M1010" s="16">
        <f t="shared" si="1702"/>
        <v>104701.39999999999</v>
      </c>
      <c r="N1010" s="16">
        <f t="shared" si="1703"/>
        <v>0</v>
      </c>
      <c r="O1010" s="16">
        <v>597</v>
      </c>
      <c r="P1010" s="16"/>
      <c r="Q1010" s="16"/>
      <c r="R1010" s="16">
        <f t="shared" si="1704"/>
        <v>100000</v>
      </c>
      <c r="S1010" s="16">
        <f t="shared" si="1705"/>
        <v>104701.39999999999</v>
      </c>
      <c r="T1010" s="16">
        <f t="shared" si="1706"/>
        <v>0</v>
      </c>
      <c r="U1010" s="16"/>
      <c r="V1010" s="16"/>
      <c r="W1010" s="16"/>
      <c r="X1010" s="16">
        <f t="shared" si="1707"/>
        <v>100000</v>
      </c>
      <c r="Y1010" s="16">
        <f t="shared" si="1708"/>
        <v>104701.39999999999</v>
      </c>
      <c r="Z1010" s="16">
        <f t="shared" si="1709"/>
        <v>0</v>
      </c>
      <c r="AA1010" s="16">
        <v>-99403</v>
      </c>
      <c r="AB1010" s="16">
        <v>99403</v>
      </c>
      <c r="AC1010" s="16"/>
      <c r="AD1010" s="16">
        <f t="shared" si="1710"/>
        <v>597</v>
      </c>
      <c r="AE1010" s="16">
        <f t="shared" si="1711"/>
        <v>204104.39999999999</v>
      </c>
      <c r="AF1010" s="16">
        <f t="shared" si="1712"/>
        <v>0</v>
      </c>
      <c r="AG1010" s="16"/>
      <c r="AH1010" s="16">
        <f t="shared" si="1713"/>
        <v>597</v>
      </c>
      <c r="AI1010" s="16">
        <f t="shared" si="1714"/>
        <v>204104.39999999999</v>
      </c>
      <c r="AJ1010" s="16">
        <f t="shared" si="1715"/>
        <v>0</v>
      </c>
      <c r="AK1010" s="16"/>
      <c r="AL1010" s="16"/>
      <c r="AM1010" s="16"/>
      <c r="AN1010" s="16">
        <f t="shared" si="1716"/>
        <v>597</v>
      </c>
      <c r="AO1010" s="16">
        <f t="shared" si="1717"/>
        <v>204104.39999999999</v>
      </c>
      <c r="AP1010" s="16">
        <f t="shared" si="1718"/>
        <v>0</v>
      </c>
      <c r="AQ1010" s="16"/>
      <c r="AR1010" s="16"/>
      <c r="AS1010" s="16"/>
      <c r="AT1010" s="16">
        <f t="shared" si="1719"/>
        <v>597</v>
      </c>
      <c r="AU1010" s="16">
        <f t="shared" si="1720"/>
        <v>204104.39999999999</v>
      </c>
      <c r="AV1010" s="16">
        <f t="shared" si="1721"/>
        <v>0</v>
      </c>
      <c r="AW1010" s="16"/>
      <c r="AX1010" s="16">
        <v>-204104.39999999999</v>
      </c>
      <c r="AY1010" s="16"/>
      <c r="AZ1010" s="16">
        <f t="shared" si="1722"/>
        <v>597</v>
      </c>
      <c r="BA1010" s="16">
        <f t="shared" si="1723"/>
        <v>0</v>
      </c>
      <c r="BB1010" s="16">
        <f t="shared" si="1724"/>
        <v>0</v>
      </c>
      <c r="BC1010" s="16"/>
      <c r="BD1010" s="30"/>
      <c r="BE1010" s="30"/>
      <c r="BF1010" s="1"/>
      <c r="BG1010" s="1"/>
      <c r="BH1010" s="1"/>
      <c r="BI1010" s="1"/>
      <c r="BJ1010" s="1"/>
    </row>
    <row r="1011" s="1" customFormat="1">
      <c r="A1011" s="13" t="s">
        <v>664</v>
      </c>
      <c r="B1011" s="14"/>
      <c r="C1011" s="13"/>
      <c r="D1011" s="13"/>
      <c r="E1011" s="29" t="s">
        <v>665</v>
      </c>
      <c r="F1011" s="16">
        <f t="shared" si="1725"/>
        <v>5275</v>
      </c>
      <c r="G1011" s="16">
        <f t="shared" si="1726"/>
        <v>0</v>
      </c>
      <c r="H1011" s="16">
        <f t="shared" si="1727"/>
        <v>0</v>
      </c>
      <c r="I1011" s="16">
        <f t="shared" si="1728"/>
        <v>0</v>
      </c>
      <c r="J1011" s="16">
        <f t="shared" si="1729"/>
        <v>0</v>
      </c>
      <c r="K1011" s="16">
        <f t="shared" si="1730"/>
        <v>0</v>
      </c>
      <c r="L1011" s="16">
        <f t="shared" si="1701"/>
        <v>5275</v>
      </c>
      <c r="M1011" s="16">
        <f t="shared" si="1702"/>
        <v>0</v>
      </c>
      <c r="N1011" s="16">
        <f t="shared" si="1703"/>
        <v>0</v>
      </c>
      <c r="O1011" s="16">
        <f t="shared" si="1731"/>
        <v>1328</v>
      </c>
      <c r="P1011" s="16">
        <f t="shared" si="1732"/>
        <v>0</v>
      </c>
      <c r="Q1011" s="16">
        <f t="shared" si="1733"/>
        <v>0</v>
      </c>
      <c r="R1011" s="16">
        <f t="shared" si="1704"/>
        <v>6603</v>
      </c>
      <c r="S1011" s="16">
        <f t="shared" si="1705"/>
        <v>0</v>
      </c>
      <c r="T1011" s="16">
        <f t="shared" si="1706"/>
        <v>0</v>
      </c>
      <c r="U1011" s="16">
        <f t="shared" si="1734"/>
        <v>0</v>
      </c>
      <c r="V1011" s="16">
        <f t="shared" si="1735"/>
        <v>0</v>
      </c>
      <c r="W1011" s="16">
        <f t="shared" si="1736"/>
        <v>0</v>
      </c>
      <c r="X1011" s="16">
        <f t="shared" si="1707"/>
        <v>6603</v>
      </c>
      <c r="Y1011" s="16">
        <f t="shared" si="1708"/>
        <v>0</v>
      </c>
      <c r="Z1011" s="16">
        <f t="shared" si="1709"/>
        <v>0</v>
      </c>
      <c r="AA1011" s="16">
        <f t="shared" si="1737"/>
        <v>0</v>
      </c>
      <c r="AB1011" s="16">
        <f t="shared" si="1738"/>
        <v>24195.626</v>
      </c>
      <c r="AC1011" s="16">
        <f t="shared" si="1739"/>
        <v>0</v>
      </c>
      <c r="AD1011" s="16">
        <f t="shared" si="1710"/>
        <v>6603</v>
      </c>
      <c r="AE1011" s="16">
        <f t="shared" si="1711"/>
        <v>24195.626</v>
      </c>
      <c r="AF1011" s="16">
        <f t="shared" si="1712"/>
        <v>0</v>
      </c>
      <c r="AG1011" s="16">
        <f t="shared" si="1740"/>
        <v>0</v>
      </c>
      <c r="AH1011" s="16">
        <f t="shared" si="1713"/>
        <v>6603</v>
      </c>
      <c r="AI1011" s="16">
        <f t="shared" si="1714"/>
        <v>24195.626</v>
      </c>
      <c r="AJ1011" s="16">
        <f t="shared" si="1715"/>
        <v>0</v>
      </c>
      <c r="AK1011" s="16">
        <f t="shared" si="1741"/>
        <v>-3998</v>
      </c>
      <c r="AL1011" s="16">
        <f t="shared" si="1742"/>
        <v>0</v>
      </c>
      <c r="AM1011" s="16">
        <f t="shared" si="1743"/>
        <v>0</v>
      </c>
      <c r="AN1011" s="16">
        <f t="shared" si="1716"/>
        <v>2605</v>
      </c>
      <c r="AO1011" s="16">
        <f t="shared" si="1717"/>
        <v>24195.626</v>
      </c>
      <c r="AP1011" s="16">
        <f t="shared" si="1718"/>
        <v>0</v>
      </c>
      <c r="AQ1011" s="16">
        <f t="shared" si="1744"/>
        <v>0</v>
      </c>
      <c r="AR1011" s="16">
        <f t="shared" si="1745"/>
        <v>0</v>
      </c>
      <c r="AS1011" s="16">
        <f t="shared" si="1746"/>
        <v>0</v>
      </c>
      <c r="AT1011" s="16">
        <f t="shared" si="1719"/>
        <v>2605</v>
      </c>
      <c r="AU1011" s="16">
        <f t="shared" si="1720"/>
        <v>24195.626</v>
      </c>
      <c r="AV1011" s="16">
        <f t="shared" si="1721"/>
        <v>0</v>
      </c>
      <c r="AW1011" s="16">
        <f t="shared" si="1747"/>
        <v>0</v>
      </c>
      <c r="AX1011" s="16">
        <f t="shared" si="1748"/>
        <v>0</v>
      </c>
      <c r="AY1011" s="16">
        <f t="shared" si="1749"/>
        <v>0</v>
      </c>
      <c r="AZ1011" s="16">
        <f t="shared" si="1722"/>
        <v>2605</v>
      </c>
      <c r="BA1011" s="16">
        <f t="shared" si="1723"/>
        <v>24195.626</v>
      </c>
      <c r="BB1011" s="16">
        <f t="shared" si="1724"/>
        <v>0</v>
      </c>
      <c r="BC1011" s="16">
        <f t="shared" si="1750"/>
        <v>0</v>
      </c>
      <c r="BD1011" s="30"/>
      <c r="BE1011" s="30"/>
      <c r="BF1011" s="1"/>
      <c r="BG1011" s="1"/>
      <c r="BH1011" s="1"/>
      <c r="BI1011" s="1"/>
      <c r="BJ1011" s="1"/>
    </row>
    <row r="1012" s="1" customFormat="1">
      <c r="A1012" s="13" t="s">
        <v>664</v>
      </c>
      <c r="B1012" s="14" t="s">
        <v>66</v>
      </c>
      <c r="C1012" s="13"/>
      <c r="D1012" s="13"/>
      <c r="E1012" s="29" t="s">
        <v>67</v>
      </c>
      <c r="F1012" s="16">
        <f t="shared" si="1725"/>
        <v>5275</v>
      </c>
      <c r="G1012" s="16">
        <f t="shared" si="1726"/>
        <v>0</v>
      </c>
      <c r="H1012" s="16">
        <f t="shared" si="1727"/>
        <v>0</v>
      </c>
      <c r="I1012" s="16">
        <f t="shared" si="1728"/>
        <v>0</v>
      </c>
      <c r="J1012" s="16">
        <f t="shared" si="1729"/>
        <v>0</v>
      </c>
      <c r="K1012" s="16">
        <f t="shared" si="1730"/>
        <v>0</v>
      </c>
      <c r="L1012" s="16">
        <f t="shared" si="1701"/>
        <v>5275</v>
      </c>
      <c r="M1012" s="16">
        <f t="shared" si="1702"/>
        <v>0</v>
      </c>
      <c r="N1012" s="16">
        <f t="shared" si="1703"/>
        <v>0</v>
      </c>
      <c r="O1012" s="16">
        <f t="shared" si="1731"/>
        <v>1328</v>
      </c>
      <c r="P1012" s="16">
        <f t="shared" si="1732"/>
        <v>0</v>
      </c>
      <c r="Q1012" s="16">
        <f t="shared" si="1733"/>
        <v>0</v>
      </c>
      <c r="R1012" s="16">
        <f t="shared" si="1704"/>
        <v>6603</v>
      </c>
      <c r="S1012" s="16">
        <f t="shared" si="1705"/>
        <v>0</v>
      </c>
      <c r="T1012" s="16">
        <f t="shared" si="1706"/>
        <v>0</v>
      </c>
      <c r="U1012" s="16">
        <f t="shared" si="1734"/>
        <v>0</v>
      </c>
      <c r="V1012" s="16">
        <f t="shared" si="1735"/>
        <v>0</v>
      </c>
      <c r="W1012" s="16">
        <f t="shared" si="1736"/>
        <v>0</v>
      </c>
      <c r="X1012" s="16">
        <f t="shared" si="1707"/>
        <v>6603</v>
      </c>
      <c r="Y1012" s="16">
        <f t="shared" si="1708"/>
        <v>0</v>
      </c>
      <c r="Z1012" s="16">
        <f t="shared" si="1709"/>
        <v>0</v>
      </c>
      <c r="AA1012" s="16">
        <f t="shared" si="1737"/>
        <v>0</v>
      </c>
      <c r="AB1012" s="16">
        <f t="shared" si="1738"/>
        <v>24195.626</v>
      </c>
      <c r="AC1012" s="16">
        <f t="shared" si="1739"/>
        <v>0</v>
      </c>
      <c r="AD1012" s="16">
        <f t="shared" si="1710"/>
        <v>6603</v>
      </c>
      <c r="AE1012" s="16">
        <f t="shared" si="1711"/>
        <v>24195.626</v>
      </c>
      <c r="AF1012" s="16">
        <f t="shared" si="1712"/>
        <v>0</v>
      </c>
      <c r="AG1012" s="16">
        <f t="shared" si="1740"/>
        <v>0</v>
      </c>
      <c r="AH1012" s="16">
        <f t="shared" si="1713"/>
        <v>6603</v>
      </c>
      <c r="AI1012" s="16">
        <f t="shared" si="1714"/>
        <v>24195.626</v>
      </c>
      <c r="AJ1012" s="16">
        <f t="shared" si="1715"/>
        <v>0</v>
      </c>
      <c r="AK1012" s="16">
        <f t="shared" si="1741"/>
        <v>-3998</v>
      </c>
      <c r="AL1012" s="16">
        <f t="shared" si="1742"/>
        <v>0</v>
      </c>
      <c r="AM1012" s="16">
        <f t="shared" si="1743"/>
        <v>0</v>
      </c>
      <c r="AN1012" s="16">
        <f t="shared" si="1716"/>
        <v>2605</v>
      </c>
      <c r="AO1012" s="16">
        <f t="shared" si="1717"/>
        <v>24195.626</v>
      </c>
      <c r="AP1012" s="16">
        <f t="shared" si="1718"/>
        <v>0</v>
      </c>
      <c r="AQ1012" s="16">
        <f t="shared" si="1744"/>
        <v>0</v>
      </c>
      <c r="AR1012" s="16">
        <f t="shared" si="1745"/>
        <v>0</v>
      </c>
      <c r="AS1012" s="16">
        <f t="shared" si="1746"/>
        <v>0</v>
      </c>
      <c r="AT1012" s="16">
        <f t="shared" si="1719"/>
        <v>2605</v>
      </c>
      <c r="AU1012" s="16">
        <f t="shared" si="1720"/>
        <v>24195.626</v>
      </c>
      <c r="AV1012" s="16">
        <f t="shared" si="1721"/>
        <v>0</v>
      </c>
      <c r="AW1012" s="16">
        <f t="shared" si="1747"/>
        <v>0</v>
      </c>
      <c r="AX1012" s="16">
        <f t="shared" si="1748"/>
        <v>0</v>
      </c>
      <c r="AY1012" s="16">
        <f t="shared" si="1749"/>
        <v>0</v>
      </c>
      <c r="AZ1012" s="16">
        <f t="shared" si="1722"/>
        <v>2605</v>
      </c>
      <c r="BA1012" s="16">
        <f t="shared" si="1723"/>
        <v>24195.626</v>
      </c>
      <c r="BB1012" s="16">
        <f t="shared" si="1724"/>
        <v>0</v>
      </c>
      <c r="BC1012" s="16">
        <f t="shared" si="1750"/>
        <v>0</v>
      </c>
      <c r="BD1012" s="30"/>
      <c r="BE1012" s="30"/>
      <c r="BF1012" s="1"/>
      <c r="BG1012" s="1"/>
      <c r="BH1012" s="1"/>
      <c r="BI1012" s="1"/>
      <c r="BJ1012" s="1"/>
    </row>
    <row r="1013" s="1" customFormat="1">
      <c r="A1013" s="13" t="s">
        <v>664</v>
      </c>
      <c r="B1013" s="14">
        <v>200</v>
      </c>
      <c r="C1013" s="13" t="s">
        <v>327</v>
      </c>
      <c r="D1013" s="13" t="s">
        <v>106</v>
      </c>
      <c r="E1013" s="29" t="s">
        <v>535</v>
      </c>
      <c r="F1013" s="16">
        <v>5275</v>
      </c>
      <c r="G1013" s="16">
        <v>0</v>
      </c>
      <c r="H1013" s="16">
        <v>0</v>
      </c>
      <c r="I1013" s="16"/>
      <c r="J1013" s="16"/>
      <c r="K1013" s="16"/>
      <c r="L1013" s="16">
        <f t="shared" si="1701"/>
        <v>5275</v>
      </c>
      <c r="M1013" s="16">
        <f t="shared" si="1702"/>
        <v>0</v>
      </c>
      <c r="N1013" s="16">
        <f t="shared" si="1703"/>
        <v>0</v>
      </c>
      <c r="O1013" s="16">
        <v>1328</v>
      </c>
      <c r="P1013" s="16"/>
      <c r="Q1013" s="16"/>
      <c r="R1013" s="16">
        <f t="shared" si="1704"/>
        <v>6603</v>
      </c>
      <c r="S1013" s="16">
        <f t="shared" si="1705"/>
        <v>0</v>
      </c>
      <c r="T1013" s="16">
        <f t="shared" si="1706"/>
        <v>0</v>
      </c>
      <c r="U1013" s="16"/>
      <c r="V1013" s="16"/>
      <c r="W1013" s="16"/>
      <c r="X1013" s="16">
        <f t="shared" si="1707"/>
        <v>6603</v>
      </c>
      <c r="Y1013" s="16">
        <f t="shared" si="1708"/>
        <v>0</v>
      </c>
      <c r="Z1013" s="16">
        <f t="shared" si="1709"/>
        <v>0</v>
      </c>
      <c r="AA1013" s="16"/>
      <c r="AB1013" s="16">
        <v>24195.626</v>
      </c>
      <c r="AC1013" s="16"/>
      <c r="AD1013" s="16">
        <f t="shared" si="1710"/>
        <v>6603</v>
      </c>
      <c r="AE1013" s="16">
        <f t="shared" si="1711"/>
        <v>24195.626</v>
      </c>
      <c r="AF1013" s="16">
        <f t="shared" si="1712"/>
        <v>0</v>
      </c>
      <c r="AG1013" s="16"/>
      <c r="AH1013" s="16">
        <f t="shared" si="1713"/>
        <v>6603</v>
      </c>
      <c r="AI1013" s="16">
        <f t="shared" si="1714"/>
        <v>24195.626</v>
      </c>
      <c r="AJ1013" s="16">
        <f t="shared" si="1715"/>
        <v>0</v>
      </c>
      <c r="AK1013" s="16">
        <v>-3998</v>
      </c>
      <c r="AL1013" s="16"/>
      <c r="AM1013" s="16"/>
      <c r="AN1013" s="16">
        <f t="shared" si="1716"/>
        <v>2605</v>
      </c>
      <c r="AO1013" s="16">
        <f t="shared" si="1717"/>
        <v>24195.626</v>
      </c>
      <c r="AP1013" s="16">
        <f t="shared" si="1718"/>
        <v>0</v>
      </c>
      <c r="AQ1013" s="16"/>
      <c r="AR1013" s="16"/>
      <c r="AS1013" s="16"/>
      <c r="AT1013" s="16">
        <f t="shared" si="1719"/>
        <v>2605</v>
      </c>
      <c r="AU1013" s="16">
        <f t="shared" si="1720"/>
        <v>24195.626</v>
      </c>
      <c r="AV1013" s="16">
        <f t="shared" si="1721"/>
        <v>0</v>
      </c>
      <c r="AW1013" s="16"/>
      <c r="AX1013" s="16"/>
      <c r="AY1013" s="16"/>
      <c r="AZ1013" s="16">
        <f t="shared" si="1722"/>
        <v>2605</v>
      </c>
      <c r="BA1013" s="16">
        <f t="shared" si="1723"/>
        <v>24195.626</v>
      </c>
      <c r="BB1013" s="16">
        <f t="shared" si="1724"/>
        <v>0</v>
      </c>
      <c r="BC1013" s="16"/>
      <c r="BD1013" s="30"/>
      <c r="BE1013" s="30"/>
      <c r="BF1013" s="1"/>
      <c r="BG1013" s="1"/>
      <c r="BH1013" s="1"/>
      <c r="BI1013" s="1"/>
      <c r="BJ1013" s="1"/>
    </row>
    <row r="1014" s="1" customFormat="1">
      <c r="A1014" s="13" t="s">
        <v>666</v>
      </c>
      <c r="B1014" s="14"/>
      <c r="C1014" s="13"/>
      <c r="D1014" s="13"/>
      <c r="E1014" s="29" t="s">
        <v>667</v>
      </c>
      <c r="F1014" s="16">
        <f t="shared" si="1725"/>
        <v>106932.7</v>
      </c>
      <c r="G1014" s="16">
        <f t="shared" si="1726"/>
        <v>156932.70000000001</v>
      </c>
      <c r="H1014" s="16">
        <f t="shared" si="1727"/>
        <v>156932.70000000001</v>
      </c>
      <c r="I1014" s="16">
        <f t="shared" si="1728"/>
        <v>0</v>
      </c>
      <c r="J1014" s="16">
        <f t="shared" si="1729"/>
        <v>0</v>
      </c>
      <c r="K1014" s="16">
        <f t="shared" si="1730"/>
        <v>0</v>
      </c>
      <c r="L1014" s="16">
        <f t="shared" si="1701"/>
        <v>106932.7</v>
      </c>
      <c r="M1014" s="16">
        <f t="shared" si="1702"/>
        <v>156932.70000000001</v>
      </c>
      <c r="N1014" s="16">
        <f t="shared" si="1703"/>
        <v>156932.70000000001</v>
      </c>
      <c r="O1014" s="16">
        <f t="shared" si="1731"/>
        <v>9797.3660500000005</v>
      </c>
      <c r="P1014" s="16">
        <f t="shared" si="1732"/>
        <v>0</v>
      </c>
      <c r="Q1014" s="16">
        <f t="shared" si="1733"/>
        <v>0</v>
      </c>
      <c r="R1014" s="16">
        <f t="shared" si="1704"/>
        <v>116730.06604999999</v>
      </c>
      <c r="S1014" s="16">
        <f t="shared" si="1705"/>
        <v>156932.70000000001</v>
      </c>
      <c r="T1014" s="16">
        <f t="shared" si="1706"/>
        <v>156932.70000000001</v>
      </c>
      <c r="U1014" s="16">
        <f t="shared" si="1734"/>
        <v>0</v>
      </c>
      <c r="V1014" s="16">
        <f t="shared" si="1735"/>
        <v>0</v>
      </c>
      <c r="W1014" s="16">
        <f t="shared" si="1736"/>
        <v>0</v>
      </c>
      <c r="X1014" s="16">
        <f t="shared" si="1707"/>
        <v>116730.06604999999</v>
      </c>
      <c r="Y1014" s="16">
        <f t="shared" si="1708"/>
        <v>156932.70000000001</v>
      </c>
      <c r="Z1014" s="16">
        <f t="shared" si="1709"/>
        <v>156932.70000000001</v>
      </c>
      <c r="AA1014" s="16">
        <f t="shared" si="1737"/>
        <v>0</v>
      </c>
      <c r="AB1014" s="16">
        <f t="shared" si="1738"/>
        <v>0</v>
      </c>
      <c r="AC1014" s="16">
        <f t="shared" si="1739"/>
        <v>0</v>
      </c>
      <c r="AD1014" s="16">
        <f t="shared" si="1710"/>
        <v>116730.06604999999</v>
      </c>
      <c r="AE1014" s="16">
        <f t="shared" si="1711"/>
        <v>156932.70000000001</v>
      </c>
      <c r="AF1014" s="16">
        <f t="shared" si="1712"/>
        <v>156932.70000000001</v>
      </c>
      <c r="AG1014" s="16">
        <f t="shared" si="1740"/>
        <v>0</v>
      </c>
      <c r="AH1014" s="16">
        <f t="shared" si="1713"/>
        <v>116730.06604999999</v>
      </c>
      <c r="AI1014" s="16">
        <f t="shared" si="1714"/>
        <v>156932.70000000001</v>
      </c>
      <c r="AJ1014" s="16">
        <f t="shared" si="1715"/>
        <v>156932.70000000001</v>
      </c>
      <c r="AK1014" s="16">
        <f t="shared" si="1741"/>
        <v>0</v>
      </c>
      <c r="AL1014" s="16">
        <f t="shared" si="1742"/>
        <v>0</v>
      </c>
      <c r="AM1014" s="16">
        <f t="shared" si="1743"/>
        <v>0</v>
      </c>
      <c r="AN1014" s="16">
        <f t="shared" si="1716"/>
        <v>116730.06604999999</v>
      </c>
      <c r="AO1014" s="16">
        <f t="shared" si="1717"/>
        <v>156932.70000000001</v>
      </c>
      <c r="AP1014" s="16">
        <f t="shared" si="1718"/>
        <v>156932.70000000001</v>
      </c>
      <c r="AQ1014" s="16">
        <f t="shared" si="1744"/>
        <v>0</v>
      </c>
      <c r="AR1014" s="16">
        <f t="shared" si="1745"/>
        <v>0</v>
      </c>
      <c r="AS1014" s="16">
        <f t="shared" si="1746"/>
        <v>0</v>
      </c>
      <c r="AT1014" s="16">
        <f t="shared" si="1719"/>
        <v>116730.06604999999</v>
      </c>
      <c r="AU1014" s="16">
        <f t="shared" si="1720"/>
        <v>156932.70000000001</v>
      </c>
      <c r="AV1014" s="16">
        <f t="shared" si="1721"/>
        <v>156932.70000000001</v>
      </c>
      <c r="AW1014" s="16">
        <f t="shared" si="1747"/>
        <v>0</v>
      </c>
      <c r="AX1014" s="16">
        <f t="shared" si="1748"/>
        <v>0</v>
      </c>
      <c r="AY1014" s="16">
        <f t="shared" si="1749"/>
        <v>0</v>
      </c>
      <c r="AZ1014" s="16">
        <f t="shared" si="1722"/>
        <v>116730.06604999999</v>
      </c>
      <c r="BA1014" s="16">
        <f t="shared" si="1723"/>
        <v>156932.70000000001</v>
      </c>
      <c r="BB1014" s="16">
        <f t="shared" si="1724"/>
        <v>156932.70000000001</v>
      </c>
      <c r="BC1014" s="16">
        <f t="shared" si="1750"/>
        <v>0</v>
      </c>
      <c r="BD1014" s="30"/>
      <c r="BE1014" s="30"/>
      <c r="BF1014" s="1"/>
      <c r="BG1014" s="1"/>
      <c r="BH1014" s="1"/>
      <c r="BI1014" s="1"/>
      <c r="BJ1014" s="1"/>
    </row>
    <row r="1015" s="1" customFormat="1">
      <c r="A1015" s="13" t="s">
        <v>666</v>
      </c>
      <c r="B1015" s="14" t="s">
        <v>66</v>
      </c>
      <c r="C1015" s="13"/>
      <c r="D1015" s="13"/>
      <c r="E1015" s="29" t="s">
        <v>67</v>
      </c>
      <c r="F1015" s="16">
        <f t="shared" si="1725"/>
        <v>106932.7</v>
      </c>
      <c r="G1015" s="16">
        <f t="shared" si="1726"/>
        <v>156932.70000000001</v>
      </c>
      <c r="H1015" s="16">
        <f t="shared" si="1727"/>
        <v>156932.70000000001</v>
      </c>
      <c r="I1015" s="16">
        <f t="shared" si="1728"/>
        <v>0</v>
      </c>
      <c r="J1015" s="16">
        <f t="shared" si="1729"/>
        <v>0</v>
      </c>
      <c r="K1015" s="16">
        <f t="shared" si="1730"/>
        <v>0</v>
      </c>
      <c r="L1015" s="16">
        <f t="shared" si="1701"/>
        <v>106932.7</v>
      </c>
      <c r="M1015" s="16">
        <f t="shared" si="1702"/>
        <v>156932.70000000001</v>
      </c>
      <c r="N1015" s="16">
        <f t="shared" si="1703"/>
        <v>156932.70000000001</v>
      </c>
      <c r="O1015" s="16">
        <f t="shared" si="1731"/>
        <v>9797.3660500000005</v>
      </c>
      <c r="P1015" s="16">
        <f t="shared" si="1732"/>
        <v>0</v>
      </c>
      <c r="Q1015" s="16">
        <f t="shared" si="1733"/>
        <v>0</v>
      </c>
      <c r="R1015" s="16">
        <f t="shared" si="1704"/>
        <v>116730.06604999999</v>
      </c>
      <c r="S1015" s="16">
        <f t="shared" si="1705"/>
        <v>156932.70000000001</v>
      </c>
      <c r="T1015" s="16">
        <f t="shared" si="1706"/>
        <v>156932.70000000001</v>
      </c>
      <c r="U1015" s="16">
        <f t="shared" si="1734"/>
        <v>0</v>
      </c>
      <c r="V1015" s="16">
        <f t="shared" si="1735"/>
        <v>0</v>
      </c>
      <c r="W1015" s="16">
        <f t="shared" si="1736"/>
        <v>0</v>
      </c>
      <c r="X1015" s="16">
        <f t="shared" si="1707"/>
        <v>116730.06604999999</v>
      </c>
      <c r="Y1015" s="16">
        <f t="shared" si="1708"/>
        <v>156932.70000000001</v>
      </c>
      <c r="Z1015" s="16">
        <f t="shared" si="1709"/>
        <v>156932.70000000001</v>
      </c>
      <c r="AA1015" s="16">
        <f t="shared" si="1737"/>
        <v>0</v>
      </c>
      <c r="AB1015" s="16">
        <f t="shared" si="1738"/>
        <v>0</v>
      </c>
      <c r="AC1015" s="16">
        <f t="shared" si="1739"/>
        <v>0</v>
      </c>
      <c r="AD1015" s="16">
        <f t="shared" si="1710"/>
        <v>116730.06604999999</v>
      </c>
      <c r="AE1015" s="16">
        <f t="shared" si="1711"/>
        <v>156932.70000000001</v>
      </c>
      <c r="AF1015" s="16">
        <f t="shared" si="1712"/>
        <v>156932.70000000001</v>
      </c>
      <c r="AG1015" s="16">
        <f t="shared" si="1740"/>
        <v>0</v>
      </c>
      <c r="AH1015" s="16">
        <f t="shared" si="1713"/>
        <v>116730.06604999999</v>
      </c>
      <c r="AI1015" s="16">
        <f t="shared" si="1714"/>
        <v>156932.70000000001</v>
      </c>
      <c r="AJ1015" s="16">
        <f t="shared" si="1715"/>
        <v>156932.70000000001</v>
      </c>
      <c r="AK1015" s="16">
        <f t="shared" si="1741"/>
        <v>0</v>
      </c>
      <c r="AL1015" s="16">
        <f t="shared" si="1742"/>
        <v>0</v>
      </c>
      <c r="AM1015" s="16">
        <f t="shared" si="1743"/>
        <v>0</v>
      </c>
      <c r="AN1015" s="16">
        <f t="shared" si="1716"/>
        <v>116730.06604999999</v>
      </c>
      <c r="AO1015" s="16">
        <f t="shared" si="1717"/>
        <v>156932.70000000001</v>
      </c>
      <c r="AP1015" s="16">
        <f t="shared" si="1718"/>
        <v>156932.70000000001</v>
      </c>
      <c r="AQ1015" s="16">
        <f t="shared" si="1744"/>
        <v>0</v>
      </c>
      <c r="AR1015" s="16">
        <f t="shared" si="1745"/>
        <v>0</v>
      </c>
      <c r="AS1015" s="16">
        <f t="shared" si="1746"/>
        <v>0</v>
      </c>
      <c r="AT1015" s="16">
        <f t="shared" si="1719"/>
        <v>116730.06604999999</v>
      </c>
      <c r="AU1015" s="16">
        <f t="shared" si="1720"/>
        <v>156932.70000000001</v>
      </c>
      <c r="AV1015" s="16">
        <f t="shared" si="1721"/>
        <v>156932.70000000001</v>
      </c>
      <c r="AW1015" s="16">
        <f t="shared" si="1747"/>
        <v>0</v>
      </c>
      <c r="AX1015" s="16">
        <f t="shared" si="1748"/>
        <v>0</v>
      </c>
      <c r="AY1015" s="16">
        <f t="shared" si="1749"/>
        <v>0</v>
      </c>
      <c r="AZ1015" s="16">
        <f t="shared" si="1722"/>
        <v>116730.06604999999</v>
      </c>
      <c r="BA1015" s="16">
        <f t="shared" si="1723"/>
        <v>156932.70000000001</v>
      </c>
      <c r="BB1015" s="16">
        <f t="shared" si="1724"/>
        <v>156932.70000000001</v>
      </c>
      <c r="BC1015" s="16">
        <f t="shared" si="1750"/>
        <v>0</v>
      </c>
      <c r="BD1015" s="30"/>
      <c r="BE1015" s="30"/>
      <c r="BF1015" s="1"/>
      <c r="BG1015" s="1"/>
      <c r="BH1015" s="1"/>
      <c r="BI1015" s="1"/>
      <c r="BJ1015" s="1"/>
    </row>
    <row r="1016" s="1" customFormat="1">
      <c r="A1016" s="13" t="s">
        <v>666</v>
      </c>
      <c r="B1016" s="14">
        <v>200</v>
      </c>
      <c r="C1016" s="13" t="s">
        <v>327</v>
      </c>
      <c r="D1016" s="13" t="s">
        <v>106</v>
      </c>
      <c r="E1016" s="29" t="s">
        <v>535</v>
      </c>
      <c r="F1016" s="16">
        <v>106932.7</v>
      </c>
      <c r="G1016" s="16">
        <v>156932.70000000001</v>
      </c>
      <c r="H1016" s="16">
        <v>156932.70000000001</v>
      </c>
      <c r="I1016" s="16"/>
      <c r="J1016" s="16"/>
      <c r="K1016" s="16"/>
      <c r="L1016" s="16">
        <f t="shared" si="1701"/>
        <v>106932.7</v>
      </c>
      <c r="M1016" s="16">
        <f t="shared" si="1702"/>
        <v>156932.70000000001</v>
      </c>
      <c r="N1016" s="16">
        <f t="shared" si="1703"/>
        <v>156932.70000000001</v>
      </c>
      <c r="O1016" s="16">
        <f>2230.00305+4081.416+3485.947</f>
        <v>9797.3660500000005</v>
      </c>
      <c r="P1016" s="16"/>
      <c r="Q1016" s="16"/>
      <c r="R1016" s="16">
        <f t="shared" si="1704"/>
        <v>116730.06604999999</v>
      </c>
      <c r="S1016" s="16">
        <f t="shared" si="1705"/>
        <v>156932.70000000001</v>
      </c>
      <c r="T1016" s="16">
        <f t="shared" si="1706"/>
        <v>156932.70000000001</v>
      </c>
      <c r="U1016" s="16"/>
      <c r="V1016" s="16"/>
      <c r="W1016" s="16"/>
      <c r="X1016" s="16">
        <f t="shared" si="1707"/>
        <v>116730.06604999999</v>
      </c>
      <c r="Y1016" s="16">
        <f t="shared" si="1708"/>
        <v>156932.70000000001</v>
      </c>
      <c r="Z1016" s="16">
        <f t="shared" si="1709"/>
        <v>156932.70000000001</v>
      </c>
      <c r="AA1016" s="16"/>
      <c r="AB1016" s="16"/>
      <c r="AC1016" s="16"/>
      <c r="AD1016" s="16">
        <f t="shared" si="1710"/>
        <v>116730.06604999999</v>
      </c>
      <c r="AE1016" s="16">
        <f t="shared" si="1711"/>
        <v>156932.70000000001</v>
      </c>
      <c r="AF1016" s="16">
        <f t="shared" si="1712"/>
        <v>156932.70000000001</v>
      </c>
      <c r="AG1016" s="16"/>
      <c r="AH1016" s="16">
        <f t="shared" si="1713"/>
        <v>116730.06604999999</v>
      </c>
      <c r="AI1016" s="16">
        <f t="shared" si="1714"/>
        <v>156932.70000000001</v>
      </c>
      <c r="AJ1016" s="16">
        <f t="shared" si="1715"/>
        <v>156932.70000000001</v>
      </c>
      <c r="AK1016" s="16"/>
      <c r="AL1016" s="16"/>
      <c r="AM1016" s="16"/>
      <c r="AN1016" s="16">
        <f t="shared" si="1716"/>
        <v>116730.06604999999</v>
      </c>
      <c r="AO1016" s="16">
        <f t="shared" si="1717"/>
        <v>156932.70000000001</v>
      </c>
      <c r="AP1016" s="16">
        <f t="shared" si="1718"/>
        <v>156932.70000000001</v>
      </c>
      <c r="AQ1016" s="16"/>
      <c r="AR1016" s="16"/>
      <c r="AS1016" s="16"/>
      <c r="AT1016" s="16">
        <f t="shared" si="1719"/>
        <v>116730.06604999999</v>
      </c>
      <c r="AU1016" s="16">
        <f t="shared" si="1720"/>
        <v>156932.70000000001</v>
      </c>
      <c r="AV1016" s="16">
        <f t="shared" si="1721"/>
        <v>156932.70000000001</v>
      </c>
      <c r="AW1016" s="16"/>
      <c r="AX1016" s="16"/>
      <c r="AY1016" s="16"/>
      <c r="AZ1016" s="16">
        <f t="shared" si="1722"/>
        <v>116730.06604999999</v>
      </c>
      <c r="BA1016" s="16">
        <f t="shared" si="1723"/>
        <v>156932.70000000001</v>
      </c>
      <c r="BB1016" s="16">
        <f t="shared" si="1724"/>
        <v>156932.70000000001</v>
      </c>
      <c r="BC1016" s="16"/>
      <c r="BD1016" s="30"/>
      <c r="BE1016" s="30"/>
      <c r="BF1016" s="1"/>
      <c r="BG1016" s="1"/>
      <c r="BH1016" s="1"/>
      <c r="BI1016" s="1"/>
      <c r="BJ1016" s="1"/>
    </row>
    <row r="1017" s="1" customFormat="1">
      <c r="A1017" s="13" t="s">
        <v>668</v>
      </c>
      <c r="B1017" s="14"/>
      <c r="C1017" s="13"/>
      <c r="D1017" s="13"/>
      <c r="E1017" s="29" t="s">
        <v>669</v>
      </c>
      <c r="F1017" s="16">
        <f t="shared" si="1725"/>
        <v>625.5</v>
      </c>
      <c r="G1017" s="16">
        <f t="shared" si="1726"/>
        <v>625.5</v>
      </c>
      <c r="H1017" s="16">
        <f t="shared" si="1727"/>
        <v>625.5</v>
      </c>
      <c r="I1017" s="16">
        <f t="shared" si="1728"/>
        <v>0</v>
      </c>
      <c r="J1017" s="16">
        <f t="shared" si="1729"/>
        <v>0</v>
      </c>
      <c r="K1017" s="16">
        <f t="shared" si="1730"/>
        <v>0</v>
      </c>
      <c r="L1017" s="16">
        <f t="shared" si="1701"/>
        <v>625.5</v>
      </c>
      <c r="M1017" s="16">
        <f t="shared" si="1702"/>
        <v>625.5</v>
      </c>
      <c r="N1017" s="16">
        <f t="shared" si="1703"/>
        <v>625.5</v>
      </c>
      <c r="O1017" s="16">
        <f t="shared" si="1731"/>
        <v>0</v>
      </c>
      <c r="P1017" s="16">
        <f t="shared" si="1732"/>
        <v>0</v>
      </c>
      <c r="Q1017" s="16">
        <f t="shared" si="1733"/>
        <v>0</v>
      </c>
      <c r="R1017" s="16">
        <f t="shared" si="1704"/>
        <v>625.5</v>
      </c>
      <c r="S1017" s="16">
        <f t="shared" si="1705"/>
        <v>625.5</v>
      </c>
      <c r="T1017" s="16">
        <f t="shared" si="1706"/>
        <v>625.5</v>
      </c>
      <c r="U1017" s="16">
        <f t="shared" si="1734"/>
        <v>0</v>
      </c>
      <c r="V1017" s="16">
        <f t="shared" si="1735"/>
        <v>0</v>
      </c>
      <c r="W1017" s="16">
        <f t="shared" si="1736"/>
        <v>0</v>
      </c>
      <c r="X1017" s="16">
        <f t="shared" si="1707"/>
        <v>625.5</v>
      </c>
      <c r="Y1017" s="16">
        <f t="shared" si="1708"/>
        <v>625.5</v>
      </c>
      <c r="Z1017" s="16">
        <f t="shared" si="1709"/>
        <v>625.5</v>
      </c>
      <c r="AA1017" s="16">
        <f t="shared" si="1737"/>
        <v>0</v>
      </c>
      <c r="AB1017" s="16">
        <f t="shared" si="1738"/>
        <v>0</v>
      </c>
      <c r="AC1017" s="16">
        <f t="shared" si="1739"/>
        <v>0</v>
      </c>
      <c r="AD1017" s="16">
        <f t="shared" si="1710"/>
        <v>625.5</v>
      </c>
      <c r="AE1017" s="16">
        <f t="shared" si="1711"/>
        <v>625.5</v>
      </c>
      <c r="AF1017" s="16">
        <f t="shared" si="1712"/>
        <v>625.5</v>
      </c>
      <c r="AG1017" s="16">
        <f t="shared" si="1740"/>
        <v>0</v>
      </c>
      <c r="AH1017" s="16">
        <f t="shared" si="1713"/>
        <v>625.5</v>
      </c>
      <c r="AI1017" s="16">
        <f t="shared" si="1714"/>
        <v>625.5</v>
      </c>
      <c r="AJ1017" s="16">
        <f t="shared" si="1715"/>
        <v>625.5</v>
      </c>
      <c r="AK1017" s="16">
        <f t="shared" si="1741"/>
        <v>0</v>
      </c>
      <c r="AL1017" s="16">
        <f t="shared" si="1742"/>
        <v>0</v>
      </c>
      <c r="AM1017" s="16">
        <f t="shared" si="1743"/>
        <v>0</v>
      </c>
      <c r="AN1017" s="16">
        <f t="shared" si="1716"/>
        <v>625.5</v>
      </c>
      <c r="AO1017" s="16">
        <f t="shared" si="1717"/>
        <v>625.5</v>
      </c>
      <c r="AP1017" s="16">
        <f t="shared" si="1718"/>
        <v>625.5</v>
      </c>
      <c r="AQ1017" s="16">
        <f t="shared" si="1744"/>
        <v>0</v>
      </c>
      <c r="AR1017" s="16">
        <f t="shared" si="1745"/>
        <v>0</v>
      </c>
      <c r="AS1017" s="16">
        <f t="shared" si="1746"/>
        <v>0</v>
      </c>
      <c r="AT1017" s="16">
        <f t="shared" si="1719"/>
        <v>625.5</v>
      </c>
      <c r="AU1017" s="16">
        <f t="shared" si="1720"/>
        <v>625.5</v>
      </c>
      <c r="AV1017" s="16">
        <f t="shared" si="1721"/>
        <v>625.5</v>
      </c>
      <c r="AW1017" s="16">
        <f t="shared" si="1747"/>
        <v>0</v>
      </c>
      <c r="AX1017" s="16">
        <f t="shared" si="1748"/>
        <v>0</v>
      </c>
      <c r="AY1017" s="16">
        <f t="shared" si="1749"/>
        <v>0</v>
      </c>
      <c r="AZ1017" s="16">
        <f t="shared" si="1722"/>
        <v>625.5</v>
      </c>
      <c r="BA1017" s="16">
        <f t="shared" si="1723"/>
        <v>625.5</v>
      </c>
      <c r="BB1017" s="16">
        <f t="shared" si="1724"/>
        <v>625.5</v>
      </c>
      <c r="BC1017" s="16">
        <f t="shared" si="1750"/>
        <v>0</v>
      </c>
      <c r="BD1017" s="30"/>
      <c r="BE1017" s="30"/>
      <c r="BF1017" s="1"/>
      <c r="BG1017" s="1"/>
      <c r="BH1017" s="1"/>
      <c r="BI1017" s="1"/>
      <c r="BJ1017" s="1"/>
    </row>
    <row r="1018" s="1" customFormat="1">
      <c r="A1018" s="13" t="s">
        <v>668</v>
      </c>
      <c r="B1018" s="14" t="s">
        <v>66</v>
      </c>
      <c r="C1018" s="13"/>
      <c r="D1018" s="13"/>
      <c r="E1018" s="29" t="s">
        <v>67</v>
      </c>
      <c r="F1018" s="16">
        <f t="shared" si="1725"/>
        <v>625.5</v>
      </c>
      <c r="G1018" s="16">
        <f t="shared" si="1726"/>
        <v>625.5</v>
      </c>
      <c r="H1018" s="16">
        <f t="shared" si="1727"/>
        <v>625.5</v>
      </c>
      <c r="I1018" s="16">
        <f t="shared" si="1728"/>
        <v>0</v>
      </c>
      <c r="J1018" s="16">
        <f t="shared" si="1729"/>
        <v>0</v>
      </c>
      <c r="K1018" s="16">
        <f t="shared" si="1730"/>
        <v>0</v>
      </c>
      <c r="L1018" s="16">
        <f t="shared" si="1701"/>
        <v>625.5</v>
      </c>
      <c r="M1018" s="16">
        <f t="shared" si="1702"/>
        <v>625.5</v>
      </c>
      <c r="N1018" s="16">
        <f t="shared" si="1703"/>
        <v>625.5</v>
      </c>
      <c r="O1018" s="16">
        <f t="shared" si="1731"/>
        <v>0</v>
      </c>
      <c r="P1018" s="16">
        <f t="shared" si="1732"/>
        <v>0</v>
      </c>
      <c r="Q1018" s="16">
        <f t="shared" si="1733"/>
        <v>0</v>
      </c>
      <c r="R1018" s="16">
        <f t="shared" si="1704"/>
        <v>625.5</v>
      </c>
      <c r="S1018" s="16">
        <f t="shared" si="1705"/>
        <v>625.5</v>
      </c>
      <c r="T1018" s="16">
        <f t="shared" si="1706"/>
        <v>625.5</v>
      </c>
      <c r="U1018" s="16">
        <f t="shared" si="1734"/>
        <v>0</v>
      </c>
      <c r="V1018" s="16">
        <f t="shared" si="1735"/>
        <v>0</v>
      </c>
      <c r="W1018" s="16">
        <f t="shared" si="1736"/>
        <v>0</v>
      </c>
      <c r="X1018" s="16">
        <f t="shared" si="1707"/>
        <v>625.5</v>
      </c>
      <c r="Y1018" s="16">
        <f t="shared" si="1708"/>
        <v>625.5</v>
      </c>
      <c r="Z1018" s="16">
        <f t="shared" si="1709"/>
        <v>625.5</v>
      </c>
      <c r="AA1018" s="16">
        <f t="shared" si="1737"/>
        <v>0</v>
      </c>
      <c r="AB1018" s="16">
        <f t="shared" si="1738"/>
        <v>0</v>
      </c>
      <c r="AC1018" s="16">
        <f t="shared" si="1739"/>
        <v>0</v>
      </c>
      <c r="AD1018" s="16">
        <f t="shared" si="1710"/>
        <v>625.5</v>
      </c>
      <c r="AE1018" s="16">
        <f t="shared" si="1711"/>
        <v>625.5</v>
      </c>
      <c r="AF1018" s="16">
        <f t="shared" si="1712"/>
        <v>625.5</v>
      </c>
      <c r="AG1018" s="16">
        <f t="shared" si="1740"/>
        <v>0</v>
      </c>
      <c r="AH1018" s="16">
        <f t="shared" si="1713"/>
        <v>625.5</v>
      </c>
      <c r="AI1018" s="16">
        <f t="shared" si="1714"/>
        <v>625.5</v>
      </c>
      <c r="AJ1018" s="16">
        <f t="shared" si="1715"/>
        <v>625.5</v>
      </c>
      <c r="AK1018" s="16">
        <f t="shared" si="1741"/>
        <v>0</v>
      </c>
      <c r="AL1018" s="16">
        <f t="shared" si="1742"/>
        <v>0</v>
      </c>
      <c r="AM1018" s="16">
        <f t="shared" si="1743"/>
        <v>0</v>
      </c>
      <c r="AN1018" s="16">
        <f t="shared" si="1716"/>
        <v>625.5</v>
      </c>
      <c r="AO1018" s="16">
        <f t="shared" si="1717"/>
        <v>625.5</v>
      </c>
      <c r="AP1018" s="16">
        <f t="shared" si="1718"/>
        <v>625.5</v>
      </c>
      <c r="AQ1018" s="16">
        <f t="shared" si="1744"/>
        <v>0</v>
      </c>
      <c r="AR1018" s="16">
        <f t="shared" si="1745"/>
        <v>0</v>
      </c>
      <c r="AS1018" s="16">
        <f t="shared" si="1746"/>
        <v>0</v>
      </c>
      <c r="AT1018" s="16">
        <f t="shared" si="1719"/>
        <v>625.5</v>
      </c>
      <c r="AU1018" s="16">
        <f t="shared" si="1720"/>
        <v>625.5</v>
      </c>
      <c r="AV1018" s="16">
        <f t="shared" si="1721"/>
        <v>625.5</v>
      </c>
      <c r="AW1018" s="16">
        <f t="shared" si="1747"/>
        <v>0</v>
      </c>
      <c r="AX1018" s="16">
        <f t="shared" si="1748"/>
        <v>0</v>
      </c>
      <c r="AY1018" s="16">
        <f t="shared" si="1749"/>
        <v>0</v>
      </c>
      <c r="AZ1018" s="16">
        <f t="shared" si="1722"/>
        <v>625.5</v>
      </c>
      <c r="BA1018" s="16">
        <f t="shared" si="1723"/>
        <v>625.5</v>
      </c>
      <c r="BB1018" s="16">
        <f t="shared" si="1724"/>
        <v>625.5</v>
      </c>
      <c r="BC1018" s="16">
        <f t="shared" si="1750"/>
        <v>0</v>
      </c>
      <c r="BD1018" s="30"/>
      <c r="BE1018" s="30"/>
      <c r="BF1018" s="1"/>
      <c r="BG1018" s="1"/>
      <c r="BH1018" s="1"/>
      <c r="BI1018" s="1"/>
      <c r="BJ1018" s="1"/>
    </row>
    <row r="1019" s="1" customFormat="1">
      <c r="A1019" s="13" t="s">
        <v>668</v>
      </c>
      <c r="B1019" s="14">
        <v>200</v>
      </c>
      <c r="C1019" s="13" t="s">
        <v>327</v>
      </c>
      <c r="D1019" s="13" t="s">
        <v>106</v>
      </c>
      <c r="E1019" s="29" t="s">
        <v>535</v>
      </c>
      <c r="F1019" s="16">
        <v>625.5</v>
      </c>
      <c r="G1019" s="16">
        <v>625.5</v>
      </c>
      <c r="H1019" s="16">
        <v>625.5</v>
      </c>
      <c r="I1019" s="16"/>
      <c r="J1019" s="16"/>
      <c r="K1019" s="16"/>
      <c r="L1019" s="16">
        <f t="shared" si="1701"/>
        <v>625.5</v>
      </c>
      <c r="M1019" s="16">
        <f t="shared" si="1702"/>
        <v>625.5</v>
      </c>
      <c r="N1019" s="16">
        <f t="shared" si="1703"/>
        <v>625.5</v>
      </c>
      <c r="O1019" s="16"/>
      <c r="P1019" s="16"/>
      <c r="Q1019" s="16"/>
      <c r="R1019" s="16">
        <f t="shared" si="1704"/>
        <v>625.5</v>
      </c>
      <c r="S1019" s="16">
        <f t="shared" si="1705"/>
        <v>625.5</v>
      </c>
      <c r="T1019" s="16">
        <f t="shared" si="1706"/>
        <v>625.5</v>
      </c>
      <c r="U1019" s="16"/>
      <c r="V1019" s="16"/>
      <c r="W1019" s="16"/>
      <c r="X1019" s="16">
        <f t="shared" si="1707"/>
        <v>625.5</v>
      </c>
      <c r="Y1019" s="16">
        <f t="shared" si="1708"/>
        <v>625.5</v>
      </c>
      <c r="Z1019" s="16">
        <f t="shared" si="1709"/>
        <v>625.5</v>
      </c>
      <c r="AA1019" s="16"/>
      <c r="AB1019" s="16"/>
      <c r="AC1019" s="16"/>
      <c r="AD1019" s="16">
        <f t="shared" si="1710"/>
        <v>625.5</v>
      </c>
      <c r="AE1019" s="16">
        <f t="shared" si="1711"/>
        <v>625.5</v>
      </c>
      <c r="AF1019" s="16">
        <f t="shared" si="1712"/>
        <v>625.5</v>
      </c>
      <c r="AG1019" s="16"/>
      <c r="AH1019" s="16">
        <f t="shared" si="1713"/>
        <v>625.5</v>
      </c>
      <c r="AI1019" s="16">
        <f t="shared" si="1714"/>
        <v>625.5</v>
      </c>
      <c r="AJ1019" s="16">
        <f t="shared" si="1715"/>
        <v>625.5</v>
      </c>
      <c r="AK1019" s="16"/>
      <c r="AL1019" s="16"/>
      <c r="AM1019" s="16"/>
      <c r="AN1019" s="16">
        <f t="shared" si="1716"/>
        <v>625.5</v>
      </c>
      <c r="AO1019" s="16">
        <f t="shared" si="1717"/>
        <v>625.5</v>
      </c>
      <c r="AP1019" s="16">
        <f t="shared" si="1718"/>
        <v>625.5</v>
      </c>
      <c r="AQ1019" s="16"/>
      <c r="AR1019" s="16"/>
      <c r="AS1019" s="16"/>
      <c r="AT1019" s="16">
        <f t="shared" si="1719"/>
        <v>625.5</v>
      </c>
      <c r="AU1019" s="16">
        <f t="shared" si="1720"/>
        <v>625.5</v>
      </c>
      <c r="AV1019" s="16">
        <f t="shared" si="1721"/>
        <v>625.5</v>
      </c>
      <c r="AW1019" s="16"/>
      <c r="AX1019" s="16"/>
      <c r="AY1019" s="16"/>
      <c r="AZ1019" s="16">
        <f t="shared" si="1722"/>
        <v>625.5</v>
      </c>
      <c r="BA1019" s="16">
        <f t="shared" si="1723"/>
        <v>625.5</v>
      </c>
      <c r="BB1019" s="16">
        <f t="shared" si="1724"/>
        <v>625.5</v>
      </c>
      <c r="BC1019" s="16"/>
      <c r="BD1019" s="30"/>
      <c r="BE1019" s="30"/>
      <c r="BF1019" s="1"/>
      <c r="BG1019" s="1"/>
      <c r="BH1019" s="1"/>
      <c r="BI1019" s="1"/>
      <c r="BJ1019" s="1"/>
    </row>
    <row r="1020" s="1" customFormat="1">
      <c r="A1020" s="13" t="s">
        <v>670</v>
      </c>
      <c r="B1020" s="14"/>
      <c r="C1020" s="13"/>
      <c r="D1020" s="13"/>
      <c r="E1020" s="31" t="s">
        <v>671</v>
      </c>
      <c r="F1020" s="16"/>
      <c r="G1020" s="16"/>
      <c r="H1020" s="16"/>
      <c r="I1020" s="16"/>
      <c r="J1020" s="16"/>
      <c r="K1020" s="16"/>
      <c r="L1020" s="16"/>
      <c r="M1020" s="16"/>
      <c r="N1020" s="16"/>
      <c r="O1020" s="16">
        <f t="shared" si="1731"/>
        <v>1253.4922200000001</v>
      </c>
      <c r="P1020" s="16">
        <f t="shared" si="1732"/>
        <v>0</v>
      </c>
      <c r="Q1020" s="16">
        <f t="shared" si="1733"/>
        <v>0</v>
      </c>
      <c r="R1020" s="16">
        <f t="shared" si="1704"/>
        <v>1253.4922200000001</v>
      </c>
      <c r="S1020" s="16">
        <f t="shared" si="1705"/>
        <v>0</v>
      </c>
      <c r="T1020" s="16">
        <f t="shared" si="1706"/>
        <v>0</v>
      </c>
      <c r="U1020" s="16">
        <f t="shared" si="1734"/>
        <v>0</v>
      </c>
      <c r="V1020" s="16">
        <f t="shared" si="1735"/>
        <v>0</v>
      </c>
      <c r="W1020" s="16">
        <f t="shared" si="1736"/>
        <v>0</v>
      </c>
      <c r="X1020" s="16">
        <f t="shared" si="1707"/>
        <v>1253.4922200000001</v>
      </c>
      <c r="Y1020" s="16">
        <f t="shared" si="1708"/>
        <v>0</v>
      </c>
      <c r="Z1020" s="16">
        <f t="shared" si="1709"/>
        <v>0</v>
      </c>
      <c r="AA1020" s="16">
        <f t="shared" si="1737"/>
        <v>0</v>
      </c>
      <c r="AB1020" s="16">
        <f t="shared" si="1738"/>
        <v>0</v>
      </c>
      <c r="AC1020" s="16">
        <f t="shared" si="1739"/>
        <v>0</v>
      </c>
      <c r="AD1020" s="16">
        <f t="shared" si="1710"/>
        <v>1253.4922200000001</v>
      </c>
      <c r="AE1020" s="16">
        <f t="shared" si="1711"/>
        <v>0</v>
      </c>
      <c r="AF1020" s="16">
        <f t="shared" si="1712"/>
        <v>0</v>
      </c>
      <c r="AG1020" s="16">
        <f t="shared" si="1740"/>
        <v>0</v>
      </c>
      <c r="AH1020" s="16">
        <f t="shared" si="1713"/>
        <v>1253.4922200000001</v>
      </c>
      <c r="AI1020" s="16">
        <f t="shared" si="1714"/>
        <v>0</v>
      </c>
      <c r="AJ1020" s="16">
        <f t="shared" si="1715"/>
        <v>0</v>
      </c>
      <c r="AK1020" s="16">
        <f t="shared" si="1741"/>
        <v>0</v>
      </c>
      <c r="AL1020" s="16">
        <f t="shared" si="1742"/>
        <v>0</v>
      </c>
      <c r="AM1020" s="16">
        <f t="shared" si="1743"/>
        <v>0</v>
      </c>
      <c r="AN1020" s="16">
        <f t="shared" si="1716"/>
        <v>1253.4922200000001</v>
      </c>
      <c r="AO1020" s="16">
        <f t="shared" si="1717"/>
        <v>0</v>
      </c>
      <c r="AP1020" s="16">
        <f t="shared" si="1718"/>
        <v>0</v>
      </c>
      <c r="AQ1020" s="16">
        <f t="shared" si="1744"/>
        <v>0</v>
      </c>
      <c r="AR1020" s="16">
        <f t="shared" si="1745"/>
        <v>0</v>
      </c>
      <c r="AS1020" s="16">
        <f t="shared" si="1746"/>
        <v>0</v>
      </c>
      <c r="AT1020" s="16">
        <f t="shared" si="1719"/>
        <v>1253.4922200000001</v>
      </c>
      <c r="AU1020" s="16">
        <f t="shared" si="1720"/>
        <v>0</v>
      </c>
      <c r="AV1020" s="16">
        <f t="shared" si="1721"/>
        <v>0</v>
      </c>
      <c r="AW1020" s="16">
        <f t="shared" si="1747"/>
        <v>0</v>
      </c>
      <c r="AX1020" s="16">
        <f t="shared" si="1748"/>
        <v>0</v>
      </c>
      <c r="AY1020" s="16">
        <f t="shared" si="1749"/>
        <v>0</v>
      </c>
      <c r="AZ1020" s="16">
        <f t="shared" si="1722"/>
        <v>1253.4922200000001</v>
      </c>
      <c r="BA1020" s="16">
        <f t="shared" si="1723"/>
        <v>0</v>
      </c>
      <c r="BB1020" s="16">
        <f t="shared" si="1724"/>
        <v>0</v>
      </c>
      <c r="BC1020" s="16">
        <f t="shared" si="1750"/>
        <v>0</v>
      </c>
      <c r="BD1020" s="30"/>
      <c r="BE1020" s="30"/>
      <c r="BF1020" s="1"/>
      <c r="BG1020" s="1"/>
      <c r="BH1020" s="1"/>
      <c r="BI1020" s="1"/>
      <c r="BJ1020" s="1"/>
    </row>
    <row r="1021" s="1" customFormat="1">
      <c r="A1021" s="13" t="s">
        <v>670</v>
      </c>
      <c r="B1021" s="14" t="s">
        <v>66</v>
      </c>
      <c r="C1021" s="13"/>
      <c r="D1021" s="13"/>
      <c r="E1021" s="29" t="s">
        <v>67</v>
      </c>
      <c r="F1021" s="16"/>
      <c r="G1021" s="16"/>
      <c r="H1021" s="16"/>
      <c r="I1021" s="16"/>
      <c r="J1021" s="16"/>
      <c r="K1021" s="16"/>
      <c r="L1021" s="16"/>
      <c r="M1021" s="16"/>
      <c r="N1021" s="16"/>
      <c r="O1021" s="16">
        <f t="shared" si="1731"/>
        <v>1253.4922200000001</v>
      </c>
      <c r="P1021" s="16">
        <f t="shared" si="1732"/>
        <v>0</v>
      </c>
      <c r="Q1021" s="16">
        <f t="shared" si="1733"/>
        <v>0</v>
      </c>
      <c r="R1021" s="16">
        <f t="shared" si="1704"/>
        <v>1253.4922200000001</v>
      </c>
      <c r="S1021" s="16">
        <f t="shared" si="1705"/>
        <v>0</v>
      </c>
      <c r="T1021" s="16">
        <f t="shared" si="1706"/>
        <v>0</v>
      </c>
      <c r="U1021" s="16">
        <f t="shared" si="1734"/>
        <v>0</v>
      </c>
      <c r="V1021" s="16">
        <f t="shared" si="1735"/>
        <v>0</v>
      </c>
      <c r="W1021" s="16">
        <f t="shared" si="1736"/>
        <v>0</v>
      </c>
      <c r="X1021" s="16">
        <f t="shared" si="1707"/>
        <v>1253.4922200000001</v>
      </c>
      <c r="Y1021" s="16">
        <f t="shared" si="1708"/>
        <v>0</v>
      </c>
      <c r="Z1021" s="16">
        <f t="shared" si="1709"/>
        <v>0</v>
      </c>
      <c r="AA1021" s="16">
        <f t="shared" si="1737"/>
        <v>0</v>
      </c>
      <c r="AB1021" s="16">
        <f t="shared" si="1738"/>
        <v>0</v>
      </c>
      <c r="AC1021" s="16">
        <f t="shared" si="1739"/>
        <v>0</v>
      </c>
      <c r="AD1021" s="16">
        <f t="shared" si="1710"/>
        <v>1253.4922200000001</v>
      </c>
      <c r="AE1021" s="16">
        <f t="shared" si="1711"/>
        <v>0</v>
      </c>
      <c r="AF1021" s="16">
        <f t="shared" si="1712"/>
        <v>0</v>
      </c>
      <c r="AG1021" s="16">
        <f t="shared" si="1740"/>
        <v>0</v>
      </c>
      <c r="AH1021" s="16">
        <f t="shared" si="1713"/>
        <v>1253.4922200000001</v>
      </c>
      <c r="AI1021" s="16">
        <f t="shared" si="1714"/>
        <v>0</v>
      </c>
      <c r="AJ1021" s="16">
        <f t="shared" si="1715"/>
        <v>0</v>
      </c>
      <c r="AK1021" s="16">
        <f t="shared" si="1741"/>
        <v>0</v>
      </c>
      <c r="AL1021" s="16">
        <f t="shared" si="1742"/>
        <v>0</v>
      </c>
      <c r="AM1021" s="16">
        <f t="shared" si="1743"/>
        <v>0</v>
      </c>
      <c r="AN1021" s="16">
        <f t="shared" si="1716"/>
        <v>1253.4922200000001</v>
      </c>
      <c r="AO1021" s="16">
        <f t="shared" si="1717"/>
        <v>0</v>
      </c>
      <c r="AP1021" s="16">
        <f t="shared" si="1718"/>
        <v>0</v>
      </c>
      <c r="AQ1021" s="16">
        <f t="shared" si="1744"/>
        <v>0</v>
      </c>
      <c r="AR1021" s="16">
        <f t="shared" si="1745"/>
        <v>0</v>
      </c>
      <c r="AS1021" s="16">
        <f t="shared" si="1746"/>
        <v>0</v>
      </c>
      <c r="AT1021" s="16">
        <f t="shared" si="1719"/>
        <v>1253.4922200000001</v>
      </c>
      <c r="AU1021" s="16">
        <f t="shared" si="1720"/>
        <v>0</v>
      </c>
      <c r="AV1021" s="16">
        <f t="shared" si="1721"/>
        <v>0</v>
      </c>
      <c r="AW1021" s="16">
        <f t="shared" si="1747"/>
        <v>0</v>
      </c>
      <c r="AX1021" s="16">
        <f t="shared" si="1748"/>
        <v>0</v>
      </c>
      <c r="AY1021" s="16">
        <f t="shared" si="1749"/>
        <v>0</v>
      </c>
      <c r="AZ1021" s="16">
        <f t="shared" si="1722"/>
        <v>1253.4922200000001</v>
      </c>
      <c r="BA1021" s="16">
        <f t="shared" si="1723"/>
        <v>0</v>
      </c>
      <c r="BB1021" s="16">
        <f t="shared" si="1724"/>
        <v>0</v>
      </c>
      <c r="BC1021" s="16">
        <f t="shared" si="1750"/>
        <v>0</v>
      </c>
      <c r="BD1021" s="30"/>
      <c r="BE1021" s="30"/>
      <c r="BF1021" s="1"/>
      <c r="BG1021" s="1"/>
      <c r="BH1021" s="1"/>
      <c r="BI1021" s="1"/>
      <c r="BJ1021" s="1"/>
    </row>
    <row r="1022" s="1" customFormat="1">
      <c r="A1022" s="13" t="s">
        <v>670</v>
      </c>
      <c r="B1022" s="14">
        <v>200</v>
      </c>
      <c r="C1022" s="13" t="s">
        <v>327</v>
      </c>
      <c r="D1022" s="13" t="s">
        <v>106</v>
      </c>
      <c r="E1022" s="29" t="s">
        <v>535</v>
      </c>
      <c r="F1022" s="16"/>
      <c r="G1022" s="16"/>
      <c r="H1022" s="16"/>
      <c r="I1022" s="16"/>
      <c r="J1022" s="16"/>
      <c r="K1022" s="16"/>
      <c r="L1022" s="16"/>
      <c r="M1022" s="16"/>
      <c r="N1022" s="16"/>
      <c r="O1022" s="16">
        <v>1253.4922200000001</v>
      </c>
      <c r="P1022" s="16"/>
      <c r="Q1022" s="16"/>
      <c r="R1022" s="16">
        <f t="shared" si="1704"/>
        <v>1253.4922200000001</v>
      </c>
      <c r="S1022" s="16">
        <f t="shared" si="1705"/>
        <v>0</v>
      </c>
      <c r="T1022" s="16">
        <f t="shared" si="1706"/>
        <v>0</v>
      </c>
      <c r="U1022" s="16"/>
      <c r="V1022" s="16"/>
      <c r="W1022" s="16"/>
      <c r="X1022" s="16">
        <f t="shared" si="1707"/>
        <v>1253.4922200000001</v>
      </c>
      <c r="Y1022" s="16">
        <f t="shared" si="1708"/>
        <v>0</v>
      </c>
      <c r="Z1022" s="16">
        <f t="shared" si="1709"/>
        <v>0</v>
      </c>
      <c r="AA1022" s="16"/>
      <c r="AB1022" s="16"/>
      <c r="AC1022" s="16"/>
      <c r="AD1022" s="16">
        <f t="shared" si="1710"/>
        <v>1253.4922200000001</v>
      </c>
      <c r="AE1022" s="16">
        <f t="shared" si="1711"/>
        <v>0</v>
      </c>
      <c r="AF1022" s="16">
        <f t="shared" si="1712"/>
        <v>0</v>
      </c>
      <c r="AG1022" s="16"/>
      <c r="AH1022" s="16">
        <f t="shared" si="1713"/>
        <v>1253.4922200000001</v>
      </c>
      <c r="AI1022" s="16">
        <f t="shared" si="1714"/>
        <v>0</v>
      </c>
      <c r="AJ1022" s="16">
        <f t="shared" si="1715"/>
        <v>0</v>
      </c>
      <c r="AK1022" s="16"/>
      <c r="AL1022" s="16"/>
      <c r="AM1022" s="16"/>
      <c r="AN1022" s="16">
        <f t="shared" si="1716"/>
        <v>1253.4922200000001</v>
      </c>
      <c r="AO1022" s="16">
        <f t="shared" si="1717"/>
        <v>0</v>
      </c>
      <c r="AP1022" s="16">
        <f t="shared" si="1718"/>
        <v>0</v>
      </c>
      <c r="AQ1022" s="16"/>
      <c r="AR1022" s="16"/>
      <c r="AS1022" s="16"/>
      <c r="AT1022" s="16">
        <f t="shared" si="1719"/>
        <v>1253.4922200000001</v>
      </c>
      <c r="AU1022" s="16">
        <f t="shared" si="1720"/>
        <v>0</v>
      </c>
      <c r="AV1022" s="16">
        <f t="shared" si="1721"/>
        <v>0</v>
      </c>
      <c r="AW1022" s="16"/>
      <c r="AX1022" s="16"/>
      <c r="AY1022" s="16"/>
      <c r="AZ1022" s="16">
        <f t="shared" si="1722"/>
        <v>1253.4922200000001</v>
      </c>
      <c r="BA1022" s="16">
        <f t="shared" si="1723"/>
        <v>0</v>
      </c>
      <c r="BB1022" s="16">
        <f t="shared" si="1724"/>
        <v>0</v>
      </c>
      <c r="BC1022" s="16"/>
      <c r="BD1022" s="30"/>
      <c r="BE1022" s="30"/>
      <c r="BF1022" s="1"/>
      <c r="BG1022" s="1"/>
      <c r="BH1022" s="1"/>
      <c r="BI1022" s="1"/>
      <c r="BJ1022" s="1"/>
    </row>
    <row r="1023" s="1" customFormat="1">
      <c r="A1023" s="13" t="s">
        <v>672</v>
      </c>
      <c r="B1023" s="14"/>
      <c r="C1023" s="13"/>
      <c r="D1023" s="13"/>
      <c r="E1023" s="29" t="s">
        <v>673</v>
      </c>
      <c r="F1023" s="16">
        <f>F1024+F1029</f>
        <v>874579.80000000005</v>
      </c>
      <c r="G1023" s="16">
        <f>G1024+G1029</f>
        <v>268201.59999999998</v>
      </c>
      <c r="H1023" s="16">
        <f>H1024+H1029</f>
        <v>268201.59999999998</v>
      </c>
      <c r="I1023" s="16">
        <f>I1024+I1029</f>
        <v>2123.9000000000001</v>
      </c>
      <c r="J1023" s="16">
        <f>J1024+J1029</f>
        <v>2186.0999999999999</v>
      </c>
      <c r="K1023" s="16">
        <f>K1024+K1029</f>
        <v>2186.0999999999999</v>
      </c>
      <c r="L1023" s="16">
        <f t="shared" si="1701"/>
        <v>876703.70000000007</v>
      </c>
      <c r="M1023" s="16">
        <f t="shared" si="1702"/>
        <v>270387.69999999995</v>
      </c>
      <c r="N1023" s="16">
        <f t="shared" si="1703"/>
        <v>270387.69999999995</v>
      </c>
      <c r="O1023" s="16">
        <f>O1024+O1029</f>
        <v>28771.5</v>
      </c>
      <c r="P1023" s="16">
        <f>P1024+P1029</f>
        <v>34420.199999999997</v>
      </c>
      <c r="Q1023" s="16">
        <f>Q1024+Q1029</f>
        <v>34420.199999999997</v>
      </c>
      <c r="R1023" s="16">
        <f t="shared" si="1704"/>
        <v>905475.20000000007</v>
      </c>
      <c r="S1023" s="16">
        <f t="shared" si="1705"/>
        <v>304807.89999999997</v>
      </c>
      <c r="T1023" s="16">
        <f t="shared" si="1706"/>
        <v>304807.89999999997</v>
      </c>
      <c r="U1023" s="16">
        <f>U1024+U1029</f>
        <v>0</v>
      </c>
      <c r="V1023" s="16">
        <f>V1024+V1029</f>
        <v>0</v>
      </c>
      <c r="W1023" s="16">
        <f>W1024+W1029</f>
        <v>0</v>
      </c>
      <c r="X1023" s="16">
        <f t="shared" si="1707"/>
        <v>905475.20000000007</v>
      </c>
      <c r="Y1023" s="16">
        <f t="shared" si="1708"/>
        <v>304807.89999999997</v>
      </c>
      <c r="Z1023" s="16">
        <f t="shared" si="1709"/>
        <v>304807.89999999997</v>
      </c>
      <c r="AA1023" s="16">
        <f>AA1024+AA1029</f>
        <v>0</v>
      </c>
      <c r="AB1023" s="16">
        <f>AB1024+AB1029</f>
        <v>0</v>
      </c>
      <c r="AC1023" s="16">
        <f>AC1024+AC1029</f>
        <v>0</v>
      </c>
      <c r="AD1023" s="16">
        <f t="shared" si="1710"/>
        <v>905475.20000000007</v>
      </c>
      <c r="AE1023" s="16">
        <f t="shared" si="1711"/>
        <v>304807.89999999997</v>
      </c>
      <c r="AF1023" s="16">
        <f t="shared" si="1712"/>
        <v>304807.89999999997</v>
      </c>
      <c r="AG1023" s="16">
        <f>AG1024+AG1029</f>
        <v>0</v>
      </c>
      <c r="AH1023" s="16">
        <f t="shared" si="1713"/>
        <v>905475.20000000007</v>
      </c>
      <c r="AI1023" s="16">
        <f t="shared" si="1714"/>
        <v>304807.89999999997</v>
      </c>
      <c r="AJ1023" s="16">
        <f t="shared" si="1715"/>
        <v>304807.89999999997</v>
      </c>
      <c r="AK1023" s="16">
        <f>AK1024+AK1029</f>
        <v>0</v>
      </c>
      <c r="AL1023" s="16">
        <f>AL1024+AL1029</f>
        <v>0</v>
      </c>
      <c r="AM1023" s="16">
        <f>AM1024+AM1029</f>
        <v>0</v>
      </c>
      <c r="AN1023" s="16">
        <f t="shared" si="1716"/>
        <v>905475.20000000007</v>
      </c>
      <c r="AO1023" s="16">
        <f t="shared" si="1717"/>
        <v>304807.89999999997</v>
      </c>
      <c r="AP1023" s="16">
        <f t="shared" si="1718"/>
        <v>304807.89999999997</v>
      </c>
      <c r="AQ1023" s="16">
        <f>AQ1024+AQ1029</f>
        <v>0</v>
      </c>
      <c r="AR1023" s="16">
        <f>AR1024+AR1029</f>
        <v>0</v>
      </c>
      <c r="AS1023" s="16">
        <f>AS1024+AS1029</f>
        <v>0</v>
      </c>
      <c r="AT1023" s="16">
        <f t="shared" si="1719"/>
        <v>905475.20000000007</v>
      </c>
      <c r="AU1023" s="16">
        <f t="shared" si="1720"/>
        <v>304807.89999999997</v>
      </c>
      <c r="AV1023" s="16">
        <f t="shared" si="1721"/>
        <v>304807.89999999997</v>
      </c>
      <c r="AW1023" s="16">
        <f>AW1024+AW1029</f>
        <v>0</v>
      </c>
      <c r="AX1023" s="16">
        <f>AX1024+AX1029</f>
        <v>0</v>
      </c>
      <c r="AY1023" s="16">
        <f>AY1024+AY1029</f>
        <v>0</v>
      </c>
      <c r="AZ1023" s="16">
        <f t="shared" si="1722"/>
        <v>905475.20000000007</v>
      </c>
      <c r="BA1023" s="16">
        <f t="shared" si="1723"/>
        <v>304807.89999999997</v>
      </c>
      <c r="BB1023" s="16">
        <f t="shared" si="1724"/>
        <v>304807.89999999997</v>
      </c>
      <c r="BC1023" s="16">
        <f>BC1024+BC1029</f>
        <v>0</v>
      </c>
      <c r="BD1023" s="30"/>
      <c r="BE1023" s="30"/>
      <c r="BF1023" s="1"/>
      <c r="BG1023" s="1"/>
      <c r="BH1023" s="1"/>
      <c r="BI1023" s="1"/>
      <c r="BJ1023" s="1"/>
    </row>
    <row r="1024" s="1" customFormat="1">
      <c r="A1024" s="13" t="s">
        <v>674</v>
      </c>
      <c r="B1024" s="14"/>
      <c r="C1024" s="13"/>
      <c r="D1024" s="13"/>
      <c r="E1024" s="29" t="s">
        <v>176</v>
      </c>
      <c r="F1024" s="16">
        <f>F1025+F1027</f>
        <v>60501.299999999996</v>
      </c>
      <c r="G1024" s="16">
        <f>G1025+G1027</f>
        <v>62277.999999999993</v>
      </c>
      <c r="H1024" s="16">
        <f>H1025+H1027</f>
        <v>62277.999999999993</v>
      </c>
      <c r="I1024" s="16">
        <f>I1025+I1027</f>
        <v>2123.9000000000001</v>
      </c>
      <c r="J1024" s="16">
        <f>J1025+J1027</f>
        <v>2186.0999999999999</v>
      </c>
      <c r="K1024" s="16">
        <f>K1025+K1027</f>
        <v>2186.0999999999999</v>
      </c>
      <c r="L1024" s="16">
        <f t="shared" si="1701"/>
        <v>62625.199999999997</v>
      </c>
      <c r="M1024" s="16">
        <f t="shared" si="1702"/>
        <v>64464.099999999991</v>
      </c>
      <c r="N1024" s="16">
        <f t="shared" si="1703"/>
        <v>64464.099999999991</v>
      </c>
      <c r="O1024" s="16">
        <f>O1025+O1027</f>
        <v>8838.6000000000004</v>
      </c>
      <c r="P1024" s="16">
        <f>P1025+P1027</f>
        <v>10769.1</v>
      </c>
      <c r="Q1024" s="16">
        <f>Q1025+Q1027</f>
        <v>10769.1</v>
      </c>
      <c r="R1024" s="16">
        <f t="shared" si="1704"/>
        <v>71463.800000000003</v>
      </c>
      <c r="S1024" s="16">
        <f t="shared" si="1705"/>
        <v>75233.199999999997</v>
      </c>
      <c r="T1024" s="16">
        <f t="shared" si="1706"/>
        <v>75233.199999999997</v>
      </c>
      <c r="U1024" s="16">
        <f>U1025+U1027</f>
        <v>0</v>
      </c>
      <c r="V1024" s="16">
        <f>V1025+V1027</f>
        <v>0</v>
      </c>
      <c r="W1024" s="16">
        <f>W1025+W1027</f>
        <v>0</v>
      </c>
      <c r="X1024" s="16">
        <f t="shared" si="1707"/>
        <v>71463.800000000003</v>
      </c>
      <c r="Y1024" s="16">
        <f t="shared" si="1708"/>
        <v>75233.199999999997</v>
      </c>
      <c r="Z1024" s="16">
        <f t="shared" si="1709"/>
        <v>75233.199999999997</v>
      </c>
      <c r="AA1024" s="16">
        <f>AA1025+AA1027</f>
        <v>0</v>
      </c>
      <c r="AB1024" s="16">
        <f>AB1025+AB1027</f>
        <v>0</v>
      </c>
      <c r="AC1024" s="16">
        <f>AC1025+AC1027</f>
        <v>0</v>
      </c>
      <c r="AD1024" s="16">
        <f t="shared" si="1710"/>
        <v>71463.800000000003</v>
      </c>
      <c r="AE1024" s="16">
        <f t="shared" si="1711"/>
        <v>75233.199999999997</v>
      </c>
      <c r="AF1024" s="16">
        <f t="shared" si="1712"/>
        <v>75233.199999999997</v>
      </c>
      <c r="AG1024" s="16">
        <f>AG1025+AG1027</f>
        <v>0</v>
      </c>
      <c r="AH1024" s="16">
        <f t="shared" si="1713"/>
        <v>71463.800000000003</v>
      </c>
      <c r="AI1024" s="16">
        <f t="shared" si="1714"/>
        <v>75233.199999999997</v>
      </c>
      <c r="AJ1024" s="16">
        <f t="shared" si="1715"/>
        <v>75233.199999999997</v>
      </c>
      <c r="AK1024" s="16">
        <f>AK1025+AK1027</f>
        <v>0</v>
      </c>
      <c r="AL1024" s="16">
        <f>AL1025+AL1027</f>
        <v>0</v>
      </c>
      <c r="AM1024" s="16">
        <f>AM1025+AM1027</f>
        <v>0</v>
      </c>
      <c r="AN1024" s="16">
        <f t="shared" si="1716"/>
        <v>71463.800000000003</v>
      </c>
      <c r="AO1024" s="16">
        <f t="shared" si="1717"/>
        <v>75233.199999999997</v>
      </c>
      <c r="AP1024" s="16">
        <f t="shared" si="1718"/>
        <v>75233.199999999997</v>
      </c>
      <c r="AQ1024" s="16">
        <f>AQ1025+AQ1027</f>
        <v>0</v>
      </c>
      <c r="AR1024" s="16">
        <f>AR1025+AR1027</f>
        <v>0</v>
      </c>
      <c r="AS1024" s="16">
        <f>AS1025+AS1027</f>
        <v>0</v>
      </c>
      <c r="AT1024" s="16">
        <f t="shared" si="1719"/>
        <v>71463.800000000003</v>
      </c>
      <c r="AU1024" s="16">
        <f t="shared" si="1720"/>
        <v>75233.199999999997</v>
      </c>
      <c r="AV1024" s="16">
        <f t="shared" si="1721"/>
        <v>75233.199999999997</v>
      </c>
      <c r="AW1024" s="16">
        <f>AW1025+AW1027</f>
        <v>0</v>
      </c>
      <c r="AX1024" s="16">
        <f>AX1025+AX1027</f>
        <v>0</v>
      </c>
      <c r="AY1024" s="16">
        <f>AY1025+AY1027</f>
        <v>0</v>
      </c>
      <c r="AZ1024" s="16">
        <f t="shared" si="1722"/>
        <v>71463.800000000003</v>
      </c>
      <c r="BA1024" s="16">
        <f t="shared" si="1723"/>
        <v>75233.199999999997</v>
      </c>
      <c r="BB1024" s="16">
        <f t="shared" si="1724"/>
        <v>75233.199999999997</v>
      </c>
      <c r="BC1024" s="16">
        <f>BC1025+BC1027</f>
        <v>0</v>
      </c>
      <c r="BD1024" s="30"/>
      <c r="BE1024" s="30"/>
      <c r="BF1024" s="1"/>
      <c r="BG1024" s="1"/>
      <c r="BH1024" s="1"/>
      <c r="BI1024" s="1"/>
      <c r="BJ1024" s="1"/>
    </row>
    <row r="1025" s="1" customFormat="1">
      <c r="A1025" s="13" t="s">
        <v>674</v>
      </c>
      <c r="B1025" s="14" t="s">
        <v>148</v>
      </c>
      <c r="C1025" s="13"/>
      <c r="D1025" s="13"/>
      <c r="E1025" s="29" t="s">
        <v>149</v>
      </c>
      <c r="F1025" s="16">
        <f>F1026</f>
        <v>57771.199999999997</v>
      </c>
      <c r="G1025" s="16">
        <f>G1026</f>
        <v>59547.899999999994</v>
      </c>
      <c r="H1025" s="16">
        <f>H1026</f>
        <v>59547.899999999994</v>
      </c>
      <c r="I1025" s="16">
        <f>I1026</f>
        <v>2021.9000000000001</v>
      </c>
      <c r="J1025" s="16">
        <f>J1026</f>
        <v>2084.0999999999999</v>
      </c>
      <c r="K1025" s="16">
        <f>K1026</f>
        <v>2084.0999999999999</v>
      </c>
      <c r="L1025" s="16">
        <f t="shared" si="1701"/>
        <v>59793.099999999999</v>
      </c>
      <c r="M1025" s="16">
        <f t="shared" si="1702"/>
        <v>61631.999999999993</v>
      </c>
      <c r="N1025" s="16">
        <f t="shared" si="1703"/>
        <v>61631.999999999993</v>
      </c>
      <c r="O1025" s="16">
        <f>O1026</f>
        <v>8838.6000000000004</v>
      </c>
      <c r="P1025" s="16">
        <f>P1026</f>
        <v>10769.1</v>
      </c>
      <c r="Q1025" s="16">
        <f>Q1026</f>
        <v>10769.1</v>
      </c>
      <c r="R1025" s="16">
        <f t="shared" si="1704"/>
        <v>68631.699999999997</v>
      </c>
      <c r="S1025" s="16">
        <f t="shared" si="1705"/>
        <v>72401.099999999991</v>
      </c>
      <c r="T1025" s="16">
        <f t="shared" si="1706"/>
        <v>72401.099999999991</v>
      </c>
      <c r="U1025" s="16">
        <f>U1026</f>
        <v>0</v>
      </c>
      <c r="V1025" s="16">
        <f>V1026</f>
        <v>0</v>
      </c>
      <c r="W1025" s="16">
        <f>W1026</f>
        <v>0</v>
      </c>
      <c r="X1025" s="16">
        <f t="shared" si="1707"/>
        <v>68631.699999999997</v>
      </c>
      <c r="Y1025" s="16">
        <f t="shared" si="1708"/>
        <v>72401.099999999991</v>
      </c>
      <c r="Z1025" s="16">
        <f t="shared" si="1709"/>
        <v>72401.099999999991</v>
      </c>
      <c r="AA1025" s="16">
        <f>AA1026</f>
        <v>0</v>
      </c>
      <c r="AB1025" s="16">
        <f>AB1026</f>
        <v>0</v>
      </c>
      <c r="AC1025" s="16">
        <f>AC1026</f>
        <v>0</v>
      </c>
      <c r="AD1025" s="16">
        <f t="shared" si="1710"/>
        <v>68631.699999999997</v>
      </c>
      <c r="AE1025" s="16">
        <f t="shared" si="1711"/>
        <v>72401.099999999991</v>
      </c>
      <c r="AF1025" s="16">
        <f t="shared" si="1712"/>
        <v>72401.099999999991</v>
      </c>
      <c r="AG1025" s="16">
        <f>AG1026</f>
        <v>0</v>
      </c>
      <c r="AH1025" s="16">
        <f t="shared" si="1713"/>
        <v>68631.699999999997</v>
      </c>
      <c r="AI1025" s="16">
        <f t="shared" si="1714"/>
        <v>72401.099999999991</v>
      </c>
      <c r="AJ1025" s="16">
        <f t="shared" si="1715"/>
        <v>72401.099999999991</v>
      </c>
      <c r="AK1025" s="16">
        <f>AK1026</f>
        <v>0</v>
      </c>
      <c r="AL1025" s="16">
        <f>AL1026</f>
        <v>0</v>
      </c>
      <c r="AM1025" s="16">
        <f>AM1026</f>
        <v>0</v>
      </c>
      <c r="AN1025" s="16">
        <f t="shared" si="1716"/>
        <v>68631.699999999997</v>
      </c>
      <c r="AO1025" s="16">
        <f t="shared" si="1717"/>
        <v>72401.099999999991</v>
      </c>
      <c r="AP1025" s="16">
        <f t="shared" si="1718"/>
        <v>72401.099999999991</v>
      </c>
      <c r="AQ1025" s="16">
        <f>AQ1026</f>
        <v>0</v>
      </c>
      <c r="AR1025" s="16">
        <f>AR1026</f>
        <v>0</v>
      </c>
      <c r="AS1025" s="16">
        <f>AS1026</f>
        <v>0</v>
      </c>
      <c r="AT1025" s="16">
        <f t="shared" si="1719"/>
        <v>68631.699999999997</v>
      </c>
      <c r="AU1025" s="16">
        <f t="shared" si="1720"/>
        <v>72401.099999999991</v>
      </c>
      <c r="AV1025" s="16">
        <f t="shared" si="1721"/>
        <v>72401.099999999991</v>
      </c>
      <c r="AW1025" s="16">
        <f>AW1026</f>
        <v>0</v>
      </c>
      <c r="AX1025" s="16">
        <f>AX1026</f>
        <v>0</v>
      </c>
      <c r="AY1025" s="16">
        <f>AY1026</f>
        <v>0</v>
      </c>
      <c r="AZ1025" s="16">
        <f t="shared" si="1722"/>
        <v>68631.699999999997</v>
      </c>
      <c r="BA1025" s="16">
        <f t="shared" si="1723"/>
        <v>72401.099999999991</v>
      </c>
      <c r="BB1025" s="16">
        <f t="shared" si="1724"/>
        <v>72401.099999999991</v>
      </c>
      <c r="BC1025" s="16">
        <f>BC1026</f>
        <v>0</v>
      </c>
      <c r="BD1025" s="30"/>
      <c r="BE1025" s="30"/>
      <c r="BF1025" s="1"/>
      <c r="BG1025" s="1"/>
      <c r="BH1025" s="1"/>
      <c r="BI1025" s="1"/>
      <c r="BJ1025" s="1"/>
    </row>
    <row r="1026" s="1" customFormat="1">
      <c r="A1026" s="13" t="s">
        <v>674</v>
      </c>
      <c r="B1026" s="14">
        <v>100</v>
      </c>
      <c r="C1026" s="13" t="s">
        <v>327</v>
      </c>
      <c r="D1026" s="13" t="s">
        <v>327</v>
      </c>
      <c r="E1026" s="29" t="s">
        <v>675</v>
      </c>
      <c r="F1026" s="16">
        <v>57771.199999999997</v>
      </c>
      <c r="G1026" s="16">
        <v>59547.899999999994</v>
      </c>
      <c r="H1026" s="16">
        <v>59547.899999999994</v>
      </c>
      <c r="I1026" s="16">
        <v>2021.9000000000001</v>
      </c>
      <c r="J1026" s="16">
        <v>2084.0999999999999</v>
      </c>
      <c r="K1026" s="16">
        <v>2084.0999999999999</v>
      </c>
      <c r="L1026" s="16">
        <f t="shared" si="1701"/>
        <v>59793.099999999999</v>
      </c>
      <c r="M1026" s="16">
        <f t="shared" si="1702"/>
        <v>61631.999999999993</v>
      </c>
      <c r="N1026" s="16">
        <f t="shared" si="1703"/>
        <v>61631.999999999993</v>
      </c>
      <c r="O1026" s="16">
        <v>8838.6000000000004</v>
      </c>
      <c r="P1026" s="16">
        <v>10769.1</v>
      </c>
      <c r="Q1026" s="16">
        <v>10769.1</v>
      </c>
      <c r="R1026" s="16">
        <f t="shared" si="1704"/>
        <v>68631.699999999997</v>
      </c>
      <c r="S1026" s="16">
        <f t="shared" si="1705"/>
        <v>72401.099999999991</v>
      </c>
      <c r="T1026" s="16">
        <f t="shared" si="1706"/>
        <v>72401.099999999991</v>
      </c>
      <c r="U1026" s="16"/>
      <c r="V1026" s="16"/>
      <c r="W1026" s="16"/>
      <c r="X1026" s="16">
        <f t="shared" si="1707"/>
        <v>68631.699999999997</v>
      </c>
      <c r="Y1026" s="16">
        <f t="shared" si="1708"/>
        <v>72401.099999999991</v>
      </c>
      <c r="Z1026" s="16">
        <f t="shared" si="1709"/>
        <v>72401.099999999991</v>
      </c>
      <c r="AA1026" s="16"/>
      <c r="AB1026" s="16"/>
      <c r="AC1026" s="16"/>
      <c r="AD1026" s="16">
        <f t="shared" si="1710"/>
        <v>68631.699999999997</v>
      </c>
      <c r="AE1026" s="16">
        <f t="shared" si="1711"/>
        <v>72401.099999999991</v>
      </c>
      <c r="AF1026" s="16">
        <f t="shared" si="1712"/>
        <v>72401.099999999991</v>
      </c>
      <c r="AG1026" s="16"/>
      <c r="AH1026" s="16">
        <f t="shared" si="1713"/>
        <v>68631.699999999997</v>
      </c>
      <c r="AI1026" s="16">
        <f t="shared" si="1714"/>
        <v>72401.099999999991</v>
      </c>
      <c r="AJ1026" s="16">
        <f t="shared" si="1715"/>
        <v>72401.099999999991</v>
      </c>
      <c r="AK1026" s="16"/>
      <c r="AL1026" s="16"/>
      <c r="AM1026" s="16"/>
      <c r="AN1026" s="16">
        <f t="shared" si="1716"/>
        <v>68631.699999999997</v>
      </c>
      <c r="AO1026" s="16">
        <f t="shared" si="1717"/>
        <v>72401.099999999991</v>
      </c>
      <c r="AP1026" s="16">
        <f t="shared" si="1718"/>
        <v>72401.099999999991</v>
      </c>
      <c r="AQ1026" s="16"/>
      <c r="AR1026" s="16"/>
      <c r="AS1026" s="16"/>
      <c r="AT1026" s="16">
        <f t="shared" si="1719"/>
        <v>68631.699999999997</v>
      </c>
      <c r="AU1026" s="16">
        <f t="shared" si="1720"/>
        <v>72401.099999999991</v>
      </c>
      <c r="AV1026" s="16">
        <f t="shared" si="1721"/>
        <v>72401.099999999991</v>
      </c>
      <c r="AW1026" s="16"/>
      <c r="AX1026" s="16"/>
      <c r="AY1026" s="16"/>
      <c r="AZ1026" s="16">
        <f t="shared" si="1722"/>
        <v>68631.699999999997</v>
      </c>
      <c r="BA1026" s="16">
        <f t="shared" si="1723"/>
        <v>72401.099999999991</v>
      </c>
      <c r="BB1026" s="16">
        <f t="shared" si="1724"/>
        <v>72401.099999999991</v>
      </c>
      <c r="BC1026" s="16"/>
      <c r="BD1026" s="30"/>
      <c r="BE1026" s="30">
        <v>84</v>
      </c>
      <c r="BF1026" s="1"/>
      <c r="BG1026" s="1"/>
      <c r="BH1026" s="1"/>
      <c r="BI1026" s="1"/>
      <c r="BJ1026" s="1"/>
    </row>
    <row r="1027" s="1" customFormat="1">
      <c r="A1027" s="13" t="s">
        <v>674</v>
      </c>
      <c r="B1027" s="14" t="s">
        <v>66</v>
      </c>
      <c r="C1027" s="13"/>
      <c r="D1027" s="13"/>
      <c r="E1027" s="29" t="s">
        <v>67</v>
      </c>
      <c r="F1027" s="16">
        <f>F1028</f>
        <v>2730.0999999999999</v>
      </c>
      <c r="G1027" s="16">
        <f>G1028</f>
        <v>2730.0999999999999</v>
      </c>
      <c r="H1027" s="16">
        <f>H1028</f>
        <v>2730.0999999999999</v>
      </c>
      <c r="I1027" s="16">
        <f>I1028</f>
        <v>102</v>
      </c>
      <c r="J1027" s="16">
        <f>J1028</f>
        <v>102</v>
      </c>
      <c r="K1027" s="16">
        <f>K1028</f>
        <v>102</v>
      </c>
      <c r="L1027" s="16">
        <f t="shared" si="1701"/>
        <v>2832.0999999999999</v>
      </c>
      <c r="M1027" s="16">
        <f t="shared" si="1702"/>
        <v>2832.0999999999999</v>
      </c>
      <c r="N1027" s="16">
        <f t="shared" si="1703"/>
        <v>2832.0999999999999</v>
      </c>
      <c r="O1027" s="16">
        <f>O1028</f>
        <v>0</v>
      </c>
      <c r="P1027" s="16">
        <f>P1028</f>
        <v>0</v>
      </c>
      <c r="Q1027" s="16">
        <f>Q1028</f>
        <v>0</v>
      </c>
      <c r="R1027" s="16">
        <f t="shared" si="1704"/>
        <v>2832.0999999999999</v>
      </c>
      <c r="S1027" s="16">
        <f t="shared" si="1705"/>
        <v>2832.0999999999999</v>
      </c>
      <c r="T1027" s="16">
        <f t="shared" si="1706"/>
        <v>2832.0999999999999</v>
      </c>
      <c r="U1027" s="16">
        <f>U1028</f>
        <v>0</v>
      </c>
      <c r="V1027" s="16">
        <f>V1028</f>
        <v>0</v>
      </c>
      <c r="W1027" s="16">
        <f>W1028</f>
        <v>0</v>
      </c>
      <c r="X1027" s="16">
        <f t="shared" si="1707"/>
        <v>2832.0999999999999</v>
      </c>
      <c r="Y1027" s="16">
        <f t="shared" si="1708"/>
        <v>2832.0999999999999</v>
      </c>
      <c r="Z1027" s="16">
        <f t="shared" si="1709"/>
        <v>2832.0999999999999</v>
      </c>
      <c r="AA1027" s="16">
        <f>AA1028</f>
        <v>0</v>
      </c>
      <c r="AB1027" s="16">
        <f>AB1028</f>
        <v>0</v>
      </c>
      <c r="AC1027" s="16">
        <f>AC1028</f>
        <v>0</v>
      </c>
      <c r="AD1027" s="16">
        <f t="shared" si="1710"/>
        <v>2832.0999999999999</v>
      </c>
      <c r="AE1027" s="16">
        <f t="shared" si="1711"/>
        <v>2832.0999999999999</v>
      </c>
      <c r="AF1027" s="16">
        <f t="shared" si="1712"/>
        <v>2832.0999999999999</v>
      </c>
      <c r="AG1027" s="16">
        <f>AG1028</f>
        <v>0</v>
      </c>
      <c r="AH1027" s="16">
        <f t="shared" si="1713"/>
        <v>2832.0999999999999</v>
      </c>
      <c r="AI1027" s="16">
        <f t="shared" si="1714"/>
        <v>2832.0999999999999</v>
      </c>
      <c r="AJ1027" s="16">
        <f t="shared" si="1715"/>
        <v>2832.0999999999999</v>
      </c>
      <c r="AK1027" s="16">
        <f>AK1028</f>
        <v>0</v>
      </c>
      <c r="AL1027" s="16">
        <f>AL1028</f>
        <v>0</v>
      </c>
      <c r="AM1027" s="16">
        <f>AM1028</f>
        <v>0</v>
      </c>
      <c r="AN1027" s="16">
        <f t="shared" si="1716"/>
        <v>2832.0999999999999</v>
      </c>
      <c r="AO1027" s="16">
        <f t="shared" si="1717"/>
        <v>2832.0999999999999</v>
      </c>
      <c r="AP1027" s="16">
        <f t="shared" si="1718"/>
        <v>2832.0999999999999</v>
      </c>
      <c r="AQ1027" s="16">
        <f>AQ1028</f>
        <v>0</v>
      </c>
      <c r="AR1027" s="16">
        <f>AR1028</f>
        <v>0</v>
      </c>
      <c r="AS1027" s="16">
        <f>AS1028</f>
        <v>0</v>
      </c>
      <c r="AT1027" s="16">
        <f t="shared" si="1719"/>
        <v>2832.0999999999999</v>
      </c>
      <c r="AU1027" s="16">
        <f t="shared" si="1720"/>
        <v>2832.0999999999999</v>
      </c>
      <c r="AV1027" s="16">
        <f t="shared" si="1721"/>
        <v>2832.0999999999999</v>
      </c>
      <c r="AW1027" s="16">
        <f>AW1028</f>
        <v>0</v>
      </c>
      <c r="AX1027" s="16">
        <f>AX1028</f>
        <v>0</v>
      </c>
      <c r="AY1027" s="16">
        <f>AY1028</f>
        <v>0</v>
      </c>
      <c r="AZ1027" s="16">
        <f t="shared" si="1722"/>
        <v>2832.0999999999999</v>
      </c>
      <c r="BA1027" s="16">
        <f t="shared" si="1723"/>
        <v>2832.0999999999999</v>
      </c>
      <c r="BB1027" s="16">
        <f t="shared" si="1724"/>
        <v>2832.0999999999999</v>
      </c>
      <c r="BC1027" s="16">
        <f>BC1028</f>
        <v>0</v>
      </c>
      <c r="BD1027" s="30"/>
      <c r="BE1027" s="30"/>
      <c r="BF1027" s="1"/>
      <c r="BG1027" s="1"/>
      <c r="BH1027" s="1"/>
      <c r="BI1027" s="1"/>
      <c r="BJ1027" s="1"/>
    </row>
    <row r="1028" s="1" customFormat="1">
      <c r="A1028" s="13" t="s">
        <v>674</v>
      </c>
      <c r="B1028" s="14">
        <v>200</v>
      </c>
      <c r="C1028" s="13" t="s">
        <v>327</v>
      </c>
      <c r="D1028" s="13" t="s">
        <v>327</v>
      </c>
      <c r="E1028" s="29" t="s">
        <v>675</v>
      </c>
      <c r="F1028" s="16">
        <v>2730.0999999999999</v>
      </c>
      <c r="G1028" s="16">
        <v>2730.0999999999999</v>
      </c>
      <c r="H1028" s="16">
        <v>2730.0999999999999</v>
      </c>
      <c r="I1028" s="16">
        <v>102</v>
      </c>
      <c r="J1028" s="16">
        <v>102</v>
      </c>
      <c r="K1028" s="16">
        <v>102</v>
      </c>
      <c r="L1028" s="16">
        <f t="shared" si="1701"/>
        <v>2832.0999999999999</v>
      </c>
      <c r="M1028" s="16">
        <f t="shared" si="1702"/>
        <v>2832.0999999999999</v>
      </c>
      <c r="N1028" s="16">
        <f t="shared" si="1703"/>
        <v>2832.0999999999999</v>
      </c>
      <c r="O1028" s="16"/>
      <c r="P1028" s="16"/>
      <c r="Q1028" s="16"/>
      <c r="R1028" s="16">
        <f t="shared" si="1704"/>
        <v>2832.0999999999999</v>
      </c>
      <c r="S1028" s="16">
        <f t="shared" si="1705"/>
        <v>2832.0999999999999</v>
      </c>
      <c r="T1028" s="16">
        <f t="shared" si="1706"/>
        <v>2832.0999999999999</v>
      </c>
      <c r="U1028" s="16"/>
      <c r="V1028" s="16"/>
      <c r="W1028" s="16"/>
      <c r="X1028" s="16">
        <f t="shared" si="1707"/>
        <v>2832.0999999999999</v>
      </c>
      <c r="Y1028" s="16">
        <f t="shared" si="1708"/>
        <v>2832.0999999999999</v>
      </c>
      <c r="Z1028" s="16">
        <f t="shared" si="1709"/>
        <v>2832.0999999999999</v>
      </c>
      <c r="AA1028" s="16"/>
      <c r="AB1028" s="16"/>
      <c r="AC1028" s="16"/>
      <c r="AD1028" s="16">
        <f t="shared" si="1710"/>
        <v>2832.0999999999999</v>
      </c>
      <c r="AE1028" s="16">
        <f t="shared" si="1711"/>
        <v>2832.0999999999999</v>
      </c>
      <c r="AF1028" s="16">
        <f t="shared" si="1712"/>
        <v>2832.0999999999999</v>
      </c>
      <c r="AG1028" s="16"/>
      <c r="AH1028" s="16">
        <f t="shared" si="1713"/>
        <v>2832.0999999999999</v>
      </c>
      <c r="AI1028" s="16">
        <f t="shared" si="1714"/>
        <v>2832.0999999999999</v>
      </c>
      <c r="AJ1028" s="16">
        <f t="shared" si="1715"/>
        <v>2832.0999999999999</v>
      </c>
      <c r="AK1028" s="16"/>
      <c r="AL1028" s="16"/>
      <c r="AM1028" s="16"/>
      <c r="AN1028" s="16">
        <f t="shared" si="1716"/>
        <v>2832.0999999999999</v>
      </c>
      <c r="AO1028" s="16">
        <f t="shared" si="1717"/>
        <v>2832.0999999999999</v>
      </c>
      <c r="AP1028" s="16">
        <f t="shared" si="1718"/>
        <v>2832.0999999999999</v>
      </c>
      <c r="AQ1028" s="16"/>
      <c r="AR1028" s="16"/>
      <c r="AS1028" s="16"/>
      <c r="AT1028" s="16">
        <f t="shared" si="1719"/>
        <v>2832.0999999999999</v>
      </c>
      <c r="AU1028" s="16">
        <f t="shared" si="1720"/>
        <v>2832.0999999999999</v>
      </c>
      <c r="AV1028" s="16">
        <f t="shared" si="1721"/>
        <v>2832.0999999999999</v>
      </c>
      <c r="AW1028" s="16"/>
      <c r="AX1028" s="16"/>
      <c r="AY1028" s="16"/>
      <c r="AZ1028" s="16">
        <f t="shared" si="1722"/>
        <v>2832.0999999999999</v>
      </c>
      <c r="BA1028" s="16">
        <f t="shared" si="1723"/>
        <v>2832.0999999999999</v>
      </c>
      <c r="BB1028" s="16">
        <f t="shared" si="1724"/>
        <v>2832.0999999999999</v>
      </c>
      <c r="BC1028" s="16"/>
      <c r="BD1028" s="30"/>
      <c r="BE1028" s="30">
        <v>85</v>
      </c>
      <c r="BF1028" s="1"/>
      <c r="BG1028" s="1"/>
      <c r="BH1028" s="1"/>
      <c r="BI1028" s="1"/>
      <c r="BJ1028" s="1"/>
    </row>
    <row r="1029" s="1" customFormat="1">
      <c r="A1029" s="13" t="s">
        <v>676</v>
      </c>
      <c r="B1029" s="14"/>
      <c r="C1029" s="13"/>
      <c r="D1029" s="13"/>
      <c r="E1029" s="29" t="s">
        <v>147</v>
      </c>
      <c r="F1029" s="16">
        <f>F1030+F1032+F1034</f>
        <v>814078.5</v>
      </c>
      <c r="G1029" s="16">
        <f>G1030+G1032+G1034</f>
        <v>205923.60000000001</v>
      </c>
      <c r="H1029" s="16">
        <f>H1030+H1032+H1034</f>
        <v>205923.60000000001</v>
      </c>
      <c r="I1029" s="16">
        <f>I1030+I1032+I1034</f>
        <v>0</v>
      </c>
      <c r="J1029" s="16">
        <f>J1030+J1032+J1034</f>
        <v>0</v>
      </c>
      <c r="K1029" s="16">
        <f>K1030+K1032+K1034</f>
        <v>0</v>
      </c>
      <c r="L1029" s="16">
        <f t="shared" si="1701"/>
        <v>814078.5</v>
      </c>
      <c r="M1029" s="16">
        <f t="shared" si="1702"/>
        <v>205923.60000000001</v>
      </c>
      <c r="N1029" s="16">
        <f t="shared" si="1703"/>
        <v>205923.60000000001</v>
      </c>
      <c r="O1029" s="16">
        <f>O1030+O1032+O1034</f>
        <v>19932.900000000001</v>
      </c>
      <c r="P1029" s="16">
        <f>P1030+P1032+P1034</f>
        <v>23651.099999999999</v>
      </c>
      <c r="Q1029" s="16">
        <f>Q1030+Q1032+Q1034</f>
        <v>23651.099999999999</v>
      </c>
      <c r="R1029" s="16">
        <f t="shared" si="1704"/>
        <v>834011.40000000002</v>
      </c>
      <c r="S1029" s="16">
        <f t="shared" si="1705"/>
        <v>229574.70000000001</v>
      </c>
      <c r="T1029" s="16">
        <f t="shared" si="1706"/>
        <v>229574.70000000001</v>
      </c>
      <c r="U1029" s="16">
        <f>U1030+U1032+U1034</f>
        <v>0</v>
      </c>
      <c r="V1029" s="16">
        <f>V1030+V1032+V1034</f>
        <v>0</v>
      </c>
      <c r="W1029" s="16">
        <f>W1030+W1032+W1034</f>
        <v>0</v>
      </c>
      <c r="X1029" s="16">
        <f t="shared" si="1707"/>
        <v>834011.40000000002</v>
      </c>
      <c r="Y1029" s="16">
        <f t="shared" si="1708"/>
        <v>229574.70000000001</v>
      </c>
      <c r="Z1029" s="16">
        <f t="shared" si="1709"/>
        <v>229574.70000000001</v>
      </c>
      <c r="AA1029" s="16">
        <f>AA1030+AA1032+AA1034</f>
        <v>0</v>
      </c>
      <c r="AB1029" s="16">
        <f>AB1030+AB1032+AB1034</f>
        <v>0</v>
      </c>
      <c r="AC1029" s="16">
        <f>AC1030+AC1032+AC1034</f>
        <v>0</v>
      </c>
      <c r="AD1029" s="16">
        <f t="shared" si="1710"/>
        <v>834011.40000000002</v>
      </c>
      <c r="AE1029" s="16">
        <f t="shared" si="1711"/>
        <v>229574.70000000001</v>
      </c>
      <c r="AF1029" s="16">
        <f t="shared" si="1712"/>
        <v>229574.70000000001</v>
      </c>
      <c r="AG1029" s="16">
        <f>AG1030+AG1032+AG1034</f>
        <v>0</v>
      </c>
      <c r="AH1029" s="16">
        <f t="shared" si="1713"/>
        <v>834011.40000000002</v>
      </c>
      <c r="AI1029" s="16">
        <f t="shared" si="1714"/>
        <v>229574.70000000001</v>
      </c>
      <c r="AJ1029" s="16">
        <f t="shared" si="1715"/>
        <v>229574.70000000001</v>
      </c>
      <c r="AK1029" s="16">
        <f>AK1030+AK1032+AK1034</f>
        <v>0</v>
      </c>
      <c r="AL1029" s="16">
        <f>AL1030+AL1032+AL1034</f>
        <v>0</v>
      </c>
      <c r="AM1029" s="16">
        <f>AM1030+AM1032+AM1034</f>
        <v>0</v>
      </c>
      <c r="AN1029" s="16">
        <f t="shared" si="1716"/>
        <v>834011.40000000002</v>
      </c>
      <c r="AO1029" s="16">
        <f t="shared" si="1717"/>
        <v>229574.70000000001</v>
      </c>
      <c r="AP1029" s="16">
        <f t="shared" si="1718"/>
        <v>229574.70000000001</v>
      </c>
      <c r="AQ1029" s="16">
        <f>AQ1030+AQ1032+AQ1034</f>
        <v>0</v>
      </c>
      <c r="AR1029" s="16">
        <f>AR1030+AR1032+AR1034</f>
        <v>0</v>
      </c>
      <c r="AS1029" s="16">
        <f>AS1030+AS1032+AS1034</f>
        <v>0</v>
      </c>
      <c r="AT1029" s="16">
        <f t="shared" si="1719"/>
        <v>834011.40000000002</v>
      </c>
      <c r="AU1029" s="16">
        <f t="shared" si="1720"/>
        <v>229574.70000000001</v>
      </c>
      <c r="AV1029" s="16">
        <f t="shared" si="1721"/>
        <v>229574.70000000001</v>
      </c>
      <c r="AW1029" s="16">
        <f>AW1030+AW1032+AW1034</f>
        <v>0</v>
      </c>
      <c r="AX1029" s="16">
        <f>AX1030+AX1032+AX1034</f>
        <v>0</v>
      </c>
      <c r="AY1029" s="16">
        <f>AY1030+AY1032+AY1034</f>
        <v>0</v>
      </c>
      <c r="AZ1029" s="16">
        <f t="shared" si="1722"/>
        <v>834011.40000000002</v>
      </c>
      <c r="BA1029" s="16">
        <f t="shared" si="1723"/>
        <v>229574.70000000001</v>
      </c>
      <c r="BB1029" s="16">
        <f t="shared" si="1724"/>
        <v>229574.70000000001</v>
      </c>
      <c r="BC1029" s="16">
        <f>BC1030+BC1032+BC1034</f>
        <v>0</v>
      </c>
      <c r="BD1029" s="30"/>
      <c r="BE1029" s="30"/>
      <c r="BF1029" s="1"/>
      <c r="BG1029" s="1"/>
      <c r="BH1029" s="1"/>
      <c r="BI1029" s="1"/>
      <c r="BJ1029" s="1"/>
    </row>
    <row r="1030" s="1" customFormat="1">
      <c r="A1030" s="13" t="s">
        <v>676</v>
      </c>
      <c r="B1030" s="14" t="s">
        <v>148</v>
      </c>
      <c r="C1030" s="13"/>
      <c r="D1030" s="13"/>
      <c r="E1030" s="29" t="s">
        <v>149</v>
      </c>
      <c r="F1030" s="16">
        <f>F1031</f>
        <v>172259</v>
      </c>
      <c r="G1030" s="16">
        <f>G1031</f>
        <v>177555.5</v>
      </c>
      <c r="H1030" s="16">
        <f>H1031</f>
        <v>177555.5</v>
      </c>
      <c r="I1030" s="16">
        <f>I1031</f>
        <v>0</v>
      </c>
      <c r="J1030" s="16">
        <f>J1031</f>
        <v>0</v>
      </c>
      <c r="K1030" s="16">
        <f>K1031</f>
        <v>0</v>
      </c>
      <c r="L1030" s="16">
        <f t="shared" si="1701"/>
        <v>172259</v>
      </c>
      <c r="M1030" s="16">
        <f t="shared" si="1702"/>
        <v>177555.5</v>
      </c>
      <c r="N1030" s="16">
        <f t="shared" si="1703"/>
        <v>177555.5</v>
      </c>
      <c r="O1030" s="16">
        <f>O1031</f>
        <v>19932.900000000001</v>
      </c>
      <c r="P1030" s="16">
        <f>P1031</f>
        <v>23651.099999999999</v>
      </c>
      <c r="Q1030" s="16">
        <f>Q1031</f>
        <v>23651.099999999999</v>
      </c>
      <c r="R1030" s="16">
        <f t="shared" si="1704"/>
        <v>192191.89999999999</v>
      </c>
      <c r="S1030" s="16">
        <f t="shared" si="1705"/>
        <v>201206.60000000001</v>
      </c>
      <c r="T1030" s="16">
        <f t="shared" si="1706"/>
        <v>201206.60000000001</v>
      </c>
      <c r="U1030" s="16">
        <f>U1031</f>
        <v>0</v>
      </c>
      <c r="V1030" s="16">
        <f>V1031</f>
        <v>0</v>
      </c>
      <c r="W1030" s="16">
        <f>W1031</f>
        <v>0</v>
      </c>
      <c r="X1030" s="16">
        <f t="shared" si="1707"/>
        <v>192191.89999999999</v>
      </c>
      <c r="Y1030" s="16">
        <f t="shared" si="1708"/>
        <v>201206.60000000001</v>
      </c>
      <c r="Z1030" s="16">
        <f t="shared" si="1709"/>
        <v>201206.60000000001</v>
      </c>
      <c r="AA1030" s="16">
        <f>AA1031</f>
        <v>0</v>
      </c>
      <c r="AB1030" s="16">
        <f>AB1031</f>
        <v>0</v>
      </c>
      <c r="AC1030" s="16">
        <f>AC1031</f>
        <v>0</v>
      </c>
      <c r="AD1030" s="16">
        <f t="shared" si="1710"/>
        <v>192191.89999999999</v>
      </c>
      <c r="AE1030" s="16">
        <f t="shared" si="1711"/>
        <v>201206.60000000001</v>
      </c>
      <c r="AF1030" s="16">
        <f t="shared" si="1712"/>
        <v>201206.60000000001</v>
      </c>
      <c r="AG1030" s="16">
        <f>AG1031</f>
        <v>0</v>
      </c>
      <c r="AH1030" s="16">
        <f t="shared" si="1713"/>
        <v>192191.89999999999</v>
      </c>
      <c r="AI1030" s="16">
        <f t="shared" si="1714"/>
        <v>201206.60000000001</v>
      </c>
      <c r="AJ1030" s="16">
        <f t="shared" si="1715"/>
        <v>201206.60000000001</v>
      </c>
      <c r="AK1030" s="16">
        <f>AK1031</f>
        <v>0</v>
      </c>
      <c r="AL1030" s="16">
        <f>AL1031</f>
        <v>0</v>
      </c>
      <c r="AM1030" s="16">
        <f>AM1031</f>
        <v>0</v>
      </c>
      <c r="AN1030" s="16">
        <f t="shared" si="1716"/>
        <v>192191.89999999999</v>
      </c>
      <c r="AO1030" s="16">
        <f t="shared" si="1717"/>
        <v>201206.60000000001</v>
      </c>
      <c r="AP1030" s="16">
        <f t="shared" si="1718"/>
        <v>201206.60000000001</v>
      </c>
      <c r="AQ1030" s="16">
        <f>AQ1031</f>
        <v>0</v>
      </c>
      <c r="AR1030" s="16">
        <f>AR1031</f>
        <v>0</v>
      </c>
      <c r="AS1030" s="16">
        <f>AS1031</f>
        <v>0</v>
      </c>
      <c r="AT1030" s="16">
        <f t="shared" si="1719"/>
        <v>192191.89999999999</v>
      </c>
      <c r="AU1030" s="16">
        <f t="shared" si="1720"/>
        <v>201206.60000000001</v>
      </c>
      <c r="AV1030" s="16">
        <f t="shared" si="1721"/>
        <v>201206.60000000001</v>
      </c>
      <c r="AW1030" s="16">
        <f>AW1031</f>
        <v>0</v>
      </c>
      <c r="AX1030" s="16">
        <f>AX1031</f>
        <v>0</v>
      </c>
      <c r="AY1030" s="16">
        <f>AY1031</f>
        <v>0</v>
      </c>
      <c r="AZ1030" s="16">
        <f t="shared" si="1722"/>
        <v>192191.89999999999</v>
      </c>
      <c r="BA1030" s="16">
        <f t="shared" si="1723"/>
        <v>201206.60000000001</v>
      </c>
      <c r="BB1030" s="16">
        <f t="shared" si="1724"/>
        <v>201206.60000000001</v>
      </c>
      <c r="BC1030" s="16">
        <f>BC1031</f>
        <v>0</v>
      </c>
      <c r="BD1030" s="30"/>
      <c r="BE1030" s="30"/>
      <c r="BF1030" s="1"/>
      <c r="BG1030" s="1"/>
      <c r="BH1030" s="1"/>
      <c r="BI1030" s="1"/>
      <c r="BJ1030" s="1"/>
    </row>
    <row r="1031" s="1" customFormat="1">
      <c r="A1031" s="13" t="s">
        <v>676</v>
      </c>
      <c r="B1031" s="14">
        <v>100</v>
      </c>
      <c r="C1031" s="13" t="s">
        <v>327</v>
      </c>
      <c r="D1031" s="13" t="s">
        <v>327</v>
      </c>
      <c r="E1031" s="29" t="s">
        <v>675</v>
      </c>
      <c r="F1031" s="16">
        <v>172259</v>
      </c>
      <c r="G1031" s="16">
        <v>177555.5</v>
      </c>
      <c r="H1031" s="16">
        <v>177555.5</v>
      </c>
      <c r="I1031" s="16"/>
      <c r="J1031" s="16"/>
      <c r="K1031" s="16"/>
      <c r="L1031" s="16">
        <f t="shared" si="1701"/>
        <v>172259</v>
      </c>
      <c r="M1031" s="16">
        <f t="shared" si="1702"/>
        <v>177555.5</v>
      </c>
      <c r="N1031" s="16">
        <f t="shared" si="1703"/>
        <v>177555.5</v>
      </c>
      <c r="O1031" s="16">
        <v>19932.900000000001</v>
      </c>
      <c r="P1031" s="16">
        <v>23651.099999999999</v>
      </c>
      <c r="Q1031" s="16">
        <v>23651.099999999999</v>
      </c>
      <c r="R1031" s="16">
        <f t="shared" si="1704"/>
        <v>192191.89999999999</v>
      </c>
      <c r="S1031" s="16">
        <f t="shared" si="1705"/>
        <v>201206.60000000001</v>
      </c>
      <c r="T1031" s="16">
        <f t="shared" si="1706"/>
        <v>201206.60000000001</v>
      </c>
      <c r="U1031" s="16"/>
      <c r="V1031" s="16"/>
      <c r="W1031" s="16"/>
      <c r="X1031" s="16">
        <f t="shared" si="1707"/>
        <v>192191.89999999999</v>
      </c>
      <c r="Y1031" s="16">
        <f t="shared" si="1708"/>
        <v>201206.60000000001</v>
      </c>
      <c r="Z1031" s="16">
        <f t="shared" si="1709"/>
        <v>201206.60000000001</v>
      </c>
      <c r="AA1031" s="16"/>
      <c r="AB1031" s="16"/>
      <c r="AC1031" s="16"/>
      <c r="AD1031" s="16">
        <f t="shared" si="1710"/>
        <v>192191.89999999999</v>
      </c>
      <c r="AE1031" s="16">
        <f t="shared" si="1711"/>
        <v>201206.60000000001</v>
      </c>
      <c r="AF1031" s="16">
        <f t="shared" si="1712"/>
        <v>201206.60000000001</v>
      </c>
      <c r="AG1031" s="16"/>
      <c r="AH1031" s="16">
        <f t="shared" si="1713"/>
        <v>192191.89999999999</v>
      </c>
      <c r="AI1031" s="16">
        <f t="shared" si="1714"/>
        <v>201206.60000000001</v>
      </c>
      <c r="AJ1031" s="16">
        <f t="shared" si="1715"/>
        <v>201206.60000000001</v>
      </c>
      <c r="AK1031" s="16"/>
      <c r="AL1031" s="16"/>
      <c r="AM1031" s="16"/>
      <c r="AN1031" s="16">
        <f t="shared" si="1716"/>
        <v>192191.89999999999</v>
      </c>
      <c r="AO1031" s="16">
        <f t="shared" si="1717"/>
        <v>201206.60000000001</v>
      </c>
      <c r="AP1031" s="16">
        <f t="shared" si="1718"/>
        <v>201206.60000000001</v>
      </c>
      <c r="AQ1031" s="16"/>
      <c r="AR1031" s="16"/>
      <c r="AS1031" s="16"/>
      <c r="AT1031" s="16">
        <f t="shared" si="1719"/>
        <v>192191.89999999999</v>
      </c>
      <c r="AU1031" s="16">
        <f t="shared" si="1720"/>
        <v>201206.60000000001</v>
      </c>
      <c r="AV1031" s="16">
        <f t="shared" si="1721"/>
        <v>201206.60000000001</v>
      </c>
      <c r="AW1031" s="16"/>
      <c r="AX1031" s="16"/>
      <c r="AY1031" s="16"/>
      <c r="AZ1031" s="16">
        <f t="shared" si="1722"/>
        <v>192191.89999999999</v>
      </c>
      <c r="BA1031" s="16">
        <f t="shared" si="1723"/>
        <v>201206.60000000001</v>
      </c>
      <c r="BB1031" s="16">
        <f t="shared" si="1724"/>
        <v>201206.60000000001</v>
      </c>
      <c r="BC1031" s="16"/>
      <c r="BD1031" s="30"/>
      <c r="BE1031" s="30"/>
      <c r="BF1031" s="1"/>
      <c r="BG1031" s="1"/>
      <c r="BH1031" s="1"/>
      <c r="BI1031" s="1"/>
      <c r="BJ1031" s="1"/>
    </row>
    <row r="1032" s="1" customFormat="1">
      <c r="A1032" s="13" t="s">
        <v>676</v>
      </c>
      <c r="B1032" s="14" t="s">
        <v>66</v>
      </c>
      <c r="C1032" s="13"/>
      <c r="D1032" s="13"/>
      <c r="E1032" s="29" t="s">
        <v>67</v>
      </c>
      <c r="F1032" s="16">
        <f>F1033</f>
        <v>28368.099999999999</v>
      </c>
      <c r="G1032" s="16">
        <f>G1033</f>
        <v>28368.099999999999</v>
      </c>
      <c r="H1032" s="16">
        <f>H1033</f>
        <v>28368.099999999999</v>
      </c>
      <c r="I1032" s="16">
        <f>I1033</f>
        <v>0</v>
      </c>
      <c r="J1032" s="16">
        <f>J1033</f>
        <v>0</v>
      </c>
      <c r="K1032" s="16">
        <f>K1033</f>
        <v>0</v>
      </c>
      <c r="L1032" s="16">
        <f t="shared" si="1701"/>
        <v>28368.099999999999</v>
      </c>
      <c r="M1032" s="16">
        <f t="shared" si="1702"/>
        <v>28368.099999999999</v>
      </c>
      <c r="N1032" s="16">
        <f t="shared" si="1703"/>
        <v>28368.099999999999</v>
      </c>
      <c r="O1032" s="16">
        <f>O1033</f>
        <v>0</v>
      </c>
      <c r="P1032" s="16">
        <f>P1033</f>
        <v>0</v>
      </c>
      <c r="Q1032" s="16">
        <f>Q1033</f>
        <v>0</v>
      </c>
      <c r="R1032" s="16">
        <f t="shared" si="1704"/>
        <v>28368.099999999999</v>
      </c>
      <c r="S1032" s="16">
        <f t="shared" si="1705"/>
        <v>28368.099999999999</v>
      </c>
      <c r="T1032" s="16">
        <f t="shared" si="1706"/>
        <v>28368.099999999999</v>
      </c>
      <c r="U1032" s="16">
        <f>U1033</f>
        <v>0</v>
      </c>
      <c r="V1032" s="16">
        <f>V1033</f>
        <v>0</v>
      </c>
      <c r="W1032" s="16">
        <f>W1033</f>
        <v>0</v>
      </c>
      <c r="X1032" s="16">
        <f t="shared" si="1707"/>
        <v>28368.099999999999</v>
      </c>
      <c r="Y1032" s="16">
        <f t="shared" si="1708"/>
        <v>28368.099999999999</v>
      </c>
      <c r="Z1032" s="16">
        <f t="shared" si="1709"/>
        <v>28368.099999999999</v>
      </c>
      <c r="AA1032" s="16">
        <f>AA1033</f>
        <v>0</v>
      </c>
      <c r="AB1032" s="16">
        <f>AB1033</f>
        <v>0</v>
      </c>
      <c r="AC1032" s="16">
        <f>AC1033</f>
        <v>0</v>
      </c>
      <c r="AD1032" s="16">
        <f t="shared" si="1710"/>
        <v>28368.099999999999</v>
      </c>
      <c r="AE1032" s="16">
        <f t="shared" si="1711"/>
        <v>28368.099999999999</v>
      </c>
      <c r="AF1032" s="16">
        <f t="shared" si="1712"/>
        <v>28368.099999999999</v>
      </c>
      <c r="AG1032" s="16">
        <f>AG1033</f>
        <v>0</v>
      </c>
      <c r="AH1032" s="16">
        <f t="shared" si="1713"/>
        <v>28368.099999999999</v>
      </c>
      <c r="AI1032" s="16">
        <f t="shared" si="1714"/>
        <v>28368.099999999999</v>
      </c>
      <c r="AJ1032" s="16">
        <f t="shared" si="1715"/>
        <v>28368.099999999999</v>
      </c>
      <c r="AK1032" s="16">
        <f>AK1033</f>
        <v>0</v>
      </c>
      <c r="AL1032" s="16">
        <f>AL1033</f>
        <v>0</v>
      </c>
      <c r="AM1032" s="16">
        <f>AM1033</f>
        <v>0</v>
      </c>
      <c r="AN1032" s="16">
        <f t="shared" si="1716"/>
        <v>28368.099999999999</v>
      </c>
      <c r="AO1032" s="16">
        <f t="shared" si="1717"/>
        <v>28368.099999999999</v>
      </c>
      <c r="AP1032" s="16">
        <f t="shared" si="1718"/>
        <v>28368.099999999999</v>
      </c>
      <c r="AQ1032" s="16">
        <f>AQ1033</f>
        <v>0</v>
      </c>
      <c r="AR1032" s="16">
        <f>AR1033</f>
        <v>0</v>
      </c>
      <c r="AS1032" s="16">
        <f>AS1033</f>
        <v>0</v>
      </c>
      <c r="AT1032" s="16">
        <f t="shared" si="1719"/>
        <v>28368.099999999999</v>
      </c>
      <c r="AU1032" s="16">
        <f t="shared" si="1720"/>
        <v>28368.099999999999</v>
      </c>
      <c r="AV1032" s="16">
        <f t="shared" si="1721"/>
        <v>28368.099999999999</v>
      </c>
      <c r="AW1032" s="16">
        <f>AW1033</f>
        <v>0</v>
      </c>
      <c r="AX1032" s="16">
        <f>AX1033</f>
        <v>0</v>
      </c>
      <c r="AY1032" s="16">
        <f>AY1033</f>
        <v>0</v>
      </c>
      <c r="AZ1032" s="16">
        <f t="shared" si="1722"/>
        <v>28368.099999999999</v>
      </c>
      <c r="BA1032" s="16">
        <f t="shared" si="1723"/>
        <v>28368.099999999999</v>
      </c>
      <c r="BB1032" s="16">
        <f t="shared" si="1724"/>
        <v>28368.099999999999</v>
      </c>
      <c r="BC1032" s="16">
        <f>BC1033</f>
        <v>0</v>
      </c>
      <c r="BD1032" s="30"/>
      <c r="BE1032" s="30"/>
      <c r="BF1032" s="1"/>
      <c r="BG1032" s="1"/>
      <c r="BH1032" s="1"/>
      <c r="BI1032" s="1"/>
      <c r="BJ1032" s="1"/>
    </row>
    <row r="1033" s="1" customFormat="1">
      <c r="A1033" s="13" t="s">
        <v>676</v>
      </c>
      <c r="B1033" s="14">
        <v>200</v>
      </c>
      <c r="C1033" s="13" t="s">
        <v>327</v>
      </c>
      <c r="D1033" s="13" t="s">
        <v>327</v>
      </c>
      <c r="E1033" s="29" t="s">
        <v>675</v>
      </c>
      <c r="F1033" s="16">
        <v>28368.099999999999</v>
      </c>
      <c r="G1033" s="16">
        <v>28368.099999999999</v>
      </c>
      <c r="H1033" s="16">
        <v>28368.099999999999</v>
      </c>
      <c r="I1033" s="16"/>
      <c r="J1033" s="16"/>
      <c r="K1033" s="16"/>
      <c r="L1033" s="16">
        <f t="shared" si="1701"/>
        <v>28368.099999999999</v>
      </c>
      <c r="M1033" s="16">
        <f t="shared" si="1702"/>
        <v>28368.099999999999</v>
      </c>
      <c r="N1033" s="16">
        <f t="shared" si="1703"/>
        <v>28368.099999999999</v>
      </c>
      <c r="O1033" s="16"/>
      <c r="P1033" s="16"/>
      <c r="Q1033" s="16"/>
      <c r="R1033" s="16">
        <f t="shared" si="1704"/>
        <v>28368.099999999999</v>
      </c>
      <c r="S1033" s="16">
        <f t="shared" si="1705"/>
        <v>28368.099999999999</v>
      </c>
      <c r="T1033" s="16">
        <f t="shared" si="1706"/>
        <v>28368.099999999999</v>
      </c>
      <c r="U1033" s="16"/>
      <c r="V1033" s="16"/>
      <c r="W1033" s="16"/>
      <c r="X1033" s="16">
        <f t="shared" si="1707"/>
        <v>28368.099999999999</v>
      </c>
      <c r="Y1033" s="16">
        <f t="shared" si="1708"/>
        <v>28368.099999999999</v>
      </c>
      <c r="Z1033" s="16">
        <f t="shared" si="1709"/>
        <v>28368.099999999999</v>
      </c>
      <c r="AA1033" s="16"/>
      <c r="AB1033" s="16"/>
      <c r="AC1033" s="16"/>
      <c r="AD1033" s="16">
        <f t="shared" si="1710"/>
        <v>28368.099999999999</v>
      </c>
      <c r="AE1033" s="16">
        <f t="shared" si="1711"/>
        <v>28368.099999999999</v>
      </c>
      <c r="AF1033" s="16">
        <f t="shared" si="1712"/>
        <v>28368.099999999999</v>
      </c>
      <c r="AG1033" s="16"/>
      <c r="AH1033" s="16">
        <f t="shared" si="1713"/>
        <v>28368.099999999999</v>
      </c>
      <c r="AI1033" s="16">
        <f t="shared" si="1714"/>
        <v>28368.099999999999</v>
      </c>
      <c r="AJ1033" s="16">
        <f t="shared" si="1715"/>
        <v>28368.099999999999</v>
      </c>
      <c r="AK1033" s="16"/>
      <c r="AL1033" s="16"/>
      <c r="AM1033" s="16"/>
      <c r="AN1033" s="16">
        <f t="shared" si="1716"/>
        <v>28368.099999999999</v>
      </c>
      <c r="AO1033" s="16">
        <f t="shared" si="1717"/>
        <v>28368.099999999999</v>
      </c>
      <c r="AP1033" s="16">
        <f t="shared" si="1718"/>
        <v>28368.099999999999</v>
      </c>
      <c r="AQ1033" s="16"/>
      <c r="AR1033" s="16"/>
      <c r="AS1033" s="16"/>
      <c r="AT1033" s="16">
        <f t="shared" si="1719"/>
        <v>28368.099999999999</v>
      </c>
      <c r="AU1033" s="16">
        <f t="shared" si="1720"/>
        <v>28368.099999999999</v>
      </c>
      <c r="AV1033" s="16">
        <f t="shared" si="1721"/>
        <v>28368.099999999999</v>
      </c>
      <c r="AW1033" s="16"/>
      <c r="AX1033" s="16"/>
      <c r="AY1033" s="16"/>
      <c r="AZ1033" s="16">
        <f t="shared" si="1722"/>
        <v>28368.099999999999</v>
      </c>
      <c r="BA1033" s="16">
        <f t="shared" si="1723"/>
        <v>28368.099999999999</v>
      </c>
      <c r="BB1033" s="16">
        <f t="shared" si="1724"/>
        <v>28368.099999999999</v>
      </c>
      <c r="BC1033" s="16"/>
      <c r="BD1033" s="30"/>
      <c r="BE1033" s="30"/>
      <c r="BF1033" s="1"/>
      <c r="BG1033" s="1"/>
      <c r="BH1033" s="1"/>
      <c r="BI1033" s="1"/>
      <c r="BJ1033" s="1"/>
    </row>
    <row r="1034" s="1" customFormat="1">
      <c r="A1034" s="13" t="s">
        <v>676</v>
      </c>
      <c r="B1034" s="14" t="s">
        <v>52</v>
      </c>
      <c r="C1034" s="13"/>
      <c r="D1034" s="13"/>
      <c r="E1034" s="29" t="s">
        <v>53</v>
      </c>
      <c r="F1034" s="16">
        <f>F1035</f>
        <v>613451.40000000002</v>
      </c>
      <c r="G1034" s="16">
        <f>G1035</f>
        <v>0</v>
      </c>
      <c r="H1034" s="16">
        <f>H1035</f>
        <v>0</v>
      </c>
      <c r="I1034" s="16">
        <f>I1035</f>
        <v>0</v>
      </c>
      <c r="J1034" s="16">
        <f>J1035</f>
        <v>0</v>
      </c>
      <c r="K1034" s="16">
        <f>K1035</f>
        <v>0</v>
      </c>
      <c r="L1034" s="16">
        <f t="shared" si="1701"/>
        <v>613451.40000000002</v>
      </c>
      <c r="M1034" s="16">
        <f t="shared" si="1702"/>
        <v>0</v>
      </c>
      <c r="N1034" s="16">
        <f t="shared" si="1703"/>
        <v>0</v>
      </c>
      <c r="O1034" s="16">
        <f>O1035</f>
        <v>0</v>
      </c>
      <c r="P1034" s="16">
        <f>P1035</f>
        <v>0</v>
      </c>
      <c r="Q1034" s="16">
        <f>Q1035</f>
        <v>0</v>
      </c>
      <c r="R1034" s="16">
        <f t="shared" si="1704"/>
        <v>613451.40000000002</v>
      </c>
      <c r="S1034" s="16">
        <f t="shared" si="1705"/>
        <v>0</v>
      </c>
      <c r="T1034" s="16">
        <f t="shared" si="1706"/>
        <v>0</v>
      </c>
      <c r="U1034" s="16">
        <f>U1035</f>
        <v>0</v>
      </c>
      <c r="V1034" s="16">
        <f>V1035</f>
        <v>0</v>
      </c>
      <c r="W1034" s="16">
        <f>W1035</f>
        <v>0</v>
      </c>
      <c r="X1034" s="16">
        <f t="shared" si="1707"/>
        <v>613451.40000000002</v>
      </c>
      <c r="Y1034" s="16">
        <f t="shared" si="1708"/>
        <v>0</v>
      </c>
      <c r="Z1034" s="16">
        <f t="shared" si="1709"/>
        <v>0</v>
      </c>
      <c r="AA1034" s="16">
        <f>AA1035</f>
        <v>0</v>
      </c>
      <c r="AB1034" s="16">
        <f>AB1035</f>
        <v>0</v>
      </c>
      <c r="AC1034" s="16">
        <f>AC1035</f>
        <v>0</v>
      </c>
      <c r="AD1034" s="16">
        <f t="shared" si="1710"/>
        <v>613451.40000000002</v>
      </c>
      <c r="AE1034" s="16">
        <f t="shared" si="1711"/>
        <v>0</v>
      </c>
      <c r="AF1034" s="16">
        <f t="shared" si="1712"/>
        <v>0</v>
      </c>
      <c r="AG1034" s="16">
        <f>AG1035</f>
        <v>0</v>
      </c>
      <c r="AH1034" s="16">
        <f t="shared" si="1713"/>
        <v>613451.40000000002</v>
      </c>
      <c r="AI1034" s="16">
        <f t="shared" si="1714"/>
        <v>0</v>
      </c>
      <c r="AJ1034" s="16">
        <f t="shared" si="1715"/>
        <v>0</v>
      </c>
      <c r="AK1034" s="16">
        <f>AK1035</f>
        <v>0</v>
      </c>
      <c r="AL1034" s="16">
        <f>AL1035</f>
        <v>0</v>
      </c>
      <c r="AM1034" s="16">
        <f>AM1035</f>
        <v>0</v>
      </c>
      <c r="AN1034" s="16">
        <f t="shared" si="1716"/>
        <v>613451.40000000002</v>
      </c>
      <c r="AO1034" s="16">
        <f t="shared" si="1717"/>
        <v>0</v>
      </c>
      <c r="AP1034" s="16">
        <f t="shared" si="1718"/>
        <v>0</v>
      </c>
      <c r="AQ1034" s="16">
        <f>AQ1035</f>
        <v>0</v>
      </c>
      <c r="AR1034" s="16">
        <f>AR1035</f>
        <v>0</v>
      </c>
      <c r="AS1034" s="16">
        <f>AS1035</f>
        <v>0</v>
      </c>
      <c r="AT1034" s="16">
        <f t="shared" si="1719"/>
        <v>613451.40000000002</v>
      </c>
      <c r="AU1034" s="16">
        <f t="shared" si="1720"/>
        <v>0</v>
      </c>
      <c r="AV1034" s="16">
        <f t="shared" si="1721"/>
        <v>0</v>
      </c>
      <c r="AW1034" s="16">
        <f>AW1035</f>
        <v>0</v>
      </c>
      <c r="AX1034" s="16">
        <f>AX1035</f>
        <v>0</v>
      </c>
      <c r="AY1034" s="16">
        <f>AY1035</f>
        <v>0</v>
      </c>
      <c r="AZ1034" s="16">
        <f t="shared" si="1722"/>
        <v>613451.40000000002</v>
      </c>
      <c r="BA1034" s="16">
        <f t="shared" si="1723"/>
        <v>0</v>
      </c>
      <c r="BB1034" s="16">
        <f t="shared" si="1724"/>
        <v>0</v>
      </c>
      <c r="BC1034" s="16">
        <f>BC1035</f>
        <v>0</v>
      </c>
      <c r="BD1034" s="30"/>
      <c r="BE1034" s="30"/>
      <c r="BF1034" s="1"/>
      <c r="BG1034" s="1"/>
      <c r="BH1034" s="1"/>
      <c r="BI1034" s="1"/>
      <c r="BJ1034" s="1"/>
    </row>
    <row r="1035" s="1" customFormat="1">
      <c r="A1035" s="13" t="s">
        <v>676</v>
      </c>
      <c r="B1035" s="14">
        <v>800</v>
      </c>
      <c r="C1035" s="13" t="s">
        <v>327</v>
      </c>
      <c r="D1035" s="13" t="s">
        <v>327</v>
      </c>
      <c r="E1035" s="29" t="s">
        <v>675</v>
      </c>
      <c r="F1035" s="16">
        <v>613451.40000000002</v>
      </c>
      <c r="G1035" s="16">
        <v>0</v>
      </c>
      <c r="H1035" s="16">
        <v>0</v>
      </c>
      <c r="I1035" s="16"/>
      <c r="J1035" s="16"/>
      <c r="K1035" s="16"/>
      <c r="L1035" s="16">
        <f t="shared" si="1701"/>
        <v>613451.40000000002</v>
      </c>
      <c r="M1035" s="16">
        <f t="shared" si="1702"/>
        <v>0</v>
      </c>
      <c r="N1035" s="16">
        <f t="shared" si="1703"/>
        <v>0</v>
      </c>
      <c r="O1035" s="16"/>
      <c r="P1035" s="16"/>
      <c r="Q1035" s="16"/>
      <c r="R1035" s="16">
        <f t="shared" si="1704"/>
        <v>613451.40000000002</v>
      </c>
      <c r="S1035" s="16">
        <f t="shared" si="1705"/>
        <v>0</v>
      </c>
      <c r="T1035" s="16">
        <f t="shared" si="1706"/>
        <v>0</v>
      </c>
      <c r="U1035" s="16"/>
      <c r="V1035" s="16"/>
      <c r="W1035" s="16"/>
      <c r="X1035" s="16">
        <f t="shared" si="1707"/>
        <v>613451.40000000002</v>
      </c>
      <c r="Y1035" s="16">
        <f t="shared" si="1708"/>
        <v>0</v>
      </c>
      <c r="Z1035" s="16">
        <f t="shared" si="1709"/>
        <v>0</v>
      </c>
      <c r="AA1035" s="16"/>
      <c r="AB1035" s="16"/>
      <c r="AC1035" s="16"/>
      <c r="AD1035" s="16">
        <f t="shared" si="1710"/>
        <v>613451.40000000002</v>
      </c>
      <c r="AE1035" s="16">
        <f t="shared" si="1711"/>
        <v>0</v>
      </c>
      <c r="AF1035" s="16">
        <f t="shared" si="1712"/>
        <v>0</v>
      </c>
      <c r="AG1035" s="16"/>
      <c r="AH1035" s="16">
        <f t="shared" si="1713"/>
        <v>613451.40000000002</v>
      </c>
      <c r="AI1035" s="16">
        <f t="shared" si="1714"/>
        <v>0</v>
      </c>
      <c r="AJ1035" s="16">
        <f t="shared" si="1715"/>
        <v>0</v>
      </c>
      <c r="AK1035" s="16"/>
      <c r="AL1035" s="16"/>
      <c r="AM1035" s="16"/>
      <c r="AN1035" s="16">
        <f t="shared" si="1716"/>
        <v>613451.40000000002</v>
      </c>
      <c r="AO1035" s="16">
        <f t="shared" si="1717"/>
        <v>0</v>
      </c>
      <c r="AP1035" s="16">
        <f t="shared" si="1718"/>
        <v>0</v>
      </c>
      <c r="AQ1035" s="16"/>
      <c r="AR1035" s="16"/>
      <c r="AS1035" s="16"/>
      <c r="AT1035" s="16">
        <f t="shared" si="1719"/>
        <v>613451.40000000002</v>
      </c>
      <c r="AU1035" s="16">
        <f t="shared" si="1720"/>
        <v>0</v>
      </c>
      <c r="AV1035" s="16">
        <f t="shared" si="1721"/>
        <v>0</v>
      </c>
      <c r="AW1035" s="16"/>
      <c r="AX1035" s="16"/>
      <c r="AY1035" s="16"/>
      <c r="AZ1035" s="16">
        <f t="shared" si="1722"/>
        <v>613451.40000000002</v>
      </c>
      <c r="BA1035" s="16">
        <f t="shared" si="1723"/>
        <v>0</v>
      </c>
      <c r="BB1035" s="16">
        <f t="shared" si="1724"/>
        <v>0</v>
      </c>
      <c r="BC1035" s="16"/>
      <c r="BD1035" s="30"/>
      <c r="BE1035" s="30"/>
      <c r="BF1035" s="1"/>
      <c r="BG1035" s="1"/>
      <c r="BH1035" s="1"/>
      <c r="BI1035" s="1"/>
      <c r="BJ1035" s="1"/>
    </row>
    <row r="1036" s="17" customFormat="1">
      <c r="A1036" s="18" t="s">
        <v>677</v>
      </c>
      <c r="B1036" s="19"/>
      <c r="C1036" s="18"/>
      <c r="D1036" s="18"/>
      <c r="E1036" s="20" t="s">
        <v>678</v>
      </c>
      <c r="F1036" s="21">
        <f>F1037</f>
        <v>181601.29999999999</v>
      </c>
      <c r="G1036" s="21">
        <f>G1037</f>
        <v>183702.20000000001</v>
      </c>
      <c r="H1036" s="21">
        <f>H1037</f>
        <v>184232.20000000001</v>
      </c>
      <c r="I1036" s="21">
        <f>I1037</f>
        <v>0</v>
      </c>
      <c r="J1036" s="21">
        <f>J1037</f>
        <v>0</v>
      </c>
      <c r="K1036" s="21">
        <f>K1037</f>
        <v>0</v>
      </c>
      <c r="L1036" s="21">
        <f t="shared" si="1701"/>
        <v>181601.29999999999</v>
      </c>
      <c r="M1036" s="21">
        <f t="shared" si="1702"/>
        <v>183702.20000000001</v>
      </c>
      <c r="N1036" s="21">
        <f t="shared" si="1703"/>
        <v>184232.20000000001</v>
      </c>
      <c r="O1036" s="21">
        <f>O1037</f>
        <v>20828.599999999999</v>
      </c>
      <c r="P1036" s="21">
        <f>P1037</f>
        <v>25469.799999999999</v>
      </c>
      <c r="Q1036" s="21">
        <f>Q1037</f>
        <v>25469.799999999999</v>
      </c>
      <c r="R1036" s="21">
        <f t="shared" si="1704"/>
        <v>202429.89999999999</v>
      </c>
      <c r="S1036" s="21">
        <f t="shared" si="1705"/>
        <v>209172</v>
      </c>
      <c r="T1036" s="21">
        <f t="shared" si="1706"/>
        <v>209702</v>
      </c>
      <c r="U1036" s="21">
        <f>U1037</f>
        <v>0</v>
      </c>
      <c r="V1036" s="21">
        <f>V1037</f>
        <v>0</v>
      </c>
      <c r="W1036" s="21">
        <f>W1037</f>
        <v>0</v>
      </c>
      <c r="X1036" s="21">
        <f t="shared" si="1707"/>
        <v>202429.89999999999</v>
      </c>
      <c r="Y1036" s="21">
        <f t="shared" si="1708"/>
        <v>209172</v>
      </c>
      <c r="Z1036" s="21">
        <f t="shared" si="1709"/>
        <v>209702</v>
      </c>
      <c r="AA1036" s="21">
        <f>AA1037</f>
        <v>-1.1368683772161603e-13</v>
      </c>
      <c r="AB1036" s="21">
        <f>AB1037</f>
        <v>0</v>
      </c>
      <c r="AC1036" s="21">
        <f>AC1037</f>
        <v>0</v>
      </c>
      <c r="AD1036" s="21">
        <f t="shared" si="1710"/>
        <v>202429.89999999999</v>
      </c>
      <c r="AE1036" s="21">
        <f t="shared" si="1711"/>
        <v>209172</v>
      </c>
      <c r="AF1036" s="21">
        <f t="shared" si="1712"/>
        <v>209702</v>
      </c>
      <c r="AG1036" s="21">
        <f>AG1037</f>
        <v>0</v>
      </c>
      <c r="AH1036" s="21">
        <f t="shared" si="1713"/>
        <v>202429.89999999999</v>
      </c>
      <c r="AI1036" s="21">
        <f t="shared" si="1714"/>
        <v>209172</v>
      </c>
      <c r="AJ1036" s="21">
        <f t="shared" si="1715"/>
        <v>209702</v>
      </c>
      <c r="AK1036" s="21">
        <f>AK1037</f>
        <v>0</v>
      </c>
      <c r="AL1036" s="21">
        <f>AL1037</f>
        <v>0</v>
      </c>
      <c r="AM1036" s="21">
        <f>AM1037</f>
        <v>0</v>
      </c>
      <c r="AN1036" s="21">
        <f t="shared" si="1716"/>
        <v>202429.89999999999</v>
      </c>
      <c r="AO1036" s="21">
        <f t="shared" si="1717"/>
        <v>209172</v>
      </c>
      <c r="AP1036" s="21">
        <f t="shared" si="1718"/>
        <v>209702</v>
      </c>
      <c r="AQ1036" s="21">
        <f>AQ1037</f>
        <v>0</v>
      </c>
      <c r="AR1036" s="21">
        <f>AR1037</f>
        <v>0</v>
      </c>
      <c r="AS1036" s="21">
        <f>AS1037</f>
        <v>0</v>
      </c>
      <c r="AT1036" s="21">
        <f t="shared" si="1719"/>
        <v>202429.89999999999</v>
      </c>
      <c r="AU1036" s="21">
        <f t="shared" si="1720"/>
        <v>209172</v>
      </c>
      <c r="AV1036" s="21">
        <f t="shared" si="1721"/>
        <v>209702</v>
      </c>
      <c r="AW1036" s="21">
        <f>AW1037</f>
        <v>0</v>
      </c>
      <c r="AX1036" s="21">
        <f>AX1037</f>
        <v>0</v>
      </c>
      <c r="AY1036" s="21">
        <f>AY1037</f>
        <v>0</v>
      </c>
      <c r="AZ1036" s="21">
        <f t="shared" si="1722"/>
        <v>202429.89999999999</v>
      </c>
      <c r="BA1036" s="21">
        <f t="shared" si="1723"/>
        <v>209172</v>
      </c>
      <c r="BB1036" s="21">
        <f t="shared" si="1724"/>
        <v>209702</v>
      </c>
      <c r="BC1036" s="21">
        <f>BC1037</f>
        <v>0</v>
      </c>
      <c r="BD1036" s="22"/>
      <c r="BE1036" s="22"/>
      <c r="BF1036" s="17"/>
      <c r="BG1036" s="17"/>
      <c r="BH1036" s="17"/>
      <c r="BI1036" s="17"/>
      <c r="BJ1036" s="17"/>
    </row>
    <row r="1037" s="23" customFormat="1">
      <c r="A1037" s="24" t="s">
        <v>679</v>
      </c>
      <c r="B1037" s="25"/>
      <c r="C1037" s="24"/>
      <c r="D1037" s="24"/>
      <c r="E1037" s="26" t="s">
        <v>61</v>
      </c>
      <c r="F1037" s="27">
        <f>F1038+F1053</f>
        <v>181601.29999999999</v>
      </c>
      <c r="G1037" s="27">
        <f>G1038+G1053</f>
        <v>183702.20000000001</v>
      </c>
      <c r="H1037" s="27">
        <f>H1038+H1053</f>
        <v>184232.20000000001</v>
      </c>
      <c r="I1037" s="27">
        <f>I1038+I1053</f>
        <v>0</v>
      </c>
      <c r="J1037" s="27">
        <f>J1038+J1053</f>
        <v>0</v>
      </c>
      <c r="K1037" s="27">
        <f>K1038+K1053</f>
        <v>0</v>
      </c>
      <c r="L1037" s="27">
        <f t="shared" ref="L1037:L1100" si="1751">F1037+I1037</f>
        <v>181601.29999999999</v>
      </c>
      <c r="M1037" s="27">
        <f t="shared" ref="M1037:M1100" si="1752">G1037+J1037</f>
        <v>183702.20000000001</v>
      </c>
      <c r="N1037" s="27">
        <f t="shared" ref="N1037:N1100" si="1753">H1037+K1037</f>
        <v>184232.20000000001</v>
      </c>
      <c r="O1037" s="27">
        <f>O1038+O1053</f>
        <v>20828.599999999999</v>
      </c>
      <c r="P1037" s="27">
        <f>P1038+P1053</f>
        <v>25469.799999999999</v>
      </c>
      <c r="Q1037" s="27">
        <f>Q1038+Q1053</f>
        <v>25469.799999999999</v>
      </c>
      <c r="R1037" s="27">
        <f t="shared" si="1704"/>
        <v>202429.89999999999</v>
      </c>
      <c r="S1037" s="27">
        <f t="shared" si="1705"/>
        <v>209172</v>
      </c>
      <c r="T1037" s="27">
        <f t="shared" si="1706"/>
        <v>209702</v>
      </c>
      <c r="U1037" s="27">
        <f>U1038+U1053</f>
        <v>0</v>
      </c>
      <c r="V1037" s="27">
        <f>V1038+V1053</f>
        <v>0</v>
      </c>
      <c r="W1037" s="27">
        <f>W1038+W1053</f>
        <v>0</v>
      </c>
      <c r="X1037" s="27">
        <f t="shared" si="1707"/>
        <v>202429.89999999999</v>
      </c>
      <c r="Y1037" s="27">
        <f t="shared" si="1708"/>
        <v>209172</v>
      </c>
      <c r="Z1037" s="27">
        <f t="shared" si="1709"/>
        <v>209702</v>
      </c>
      <c r="AA1037" s="27">
        <f>AA1038+AA1053</f>
        <v>-1.1368683772161603e-13</v>
      </c>
      <c r="AB1037" s="27">
        <f>AB1038+AB1053</f>
        <v>0</v>
      </c>
      <c r="AC1037" s="27">
        <f>AC1038+AC1053</f>
        <v>0</v>
      </c>
      <c r="AD1037" s="27">
        <f t="shared" si="1710"/>
        <v>202429.89999999999</v>
      </c>
      <c r="AE1037" s="27">
        <f t="shared" si="1711"/>
        <v>209172</v>
      </c>
      <c r="AF1037" s="27">
        <f t="shared" si="1712"/>
        <v>209702</v>
      </c>
      <c r="AG1037" s="27">
        <f>AG1038+AG1053</f>
        <v>0</v>
      </c>
      <c r="AH1037" s="27">
        <f t="shared" si="1713"/>
        <v>202429.89999999999</v>
      </c>
      <c r="AI1037" s="27">
        <f t="shared" si="1714"/>
        <v>209172</v>
      </c>
      <c r="AJ1037" s="27">
        <f t="shared" si="1715"/>
        <v>209702</v>
      </c>
      <c r="AK1037" s="27">
        <f>AK1038+AK1053</f>
        <v>0</v>
      </c>
      <c r="AL1037" s="27">
        <f>AL1038+AL1053</f>
        <v>0</v>
      </c>
      <c r="AM1037" s="27">
        <f>AM1038+AM1053</f>
        <v>0</v>
      </c>
      <c r="AN1037" s="27">
        <f t="shared" si="1716"/>
        <v>202429.89999999999</v>
      </c>
      <c r="AO1037" s="27">
        <f t="shared" si="1717"/>
        <v>209172</v>
      </c>
      <c r="AP1037" s="27">
        <f t="shared" si="1718"/>
        <v>209702</v>
      </c>
      <c r="AQ1037" s="27">
        <f>AQ1038+AQ1053</f>
        <v>0</v>
      </c>
      <c r="AR1037" s="27">
        <f>AR1038+AR1053</f>
        <v>0</v>
      </c>
      <c r="AS1037" s="27">
        <f>AS1038+AS1053</f>
        <v>0</v>
      </c>
      <c r="AT1037" s="27">
        <f t="shared" si="1719"/>
        <v>202429.89999999999</v>
      </c>
      <c r="AU1037" s="27">
        <f t="shared" si="1720"/>
        <v>209172</v>
      </c>
      <c r="AV1037" s="27">
        <f t="shared" si="1721"/>
        <v>209702</v>
      </c>
      <c r="AW1037" s="27">
        <f>AW1038+AW1053</f>
        <v>0</v>
      </c>
      <c r="AX1037" s="27">
        <f>AX1038+AX1053</f>
        <v>0</v>
      </c>
      <c r="AY1037" s="27">
        <f>AY1038+AY1053</f>
        <v>0</v>
      </c>
      <c r="AZ1037" s="27">
        <f t="shared" si="1722"/>
        <v>202429.89999999999</v>
      </c>
      <c r="BA1037" s="27">
        <f t="shared" si="1723"/>
        <v>209172</v>
      </c>
      <c r="BB1037" s="27">
        <f t="shared" si="1724"/>
        <v>209702</v>
      </c>
      <c r="BC1037" s="27">
        <f>BC1038+BC1053</f>
        <v>0</v>
      </c>
      <c r="BD1037" s="28"/>
      <c r="BE1037" s="28"/>
      <c r="BF1037" s="23"/>
      <c r="BG1037" s="23"/>
      <c r="BH1037" s="23"/>
      <c r="BI1037" s="23"/>
      <c r="BJ1037" s="23"/>
    </row>
    <row r="1038" s="1" customFormat="1">
      <c r="A1038" s="13" t="s">
        <v>680</v>
      </c>
      <c r="B1038" s="14"/>
      <c r="C1038" s="13"/>
      <c r="D1038" s="13"/>
      <c r="E1038" s="29" t="s">
        <v>681</v>
      </c>
      <c r="F1038" s="16">
        <f>F1039+F1044+F1047+F1050</f>
        <v>39507.199999999997</v>
      </c>
      <c r="G1038" s="16">
        <f>G1039+G1044+G1047+G1050</f>
        <v>37440.800000000003</v>
      </c>
      <c r="H1038" s="16">
        <f>H1039+H1044+H1047+H1050</f>
        <v>37970.800000000003</v>
      </c>
      <c r="I1038" s="16">
        <f>I1039+I1044+I1047+I1050</f>
        <v>0</v>
      </c>
      <c r="J1038" s="16">
        <f>J1039+J1044+J1047+J1050</f>
        <v>0</v>
      </c>
      <c r="K1038" s="16">
        <f>K1039+K1044+K1047+K1050</f>
        <v>0</v>
      </c>
      <c r="L1038" s="16">
        <f t="shared" si="1751"/>
        <v>39507.199999999997</v>
      </c>
      <c r="M1038" s="16">
        <f t="shared" si="1752"/>
        <v>37440.800000000003</v>
      </c>
      <c r="N1038" s="16">
        <f t="shared" si="1753"/>
        <v>37970.800000000003</v>
      </c>
      <c r="O1038" s="16">
        <f>O1039+O1044+O1047+O1050</f>
        <v>0</v>
      </c>
      <c r="P1038" s="16">
        <f>P1039+P1044+P1047+P1050</f>
        <v>0</v>
      </c>
      <c r="Q1038" s="16">
        <f>Q1039+Q1044+Q1047+Q1050</f>
        <v>0</v>
      </c>
      <c r="R1038" s="16">
        <f t="shared" si="1704"/>
        <v>39507.199999999997</v>
      </c>
      <c r="S1038" s="16">
        <f t="shared" si="1705"/>
        <v>37440.800000000003</v>
      </c>
      <c r="T1038" s="16">
        <f t="shared" si="1706"/>
        <v>37970.800000000003</v>
      </c>
      <c r="U1038" s="16">
        <f>U1039+U1044+U1047+U1050</f>
        <v>0</v>
      </c>
      <c r="V1038" s="16">
        <f>V1039+V1044+V1047+V1050</f>
        <v>0</v>
      </c>
      <c r="W1038" s="16">
        <f>W1039+W1044+W1047+W1050</f>
        <v>0</v>
      </c>
      <c r="X1038" s="16">
        <f t="shared" si="1707"/>
        <v>39507.199999999997</v>
      </c>
      <c r="Y1038" s="16">
        <f t="shared" si="1708"/>
        <v>37440.800000000003</v>
      </c>
      <c r="Z1038" s="16">
        <f t="shared" si="1709"/>
        <v>37970.800000000003</v>
      </c>
      <c r="AA1038" s="16">
        <f>AA1039+AA1044+AA1047+AA1050</f>
        <v>-1.1368683772161603e-13</v>
      </c>
      <c r="AB1038" s="16">
        <f>AB1039+AB1044+AB1047+AB1050</f>
        <v>0</v>
      </c>
      <c r="AC1038" s="16">
        <f>AC1039+AC1044+AC1047+AC1050</f>
        <v>0</v>
      </c>
      <c r="AD1038" s="16">
        <f t="shared" si="1710"/>
        <v>39507.199999999997</v>
      </c>
      <c r="AE1038" s="16">
        <f t="shared" si="1711"/>
        <v>37440.800000000003</v>
      </c>
      <c r="AF1038" s="16">
        <f t="shared" si="1712"/>
        <v>37970.800000000003</v>
      </c>
      <c r="AG1038" s="16">
        <f>AG1039+AG1044+AG1047+AG1050</f>
        <v>-738.37</v>
      </c>
      <c r="AH1038" s="16">
        <f t="shared" si="1713"/>
        <v>38768.829999999994</v>
      </c>
      <c r="AI1038" s="16">
        <f t="shared" si="1714"/>
        <v>37440.800000000003</v>
      </c>
      <c r="AJ1038" s="16">
        <f t="shared" si="1715"/>
        <v>37970.800000000003</v>
      </c>
      <c r="AK1038" s="16">
        <f>AK1039+AK1044+AK1047+AK1050</f>
        <v>0</v>
      </c>
      <c r="AL1038" s="16">
        <f>AL1039+AL1044+AL1047+AL1050</f>
        <v>0</v>
      </c>
      <c r="AM1038" s="16">
        <f>AM1039+AM1044+AM1047+AM1050</f>
        <v>0</v>
      </c>
      <c r="AN1038" s="16">
        <f t="shared" si="1716"/>
        <v>38768.829999999994</v>
      </c>
      <c r="AO1038" s="16">
        <f t="shared" si="1717"/>
        <v>37440.800000000003</v>
      </c>
      <c r="AP1038" s="16">
        <f t="shared" si="1718"/>
        <v>37970.800000000003</v>
      </c>
      <c r="AQ1038" s="16">
        <f>AQ1039+AQ1044+AQ1047+AQ1050</f>
        <v>0</v>
      </c>
      <c r="AR1038" s="16">
        <f>AR1039+AR1044+AR1047+AR1050</f>
        <v>0</v>
      </c>
      <c r="AS1038" s="16">
        <f>AS1039+AS1044+AS1047+AS1050</f>
        <v>0</v>
      </c>
      <c r="AT1038" s="16">
        <f t="shared" si="1719"/>
        <v>38768.829999999994</v>
      </c>
      <c r="AU1038" s="16">
        <f t="shared" si="1720"/>
        <v>37440.800000000003</v>
      </c>
      <c r="AV1038" s="16">
        <f t="shared" si="1721"/>
        <v>37970.800000000003</v>
      </c>
      <c r="AW1038" s="16">
        <f>AW1039+AW1044+AW1047+AW1050</f>
        <v>0</v>
      </c>
      <c r="AX1038" s="16">
        <f>AX1039+AX1044+AX1047+AX1050</f>
        <v>0</v>
      </c>
      <c r="AY1038" s="16">
        <f>AY1039+AY1044+AY1047+AY1050</f>
        <v>0</v>
      </c>
      <c r="AZ1038" s="16">
        <f t="shared" si="1722"/>
        <v>38768.829999999994</v>
      </c>
      <c r="BA1038" s="16">
        <f t="shared" si="1723"/>
        <v>37440.800000000003</v>
      </c>
      <c r="BB1038" s="16">
        <f t="shared" si="1724"/>
        <v>37970.800000000003</v>
      </c>
      <c r="BC1038" s="16">
        <f>BC1039+BC1044+BC1047+BC1050</f>
        <v>0</v>
      </c>
      <c r="BD1038" s="30"/>
      <c r="BE1038" s="30"/>
      <c r="BF1038" s="1"/>
      <c r="BG1038" s="1"/>
      <c r="BH1038" s="1"/>
      <c r="BI1038" s="1"/>
      <c r="BJ1038" s="1"/>
    </row>
    <row r="1039" s="1" customFormat="1">
      <c r="A1039" s="13" t="s">
        <v>682</v>
      </c>
      <c r="B1039" s="14"/>
      <c r="C1039" s="13"/>
      <c r="D1039" s="13"/>
      <c r="E1039" s="29" t="s">
        <v>683</v>
      </c>
      <c r="F1039" s="16">
        <f>F1040+F1042</f>
        <v>22555</v>
      </c>
      <c r="G1039" s="16">
        <f>G1040+G1042</f>
        <v>22971.599999999999</v>
      </c>
      <c r="H1039" s="16">
        <f>H1040+H1042</f>
        <v>23501.599999999999</v>
      </c>
      <c r="I1039" s="16">
        <f>I1040+I1042</f>
        <v>0</v>
      </c>
      <c r="J1039" s="16">
        <f>J1040+J1042</f>
        <v>0</v>
      </c>
      <c r="K1039" s="16">
        <f>K1040+K1042</f>
        <v>0</v>
      </c>
      <c r="L1039" s="16">
        <f t="shared" si="1751"/>
        <v>22555</v>
      </c>
      <c r="M1039" s="16">
        <f t="shared" si="1752"/>
        <v>22971.599999999999</v>
      </c>
      <c r="N1039" s="16">
        <f t="shared" si="1753"/>
        <v>23501.599999999999</v>
      </c>
      <c r="O1039" s="16">
        <f>O1040+O1042</f>
        <v>0</v>
      </c>
      <c r="P1039" s="16">
        <f>P1040+P1042</f>
        <v>0</v>
      </c>
      <c r="Q1039" s="16">
        <f>Q1040+Q1042</f>
        <v>0</v>
      </c>
      <c r="R1039" s="16">
        <f t="shared" si="1704"/>
        <v>22555</v>
      </c>
      <c r="S1039" s="16">
        <f t="shared" si="1705"/>
        <v>22971.599999999999</v>
      </c>
      <c r="T1039" s="16">
        <f t="shared" si="1706"/>
        <v>23501.599999999999</v>
      </c>
      <c r="U1039" s="16">
        <f>U1040+U1042</f>
        <v>0</v>
      </c>
      <c r="V1039" s="16">
        <f>V1040+V1042</f>
        <v>0</v>
      </c>
      <c r="W1039" s="16">
        <f>W1040+W1042</f>
        <v>0</v>
      </c>
      <c r="X1039" s="16">
        <f t="shared" si="1707"/>
        <v>22555</v>
      </c>
      <c r="Y1039" s="16">
        <f t="shared" si="1708"/>
        <v>22971.599999999999</v>
      </c>
      <c r="Z1039" s="16">
        <f t="shared" si="1709"/>
        <v>23501.599999999999</v>
      </c>
      <c r="AA1039" s="16">
        <f>AA1040+AA1042</f>
        <v>1436.8699999999999</v>
      </c>
      <c r="AB1039" s="16">
        <f>AB1040+AB1042</f>
        <v>0</v>
      </c>
      <c r="AC1039" s="16">
        <f>AC1040+AC1042</f>
        <v>0</v>
      </c>
      <c r="AD1039" s="16">
        <f t="shared" si="1710"/>
        <v>23991.869999999999</v>
      </c>
      <c r="AE1039" s="16">
        <f t="shared" si="1711"/>
        <v>22971.599999999999</v>
      </c>
      <c r="AF1039" s="16">
        <f t="shared" si="1712"/>
        <v>23501.599999999999</v>
      </c>
      <c r="AG1039" s="16">
        <f>AG1040+AG1042</f>
        <v>-738.37</v>
      </c>
      <c r="AH1039" s="16">
        <f t="shared" si="1713"/>
        <v>23253.5</v>
      </c>
      <c r="AI1039" s="16">
        <f t="shared" si="1714"/>
        <v>22971.599999999999</v>
      </c>
      <c r="AJ1039" s="16">
        <f t="shared" si="1715"/>
        <v>23501.599999999999</v>
      </c>
      <c r="AK1039" s="16">
        <f>AK1040+AK1042</f>
        <v>0</v>
      </c>
      <c r="AL1039" s="16">
        <f>AL1040+AL1042</f>
        <v>0</v>
      </c>
      <c r="AM1039" s="16">
        <f>AM1040+AM1042</f>
        <v>0</v>
      </c>
      <c r="AN1039" s="16">
        <f t="shared" si="1716"/>
        <v>23253.5</v>
      </c>
      <c r="AO1039" s="16">
        <f t="shared" si="1717"/>
        <v>22971.599999999999</v>
      </c>
      <c r="AP1039" s="16">
        <f t="shared" si="1718"/>
        <v>23501.599999999999</v>
      </c>
      <c r="AQ1039" s="16">
        <f>AQ1040+AQ1042</f>
        <v>0</v>
      </c>
      <c r="AR1039" s="16">
        <f>AR1040+AR1042</f>
        <v>0</v>
      </c>
      <c r="AS1039" s="16">
        <f>AS1040+AS1042</f>
        <v>0</v>
      </c>
      <c r="AT1039" s="16">
        <f t="shared" si="1719"/>
        <v>23253.5</v>
      </c>
      <c r="AU1039" s="16">
        <f t="shared" si="1720"/>
        <v>22971.599999999999</v>
      </c>
      <c r="AV1039" s="16">
        <f t="shared" si="1721"/>
        <v>23501.599999999999</v>
      </c>
      <c r="AW1039" s="16">
        <f>AW1040+AW1042</f>
        <v>0</v>
      </c>
      <c r="AX1039" s="16">
        <f>AX1040+AX1042</f>
        <v>0</v>
      </c>
      <c r="AY1039" s="16">
        <f>AY1040+AY1042</f>
        <v>0</v>
      </c>
      <c r="AZ1039" s="16">
        <f t="shared" si="1722"/>
        <v>23253.5</v>
      </c>
      <c r="BA1039" s="16">
        <f t="shared" si="1723"/>
        <v>22971.599999999999</v>
      </c>
      <c r="BB1039" s="16">
        <f t="shared" si="1724"/>
        <v>23501.599999999999</v>
      </c>
      <c r="BC1039" s="16">
        <f>BC1040+BC1042</f>
        <v>0</v>
      </c>
      <c r="BD1039" s="30"/>
      <c r="BE1039" s="30"/>
      <c r="BF1039" s="1"/>
      <c r="BG1039" s="1"/>
      <c r="BH1039" s="1"/>
      <c r="BI1039" s="1"/>
      <c r="BJ1039" s="1"/>
    </row>
    <row r="1040" s="1" customFormat="1">
      <c r="A1040" s="13" t="s">
        <v>682</v>
      </c>
      <c r="B1040" s="14" t="s">
        <v>66</v>
      </c>
      <c r="C1040" s="13"/>
      <c r="D1040" s="13"/>
      <c r="E1040" s="29" t="s">
        <v>67</v>
      </c>
      <c r="F1040" s="16">
        <f>F1041</f>
        <v>21515.099999999999</v>
      </c>
      <c r="G1040" s="16">
        <f>G1041</f>
        <v>21933.5</v>
      </c>
      <c r="H1040" s="16">
        <f>H1041</f>
        <v>22463.5</v>
      </c>
      <c r="I1040" s="16">
        <f>I1041</f>
        <v>0</v>
      </c>
      <c r="J1040" s="16">
        <f>J1041</f>
        <v>0</v>
      </c>
      <c r="K1040" s="16">
        <f>K1041</f>
        <v>0</v>
      </c>
      <c r="L1040" s="16">
        <f t="shared" si="1751"/>
        <v>21515.099999999999</v>
      </c>
      <c r="M1040" s="16">
        <f t="shared" si="1752"/>
        <v>21933.5</v>
      </c>
      <c r="N1040" s="16">
        <f t="shared" si="1753"/>
        <v>22463.5</v>
      </c>
      <c r="O1040" s="16">
        <f>O1041</f>
        <v>0</v>
      </c>
      <c r="P1040" s="16">
        <f>P1041</f>
        <v>0</v>
      </c>
      <c r="Q1040" s="16">
        <f>Q1041</f>
        <v>0</v>
      </c>
      <c r="R1040" s="16">
        <f t="shared" si="1704"/>
        <v>21515.099999999999</v>
      </c>
      <c r="S1040" s="16">
        <f t="shared" si="1705"/>
        <v>21933.5</v>
      </c>
      <c r="T1040" s="16">
        <f t="shared" si="1706"/>
        <v>22463.5</v>
      </c>
      <c r="U1040" s="16">
        <f>U1041</f>
        <v>0</v>
      </c>
      <c r="V1040" s="16">
        <f>V1041</f>
        <v>0</v>
      </c>
      <c r="W1040" s="16">
        <f>W1041</f>
        <v>0</v>
      </c>
      <c r="X1040" s="16">
        <f t="shared" si="1707"/>
        <v>21515.099999999999</v>
      </c>
      <c r="Y1040" s="16">
        <f t="shared" si="1708"/>
        <v>21933.5</v>
      </c>
      <c r="Z1040" s="16">
        <f t="shared" si="1709"/>
        <v>22463.5</v>
      </c>
      <c r="AA1040" s="16">
        <f>AA1041</f>
        <v>1436.8699999999999</v>
      </c>
      <c r="AB1040" s="16">
        <f>AB1041</f>
        <v>0</v>
      </c>
      <c r="AC1040" s="16">
        <f>AC1041</f>
        <v>0</v>
      </c>
      <c r="AD1040" s="16">
        <f t="shared" si="1710"/>
        <v>22951.969999999998</v>
      </c>
      <c r="AE1040" s="16">
        <f t="shared" si="1711"/>
        <v>21933.5</v>
      </c>
      <c r="AF1040" s="16">
        <f t="shared" si="1712"/>
        <v>22463.5</v>
      </c>
      <c r="AG1040" s="16">
        <f>AG1041</f>
        <v>-738.37</v>
      </c>
      <c r="AH1040" s="16">
        <f t="shared" si="1713"/>
        <v>22213.599999999999</v>
      </c>
      <c r="AI1040" s="16">
        <f t="shared" si="1714"/>
        <v>21933.5</v>
      </c>
      <c r="AJ1040" s="16">
        <f t="shared" si="1715"/>
        <v>22463.5</v>
      </c>
      <c r="AK1040" s="16">
        <f>AK1041</f>
        <v>0</v>
      </c>
      <c r="AL1040" s="16">
        <f>AL1041</f>
        <v>0</v>
      </c>
      <c r="AM1040" s="16">
        <f>AM1041</f>
        <v>0</v>
      </c>
      <c r="AN1040" s="16">
        <f t="shared" si="1716"/>
        <v>22213.599999999999</v>
      </c>
      <c r="AO1040" s="16">
        <f t="shared" si="1717"/>
        <v>21933.5</v>
      </c>
      <c r="AP1040" s="16">
        <f t="shared" si="1718"/>
        <v>22463.5</v>
      </c>
      <c r="AQ1040" s="16">
        <f>AQ1041</f>
        <v>0</v>
      </c>
      <c r="AR1040" s="16">
        <f>AR1041</f>
        <v>0</v>
      </c>
      <c r="AS1040" s="16">
        <f>AS1041</f>
        <v>0</v>
      </c>
      <c r="AT1040" s="16">
        <f t="shared" si="1719"/>
        <v>22213.599999999999</v>
      </c>
      <c r="AU1040" s="16">
        <f t="shared" si="1720"/>
        <v>21933.5</v>
      </c>
      <c r="AV1040" s="16">
        <f t="shared" si="1721"/>
        <v>22463.5</v>
      </c>
      <c r="AW1040" s="16">
        <f>AW1041</f>
        <v>0</v>
      </c>
      <c r="AX1040" s="16">
        <f>AX1041</f>
        <v>0</v>
      </c>
      <c r="AY1040" s="16">
        <f>AY1041</f>
        <v>0</v>
      </c>
      <c r="AZ1040" s="16">
        <f t="shared" si="1722"/>
        <v>22213.599999999999</v>
      </c>
      <c r="BA1040" s="16">
        <f t="shared" si="1723"/>
        <v>21933.5</v>
      </c>
      <c r="BB1040" s="16">
        <f t="shared" si="1724"/>
        <v>22463.5</v>
      </c>
      <c r="BC1040" s="16">
        <f>BC1041</f>
        <v>0</v>
      </c>
      <c r="BD1040" s="30"/>
      <c r="BE1040" s="30"/>
      <c r="BF1040" s="1"/>
      <c r="BG1040" s="1"/>
      <c r="BH1040" s="1"/>
      <c r="BI1040" s="1"/>
      <c r="BJ1040" s="1"/>
    </row>
    <row r="1041" s="1" customFormat="1">
      <c r="A1041" s="13" t="s">
        <v>682</v>
      </c>
      <c r="B1041" s="14">
        <v>200</v>
      </c>
      <c r="C1041" s="13" t="s">
        <v>242</v>
      </c>
      <c r="D1041" s="13" t="s">
        <v>500</v>
      </c>
      <c r="E1041" s="29" t="s">
        <v>501</v>
      </c>
      <c r="F1041" s="16">
        <v>21515.099999999999</v>
      </c>
      <c r="G1041" s="16">
        <v>21933.5</v>
      </c>
      <c r="H1041" s="16">
        <v>22463.5</v>
      </c>
      <c r="I1041" s="16"/>
      <c r="J1041" s="16"/>
      <c r="K1041" s="16"/>
      <c r="L1041" s="16">
        <f t="shared" si="1751"/>
        <v>21515.099999999999</v>
      </c>
      <c r="M1041" s="16">
        <f t="shared" si="1752"/>
        <v>21933.5</v>
      </c>
      <c r="N1041" s="16">
        <f t="shared" si="1753"/>
        <v>22463.5</v>
      </c>
      <c r="O1041" s="16"/>
      <c r="P1041" s="16"/>
      <c r="Q1041" s="16"/>
      <c r="R1041" s="16">
        <f t="shared" si="1704"/>
        <v>21515.099999999999</v>
      </c>
      <c r="S1041" s="16">
        <f t="shared" si="1705"/>
        <v>21933.5</v>
      </c>
      <c r="T1041" s="16">
        <f t="shared" si="1706"/>
        <v>22463.5</v>
      </c>
      <c r="U1041" s="16"/>
      <c r="V1041" s="16"/>
      <c r="W1041" s="16"/>
      <c r="X1041" s="16">
        <f t="shared" si="1707"/>
        <v>21515.099999999999</v>
      </c>
      <c r="Y1041" s="16">
        <f t="shared" si="1708"/>
        <v>21933.5</v>
      </c>
      <c r="Z1041" s="16">
        <f t="shared" si="1709"/>
        <v>22463.5</v>
      </c>
      <c r="AA1041" s="16">
        <v>1436.8699999999999</v>
      </c>
      <c r="AB1041" s="16"/>
      <c r="AC1041" s="16"/>
      <c r="AD1041" s="16">
        <f t="shared" si="1710"/>
        <v>22951.969999999998</v>
      </c>
      <c r="AE1041" s="16">
        <f t="shared" si="1711"/>
        <v>21933.5</v>
      </c>
      <c r="AF1041" s="16">
        <f t="shared" si="1712"/>
        <v>22463.5</v>
      </c>
      <c r="AG1041" s="16">
        <v>-738.37</v>
      </c>
      <c r="AH1041" s="16">
        <f t="shared" si="1713"/>
        <v>22213.599999999999</v>
      </c>
      <c r="AI1041" s="16">
        <f t="shared" si="1714"/>
        <v>21933.5</v>
      </c>
      <c r="AJ1041" s="16">
        <f t="shared" si="1715"/>
        <v>22463.5</v>
      </c>
      <c r="AK1041" s="16"/>
      <c r="AL1041" s="16"/>
      <c r="AM1041" s="16"/>
      <c r="AN1041" s="16">
        <f t="shared" si="1716"/>
        <v>22213.599999999999</v>
      </c>
      <c r="AO1041" s="16">
        <f t="shared" si="1717"/>
        <v>21933.5</v>
      </c>
      <c r="AP1041" s="16">
        <f t="shared" si="1718"/>
        <v>22463.5</v>
      </c>
      <c r="AQ1041" s="16"/>
      <c r="AR1041" s="16"/>
      <c r="AS1041" s="16"/>
      <c r="AT1041" s="16">
        <f t="shared" si="1719"/>
        <v>22213.599999999999</v>
      </c>
      <c r="AU1041" s="16">
        <f t="shared" si="1720"/>
        <v>21933.5</v>
      </c>
      <c r="AV1041" s="16">
        <f t="shared" si="1721"/>
        <v>22463.5</v>
      </c>
      <c r="AW1041" s="16"/>
      <c r="AX1041" s="16"/>
      <c r="AY1041" s="16"/>
      <c r="AZ1041" s="16">
        <f t="shared" si="1722"/>
        <v>22213.599999999999</v>
      </c>
      <c r="BA1041" s="16">
        <f t="shared" si="1723"/>
        <v>21933.5</v>
      </c>
      <c r="BB1041" s="16">
        <f t="shared" si="1724"/>
        <v>22463.5</v>
      </c>
      <c r="BC1041" s="16"/>
      <c r="BD1041" s="30"/>
      <c r="BE1041" s="30"/>
      <c r="BF1041" s="1"/>
      <c r="BG1041" s="1"/>
      <c r="BH1041" s="1"/>
      <c r="BI1041" s="1"/>
      <c r="BJ1041" s="1"/>
    </row>
    <row r="1042" s="1" customFormat="1">
      <c r="A1042" s="13" t="s">
        <v>682</v>
      </c>
      <c r="B1042" s="14" t="s">
        <v>52</v>
      </c>
      <c r="C1042" s="13"/>
      <c r="D1042" s="13"/>
      <c r="E1042" s="29" t="s">
        <v>53</v>
      </c>
      <c r="F1042" s="16">
        <f>F1043</f>
        <v>1039.9000000000001</v>
      </c>
      <c r="G1042" s="16">
        <f>G1043</f>
        <v>1038.0999999999999</v>
      </c>
      <c r="H1042" s="16">
        <f>H1043</f>
        <v>1038.0999999999999</v>
      </c>
      <c r="I1042" s="16">
        <f>I1043</f>
        <v>0</v>
      </c>
      <c r="J1042" s="16">
        <f>J1043</f>
        <v>0</v>
      </c>
      <c r="K1042" s="16">
        <f>K1043</f>
        <v>0</v>
      </c>
      <c r="L1042" s="16">
        <f t="shared" si="1751"/>
        <v>1039.9000000000001</v>
      </c>
      <c r="M1042" s="16">
        <f t="shared" si="1752"/>
        <v>1038.0999999999999</v>
      </c>
      <c r="N1042" s="16">
        <f t="shared" si="1753"/>
        <v>1038.0999999999999</v>
      </c>
      <c r="O1042" s="16">
        <f>O1043</f>
        <v>0</v>
      </c>
      <c r="P1042" s="16">
        <f>P1043</f>
        <v>0</v>
      </c>
      <c r="Q1042" s="16">
        <f>Q1043</f>
        <v>0</v>
      </c>
      <c r="R1042" s="16">
        <f t="shared" si="1704"/>
        <v>1039.9000000000001</v>
      </c>
      <c r="S1042" s="16">
        <f t="shared" si="1705"/>
        <v>1038.0999999999999</v>
      </c>
      <c r="T1042" s="16">
        <f t="shared" si="1706"/>
        <v>1038.0999999999999</v>
      </c>
      <c r="U1042" s="16">
        <f>U1043</f>
        <v>0</v>
      </c>
      <c r="V1042" s="16">
        <f>V1043</f>
        <v>0</v>
      </c>
      <c r="W1042" s="16">
        <f>W1043</f>
        <v>0</v>
      </c>
      <c r="X1042" s="16">
        <f t="shared" si="1707"/>
        <v>1039.9000000000001</v>
      </c>
      <c r="Y1042" s="16">
        <f t="shared" si="1708"/>
        <v>1038.0999999999999</v>
      </c>
      <c r="Z1042" s="16">
        <f t="shared" si="1709"/>
        <v>1038.0999999999999</v>
      </c>
      <c r="AA1042" s="16">
        <f>AA1043</f>
        <v>0</v>
      </c>
      <c r="AB1042" s="16">
        <f>AB1043</f>
        <v>0</v>
      </c>
      <c r="AC1042" s="16">
        <f>AC1043</f>
        <v>0</v>
      </c>
      <c r="AD1042" s="16">
        <f t="shared" si="1710"/>
        <v>1039.9000000000001</v>
      </c>
      <c r="AE1042" s="16">
        <f t="shared" si="1711"/>
        <v>1038.0999999999999</v>
      </c>
      <c r="AF1042" s="16">
        <f t="shared" si="1712"/>
        <v>1038.0999999999999</v>
      </c>
      <c r="AG1042" s="16">
        <f>AG1043</f>
        <v>0</v>
      </c>
      <c r="AH1042" s="16">
        <f t="shared" si="1713"/>
        <v>1039.9000000000001</v>
      </c>
      <c r="AI1042" s="16">
        <f t="shared" si="1714"/>
        <v>1038.0999999999999</v>
      </c>
      <c r="AJ1042" s="16">
        <f t="shared" si="1715"/>
        <v>1038.0999999999999</v>
      </c>
      <c r="AK1042" s="16">
        <f>AK1043</f>
        <v>0</v>
      </c>
      <c r="AL1042" s="16">
        <f>AL1043</f>
        <v>0</v>
      </c>
      <c r="AM1042" s="16">
        <f>AM1043</f>
        <v>0</v>
      </c>
      <c r="AN1042" s="16">
        <f t="shared" si="1716"/>
        <v>1039.9000000000001</v>
      </c>
      <c r="AO1042" s="16">
        <f t="shared" si="1717"/>
        <v>1038.0999999999999</v>
      </c>
      <c r="AP1042" s="16">
        <f t="shared" si="1718"/>
        <v>1038.0999999999999</v>
      </c>
      <c r="AQ1042" s="16">
        <f>AQ1043</f>
        <v>0</v>
      </c>
      <c r="AR1042" s="16">
        <f>AR1043</f>
        <v>0</v>
      </c>
      <c r="AS1042" s="16">
        <f>AS1043</f>
        <v>0</v>
      </c>
      <c r="AT1042" s="16">
        <f t="shared" si="1719"/>
        <v>1039.9000000000001</v>
      </c>
      <c r="AU1042" s="16">
        <f t="shared" si="1720"/>
        <v>1038.0999999999999</v>
      </c>
      <c r="AV1042" s="16">
        <f t="shared" si="1721"/>
        <v>1038.0999999999999</v>
      </c>
      <c r="AW1042" s="16">
        <f>AW1043</f>
        <v>0</v>
      </c>
      <c r="AX1042" s="16">
        <f>AX1043</f>
        <v>0</v>
      </c>
      <c r="AY1042" s="16">
        <f>AY1043</f>
        <v>0</v>
      </c>
      <c r="AZ1042" s="16">
        <f t="shared" si="1722"/>
        <v>1039.9000000000001</v>
      </c>
      <c r="BA1042" s="16">
        <f t="shared" si="1723"/>
        <v>1038.0999999999999</v>
      </c>
      <c r="BB1042" s="16">
        <f t="shared" si="1724"/>
        <v>1038.0999999999999</v>
      </c>
      <c r="BC1042" s="16">
        <f>BC1043</f>
        <v>0</v>
      </c>
      <c r="BD1042" s="30"/>
      <c r="BE1042" s="30"/>
      <c r="BF1042" s="1"/>
      <c r="BG1042" s="1"/>
      <c r="BH1042" s="1"/>
      <c r="BI1042" s="1"/>
      <c r="BJ1042" s="1"/>
    </row>
    <row r="1043" s="1" customFormat="1">
      <c r="A1043" s="13" t="s">
        <v>682</v>
      </c>
      <c r="B1043" s="14">
        <v>800</v>
      </c>
      <c r="C1043" s="13" t="s">
        <v>242</v>
      </c>
      <c r="D1043" s="13" t="s">
        <v>500</v>
      </c>
      <c r="E1043" s="29" t="s">
        <v>501</v>
      </c>
      <c r="F1043" s="16">
        <v>1039.9000000000001</v>
      </c>
      <c r="G1043" s="16">
        <v>1038.0999999999999</v>
      </c>
      <c r="H1043" s="16">
        <v>1038.0999999999999</v>
      </c>
      <c r="I1043" s="16"/>
      <c r="J1043" s="16"/>
      <c r="K1043" s="16"/>
      <c r="L1043" s="16">
        <f t="shared" si="1751"/>
        <v>1039.9000000000001</v>
      </c>
      <c r="M1043" s="16">
        <f t="shared" si="1752"/>
        <v>1038.0999999999999</v>
      </c>
      <c r="N1043" s="16">
        <f t="shared" si="1753"/>
        <v>1038.0999999999999</v>
      </c>
      <c r="O1043" s="16"/>
      <c r="P1043" s="16"/>
      <c r="Q1043" s="16"/>
      <c r="R1043" s="16">
        <f t="shared" si="1704"/>
        <v>1039.9000000000001</v>
      </c>
      <c r="S1043" s="16">
        <f t="shared" si="1705"/>
        <v>1038.0999999999999</v>
      </c>
      <c r="T1043" s="16">
        <f t="shared" si="1706"/>
        <v>1038.0999999999999</v>
      </c>
      <c r="U1043" s="16"/>
      <c r="V1043" s="16"/>
      <c r="W1043" s="16"/>
      <c r="X1043" s="16">
        <f t="shared" si="1707"/>
        <v>1039.9000000000001</v>
      </c>
      <c r="Y1043" s="16">
        <f t="shared" si="1708"/>
        <v>1038.0999999999999</v>
      </c>
      <c r="Z1043" s="16">
        <f t="shared" si="1709"/>
        <v>1038.0999999999999</v>
      </c>
      <c r="AA1043" s="16"/>
      <c r="AB1043" s="16"/>
      <c r="AC1043" s="16"/>
      <c r="AD1043" s="16">
        <f t="shared" si="1710"/>
        <v>1039.9000000000001</v>
      </c>
      <c r="AE1043" s="16">
        <f t="shared" si="1711"/>
        <v>1038.0999999999999</v>
      </c>
      <c r="AF1043" s="16">
        <f t="shared" si="1712"/>
        <v>1038.0999999999999</v>
      </c>
      <c r="AG1043" s="16"/>
      <c r="AH1043" s="16">
        <f t="shared" si="1713"/>
        <v>1039.9000000000001</v>
      </c>
      <c r="AI1043" s="16">
        <f t="shared" si="1714"/>
        <v>1038.0999999999999</v>
      </c>
      <c r="AJ1043" s="16">
        <f t="shared" si="1715"/>
        <v>1038.0999999999999</v>
      </c>
      <c r="AK1043" s="16"/>
      <c r="AL1043" s="16"/>
      <c r="AM1043" s="16"/>
      <c r="AN1043" s="16">
        <f t="shared" si="1716"/>
        <v>1039.9000000000001</v>
      </c>
      <c r="AO1043" s="16">
        <f t="shared" si="1717"/>
        <v>1038.0999999999999</v>
      </c>
      <c r="AP1043" s="16">
        <f t="shared" si="1718"/>
        <v>1038.0999999999999</v>
      </c>
      <c r="AQ1043" s="16"/>
      <c r="AR1043" s="16"/>
      <c r="AS1043" s="16"/>
      <c r="AT1043" s="16">
        <f t="shared" si="1719"/>
        <v>1039.9000000000001</v>
      </c>
      <c r="AU1043" s="16">
        <f t="shared" si="1720"/>
        <v>1038.0999999999999</v>
      </c>
      <c r="AV1043" s="16">
        <f t="shared" si="1721"/>
        <v>1038.0999999999999</v>
      </c>
      <c r="AW1043" s="16"/>
      <c r="AX1043" s="16"/>
      <c r="AY1043" s="16"/>
      <c r="AZ1043" s="16">
        <f t="shared" si="1722"/>
        <v>1039.9000000000001</v>
      </c>
      <c r="BA1043" s="16">
        <f t="shared" si="1723"/>
        <v>1038.0999999999999</v>
      </c>
      <c r="BB1043" s="16">
        <f t="shared" si="1724"/>
        <v>1038.0999999999999</v>
      </c>
      <c r="BC1043" s="16"/>
      <c r="BD1043" s="30"/>
      <c r="BE1043" s="30"/>
      <c r="BF1043" s="1"/>
      <c r="BG1043" s="1"/>
      <c r="BH1043" s="1"/>
      <c r="BI1043" s="1"/>
      <c r="BJ1043" s="1"/>
    </row>
    <row r="1044" s="1" customFormat="1">
      <c r="A1044" s="13" t="s">
        <v>684</v>
      </c>
      <c r="B1044" s="14"/>
      <c r="C1044" s="13"/>
      <c r="D1044" s="13"/>
      <c r="E1044" s="29" t="s">
        <v>685</v>
      </c>
      <c r="F1044" s="16">
        <f t="shared" ref="F1044:F1053" si="1754">F1045</f>
        <v>14469.200000000001</v>
      </c>
      <c r="G1044" s="16">
        <f t="shared" ref="G1044:G1053" si="1755">G1045</f>
        <v>14469.200000000001</v>
      </c>
      <c r="H1044" s="16">
        <f t="shared" ref="H1044:H1053" si="1756">H1045</f>
        <v>14469.200000000001</v>
      </c>
      <c r="I1044" s="16">
        <f t="shared" ref="I1044:I1053" si="1757">I1045</f>
        <v>0</v>
      </c>
      <c r="J1044" s="16">
        <f t="shared" ref="J1044:J1053" si="1758">J1045</f>
        <v>0</v>
      </c>
      <c r="K1044" s="16">
        <f t="shared" ref="K1044:K1053" si="1759">K1045</f>
        <v>0</v>
      </c>
      <c r="L1044" s="16">
        <f t="shared" si="1751"/>
        <v>14469.200000000001</v>
      </c>
      <c r="M1044" s="16">
        <f t="shared" si="1752"/>
        <v>14469.200000000001</v>
      </c>
      <c r="N1044" s="16">
        <f t="shared" si="1753"/>
        <v>14469.200000000001</v>
      </c>
      <c r="O1044" s="16">
        <f t="shared" ref="O1044:O1053" si="1760">O1045</f>
        <v>0</v>
      </c>
      <c r="P1044" s="16">
        <f t="shared" ref="P1044:P1053" si="1761">P1045</f>
        <v>0</v>
      </c>
      <c r="Q1044" s="16">
        <f t="shared" ref="Q1044:Q1053" si="1762">Q1045</f>
        <v>0</v>
      </c>
      <c r="R1044" s="16">
        <f t="shared" si="1704"/>
        <v>14469.200000000001</v>
      </c>
      <c r="S1044" s="16">
        <f t="shared" si="1705"/>
        <v>14469.200000000001</v>
      </c>
      <c r="T1044" s="16">
        <f t="shared" si="1706"/>
        <v>14469.200000000001</v>
      </c>
      <c r="U1044" s="16">
        <f t="shared" ref="U1044:U1053" si="1763">U1045</f>
        <v>0</v>
      </c>
      <c r="V1044" s="16">
        <f t="shared" ref="V1044:V1053" si="1764">V1045</f>
        <v>0</v>
      </c>
      <c r="W1044" s="16">
        <f t="shared" ref="W1044:W1053" si="1765">W1045</f>
        <v>0</v>
      </c>
      <c r="X1044" s="16">
        <f t="shared" si="1707"/>
        <v>14469.200000000001</v>
      </c>
      <c r="Y1044" s="16">
        <f t="shared" si="1708"/>
        <v>14469.200000000001</v>
      </c>
      <c r="Z1044" s="16">
        <f t="shared" si="1709"/>
        <v>14469.200000000001</v>
      </c>
      <c r="AA1044" s="16">
        <f t="shared" ref="AA1044:AA1053" si="1766">AA1045</f>
        <v>-1258.5</v>
      </c>
      <c r="AB1044" s="16">
        <f t="shared" ref="AB1044:AB1053" si="1767">AB1045</f>
        <v>0</v>
      </c>
      <c r="AC1044" s="16">
        <f t="shared" ref="AC1044:AC1053" si="1768">AC1045</f>
        <v>0</v>
      </c>
      <c r="AD1044" s="16">
        <f t="shared" si="1710"/>
        <v>13210.700000000001</v>
      </c>
      <c r="AE1044" s="16">
        <f t="shared" si="1711"/>
        <v>14469.200000000001</v>
      </c>
      <c r="AF1044" s="16">
        <f t="shared" si="1712"/>
        <v>14469.200000000001</v>
      </c>
      <c r="AG1044" s="16">
        <f t="shared" ref="AG1044:AG1053" si="1769">AG1045</f>
        <v>0</v>
      </c>
      <c r="AH1044" s="16">
        <f t="shared" si="1713"/>
        <v>13210.700000000001</v>
      </c>
      <c r="AI1044" s="16">
        <f t="shared" si="1714"/>
        <v>14469.200000000001</v>
      </c>
      <c r="AJ1044" s="16">
        <f t="shared" si="1715"/>
        <v>14469.200000000001</v>
      </c>
      <c r="AK1044" s="16">
        <f t="shared" ref="AK1044:AK1053" si="1770">AK1045</f>
        <v>0</v>
      </c>
      <c r="AL1044" s="16">
        <f t="shared" ref="AL1044:AL1053" si="1771">AL1045</f>
        <v>0</v>
      </c>
      <c r="AM1044" s="16">
        <f t="shared" ref="AM1044:AM1053" si="1772">AM1045</f>
        <v>0</v>
      </c>
      <c r="AN1044" s="16">
        <f t="shared" si="1716"/>
        <v>13210.700000000001</v>
      </c>
      <c r="AO1044" s="16">
        <f t="shared" si="1717"/>
        <v>14469.200000000001</v>
      </c>
      <c r="AP1044" s="16">
        <f t="shared" si="1718"/>
        <v>14469.200000000001</v>
      </c>
      <c r="AQ1044" s="16">
        <f t="shared" ref="AQ1044:AQ1053" si="1773">AQ1045</f>
        <v>0</v>
      </c>
      <c r="AR1044" s="16">
        <f t="shared" ref="AR1044:AR1053" si="1774">AR1045</f>
        <v>0</v>
      </c>
      <c r="AS1044" s="16">
        <f t="shared" ref="AS1044:AS1053" si="1775">AS1045</f>
        <v>0</v>
      </c>
      <c r="AT1044" s="16">
        <f t="shared" si="1719"/>
        <v>13210.700000000001</v>
      </c>
      <c r="AU1044" s="16">
        <f t="shared" si="1720"/>
        <v>14469.200000000001</v>
      </c>
      <c r="AV1044" s="16">
        <f t="shared" si="1721"/>
        <v>14469.200000000001</v>
      </c>
      <c r="AW1044" s="16">
        <f t="shared" ref="AW1044:AW1053" si="1776">AW1045</f>
        <v>0</v>
      </c>
      <c r="AX1044" s="16">
        <f t="shared" ref="AX1044:AX1053" si="1777">AX1045</f>
        <v>0</v>
      </c>
      <c r="AY1044" s="16">
        <f t="shared" ref="AY1044:AY1053" si="1778">AY1045</f>
        <v>0</v>
      </c>
      <c r="AZ1044" s="16">
        <f t="shared" si="1722"/>
        <v>13210.700000000001</v>
      </c>
      <c r="BA1044" s="16">
        <f t="shared" si="1723"/>
        <v>14469.200000000001</v>
      </c>
      <c r="BB1044" s="16">
        <f t="shared" si="1724"/>
        <v>14469.200000000001</v>
      </c>
      <c r="BC1044" s="16">
        <f t="shared" ref="BC1044:BC1053" si="1779">BC1045</f>
        <v>0</v>
      </c>
      <c r="BD1044" s="30"/>
      <c r="BE1044" s="30"/>
      <c r="BF1044" s="1"/>
      <c r="BG1044" s="1"/>
      <c r="BH1044" s="1"/>
      <c r="BI1044" s="1"/>
      <c r="BJ1044" s="1"/>
    </row>
    <row r="1045" s="1" customFormat="1">
      <c r="A1045" s="13" t="s">
        <v>684</v>
      </c>
      <c r="B1045" s="14" t="s">
        <v>66</v>
      </c>
      <c r="C1045" s="13"/>
      <c r="D1045" s="13"/>
      <c r="E1045" s="29" t="s">
        <v>67</v>
      </c>
      <c r="F1045" s="16">
        <f t="shared" si="1754"/>
        <v>14469.200000000001</v>
      </c>
      <c r="G1045" s="16">
        <f t="shared" si="1755"/>
        <v>14469.200000000001</v>
      </c>
      <c r="H1045" s="16">
        <f t="shared" si="1756"/>
        <v>14469.200000000001</v>
      </c>
      <c r="I1045" s="16">
        <f t="shared" si="1757"/>
        <v>0</v>
      </c>
      <c r="J1045" s="16">
        <f t="shared" si="1758"/>
        <v>0</v>
      </c>
      <c r="K1045" s="16">
        <f t="shared" si="1759"/>
        <v>0</v>
      </c>
      <c r="L1045" s="16">
        <f t="shared" si="1751"/>
        <v>14469.200000000001</v>
      </c>
      <c r="M1045" s="16">
        <f t="shared" si="1752"/>
        <v>14469.200000000001</v>
      </c>
      <c r="N1045" s="16">
        <f t="shared" si="1753"/>
        <v>14469.200000000001</v>
      </c>
      <c r="O1045" s="16">
        <f t="shared" si="1760"/>
        <v>0</v>
      </c>
      <c r="P1045" s="16">
        <f t="shared" si="1761"/>
        <v>0</v>
      </c>
      <c r="Q1045" s="16">
        <f t="shared" si="1762"/>
        <v>0</v>
      </c>
      <c r="R1045" s="16">
        <f t="shared" si="1704"/>
        <v>14469.200000000001</v>
      </c>
      <c r="S1045" s="16">
        <f t="shared" si="1705"/>
        <v>14469.200000000001</v>
      </c>
      <c r="T1045" s="16">
        <f t="shared" si="1706"/>
        <v>14469.200000000001</v>
      </c>
      <c r="U1045" s="16">
        <f t="shared" si="1763"/>
        <v>0</v>
      </c>
      <c r="V1045" s="16">
        <f t="shared" si="1764"/>
        <v>0</v>
      </c>
      <c r="W1045" s="16">
        <f t="shared" si="1765"/>
        <v>0</v>
      </c>
      <c r="X1045" s="16">
        <f t="shared" si="1707"/>
        <v>14469.200000000001</v>
      </c>
      <c r="Y1045" s="16">
        <f t="shared" si="1708"/>
        <v>14469.200000000001</v>
      </c>
      <c r="Z1045" s="16">
        <f t="shared" si="1709"/>
        <v>14469.200000000001</v>
      </c>
      <c r="AA1045" s="16">
        <f t="shared" si="1766"/>
        <v>-1258.5</v>
      </c>
      <c r="AB1045" s="16">
        <f t="shared" si="1767"/>
        <v>0</v>
      </c>
      <c r="AC1045" s="16">
        <f t="shared" si="1768"/>
        <v>0</v>
      </c>
      <c r="AD1045" s="16">
        <f t="shared" si="1710"/>
        <v>13210.700000000001</v>
      </c>
      <c r="AE1045" s="16">
        <f t="shared" si="1711"/>
        <v>14469.200000000001</v>
      </c>
      <c r="AF1045" s="16">
        <f t="shared" si="1712"/>
        <v>14469.200000000001</v>
      </c>
      <c r="AG1045" s="16">
        <f t="shared" si="1769"/>
        <v>0</v>
      </c>
      <c r="AH1045" s="16">
        <f t="shared" si="1713"/>
        <v>13210.700000000001</v>
      </c>
      <c r="AI1045" s="16">
        <f t="shared" si="1714"/>
        <v>14469.200000000001</v>
      </c>
      <c r="AJ1045" s="16">
        <f t="shared" si="1715"/>
        <v>14469.200000000001</v>
      </c>
      <c r="AK1045" s="16">
        <f t="shared" si="1770"/>
        <v>0</v>
      </c>
      <c r="AL1045" s="16">
        <f t="shared" si="1771"/>
        <v>0</v>
      </c>
      <c r="AM1045" s="16">
        <f t="shared" si="1772"/>
        <v>0</v>
      </c>
      <c r="AN1045" s="16">
        <f t="shared" si="1716"/>
        <v>13210.700000000001</v>
      </c>
      <c r="AO1045" s="16">
        <f t="shared" si="1717"/>
        <v>14469.200000000001</v>
      </c>
      <c r="AP1045" s="16">
        <f t="shared" si="1718"/>
        <v>14469.200000000001</v>
      </c>
      <c r="AQ1045" s="16">
        <f t="shared" si="1773"/>
        <v>0</v>
      </c>
      <c r="AR1045" s="16">
        <f t="shared" si="1774"/>
        <v>0</v>
      </c>
      <c r="AS1045" s="16">
        <f t="shared" si="1775"/>
        <v>0</v>
      </c>
      <c r="AT1045" s="16">
        <f t="shared" si="1719"/>
        <v>13210.700000000001</v>
      </c>
      <c r="AU1045" s="16">
        <f t="shared" si="1720"/>
        <v>14469.200000000001</v>
      </c>
      <c r="AV1045" s="16">
        <f t="shared" si="1721"/>
        <v>14469.200000000001</v>
      </c>
      <c r="AW1045" s="16">
        <f t="shared" si="1776"/>
        <v>0</v>
      </c>
      <c r="AX1045" s="16">
        <f t="shared" si="1777"/>
        <v>0</v>
      </c>
      <c r="AY1045" s="16">
        <f t="shared" si="1778"/>
        <v>0</v>
      </c>
      <c r="AZ1045" s="16">
        <f t="shared" si="1722"/>
        <v>13210.700000000001</v>
      </c>
      <c r="BA1045" s="16">
        <f t="shared" si="1723"/>
        <v>14469.200000000001</v>
      </c>
      <c r="BB1045" s="16">
        <f t="shared" si="1724"/>
        <v>14469.200000000001</v>
      </c>
      <c r="BC1045" s="16">
        <f t="shared" si="1779"/>
        <v>0</v>
      </c>
      <c r="BD1045" s="30"/>
      <c r="BE1045" s="30"/>
      <c r="BF1045" s="1"/>
      <c r="BG1045" s="1"/>
      <c r="BH1045" s="1"/>
      <c r="BI1045" s="1"/>
      <c r="BJ1045" s="1"/>
    </row>
    <row r="1046" s="1" customFormat="1">
      <c r="A1046" s="13" t="s">
        <v>684</v>
      </c>
      <c r="B1046" s="14">
        <v>200</v>
      </c>
      <c r="C1046" s="13" t="s">
        <v>242</v>
      </c>
      <c r="D1046" s="13" t="s">
        <v>500</v>
      </c>
      <c r="E1046" s="29" t="s">
        <v>501</v>
      </c>
      <c r="F1046" s="16">
        <v>14469.200000000001</v>
      </c>
      <c r="G1046" s="16">
        <v>14469.200000000001</v>
      </c>
      <c r="H1046" s="16">
        <v>14469.200000000001</v>
      </c>
      <c r="I1046" s="16"/>
      <c r="J1046" s="16"/>
      <c r="K1046" s="16"/>
      <c r="L1046" s="16">
        <f t="shared" si="1751"/>
        <v>14469.200000000001</v>
      </c>
      <c r="M1046" s="16">
        <f t="shared" si="1752"/>
        <v>14469.200000000001</v>
      </c>
      <c r="N1046" s="16">
        <f t="shared" si="1753"/>
        <v>14469.200000000001</v>
      </c>
      <c r="O1046" s="16"/>
      <c r="P1046" s="16"/>
      <c r="Q1046" s="16"/>
      <c r="R1046" s="16">
        <f t="shared" si="1704"/>
        <v>14469.200000000001</v>
      </c>
      <c r="S1046" s="16">
        <f t="shared" si="1705"/>
        <v>14469.200000000001</v>
      </c>
      <c r="T1046" s="16">
        <f t="shared" si="1706"/>
        <v>14469.200000000001</v>
      </c>
      <c r="U1046" s="16"/>
      <c r="V1046" s="16"/>
      <c r="W1046" s="16"/>
      <c r="X1046" s="16">
        <f t="shared" si="1707"/>
        <v>14469.200000000001</v>
      </c>
      <c r="Y1046" s="16">
        <f t="shared" si="1708"/>
        <v>14469.200000000001</v>
      </c>
      <c r="Z1046" s="16">
        <f t="shared" si="1709"/>
        <v>14469.200000000001</v>
      </c>
      <c r="AA1046" s="16">
        <v>-1258.5</v>
      </c>
      <c r="AB1046" s="16"/>
      <c r="AC1046" s="16"/>
      <c r="AD1046" s="16">
        <f t="shared" si="1710"/>
        <v>13210.700000000001</v>
      </c>
      <c r="AE1046" s="16">
        <f t="shared" si="1711"/>
        <v>14469.200000000001</v>
      </c>
      <c r="AF1046" s="16">
        <f t="shared" si="1712"/>
        <v>14469.200000000001</v>
      </c>
      <c r="AG1046" s="16"/>
      <c r="AH1046" s="16">
        <f t="shared" si="1713"/>
        <v>13210.700000000001</v>
      </c>
      <c r="AI1046" s="16">
        <f t="shared" si="1714"/>
        <v>14469.200000000001</v>
      </c>
      <c r="AJ1046" s="16">
        <f t="shared" si="1715"/>
        <v>14469.200000000001</v>
      </c>
      <c r="AK1046" s="16"/>
      <c r="AL1046" s="16"/>
      <c r="AM1046" s="16"/>
      <c r="AN1046" s="16">
        <f t="shared" si="1716"/>
        <v>13210.700000000001</v>
      </c>
      <c r="AO1046" s="16">
        <f t="shared" si="1717"/>
        <v>14469.200000000001</v>
      </c>
      <c r="AP1046" s="16">
        <f t="shared" si="1718"/>
        <v>14469.200000000001</v>
      </c>
      <c r="AQ1046" s="16"/>
      <c r="AR1046" s="16"/>
      <c r="AS1046" s="16"/>
      <c r="AT1046" s="16">
        <f t="shared" si="1719"/>
        <v>13210.700000000001</v>
      </c>
      <c r="AU1046" s="16">
        <f t="shared" si="1720"/>
        <v>14469.200000000001</v>
      </c>
      <c r="AV1046" s="16">
        <f t="shared" si="1721"/>
        <v>14469.200000000001</v>
      </c>
      <c r="AW1046" s="16"/>
      <c r="AX1046" s="16"/>
      <c r="AY1046" s="16"/>
      <c r="AZ1046" s="16">
        <f t="shared" si="1722"/>
        <v>13210.700000000001</v>
      </c>
      <c r="BA1046" s="16">
        <f t="shared" si="1723"/>
        <v>14469.200000000001</v>
      </c>
      <c r="BB1046" s="16">
        <f t="shared" si="1724"/>
        <v>14469.200000000001</v>
      </c>
      <c r="BC1046" s="16"/>
      <c r="BD1046" s="30"/>
      <c r="BE1046" s="30"/>
      <c r="BF1046" s="1"/>
      <c r="BG1046" s="1"/>
      <c r="BH1046" s="1"/>
      <c r="BI1046" s="1"/>
      <c r="BJ1046" s="1"/>
    </row>
    <row r="1047" s="1" customFormat="1">
      <c r="A1047" s="13" t="s">
        <v>686</v>
      </c>
      <c r="B1047" s="14"/>
      <c r="C1047" s="13"/>
      <c r="D1047" s="13"/>
      <c r="E1047" s="29" t="s">
        <v>687</v>
      </c>
      <c r="F1047" s="16">
        <f t="shared" si="1754"/>
        <v>178.40000000000001</v>
      </c>
      <c r="G1047" s="16">
        <f t="shared" si="1755"/>
        <v>0</v>
      </c>
      <c r="H1047" s="16">
        <f t="shared" si="1756"/>
        <v>0</v>
      </c>
      <c r="I1047" s="16">
        <f t="shared" si="1757"/>
        <v>0</v>
      </c>
      <c r="J1047" s="16">
        <f t="shared" si="1758"/>
        <v>0</v>
      </c>
      <c r="K1047" s="16">
        <f t="shared" si="1759"/>
        <v>0</v>
      </c>
      <c r="L1047" s="16">
        <f t="shared" si="1751"/>
        <v>178.40000000000001</v>
      </c>
      <c r="M1047" s="16">
        <f t="shared" si="1752"/>
        <v>0</v>
      </c>
      <c r="N1047" s="16">
        <f t="shared" si="1753"/>
        <v>0</v>
      </c>
      <c r="O1047" s="16">
        <f t="shared" si="1760"/>
        <v>0</v>
      </c>
      <c r="P1047" s="16">
        <f t="shared" si="1761"/>
        <v>0</v>
      </c>
      <c r="Q1047" s="16">
        <f t="shared" si="1762"/>
        <v>0</v>
      </c>
      <c r="R1047" s="16">
        <f t="shared" si="1704"/>
        <v>178.40000000000001</v>
      </c>
      <c r="S1047" s="16">
        <f t="shared" si="1705"/>
        <v>0</v>
      </c>
      <c r="T1047" s="16">
        <f t="shared" si="1706"/>
        <v>0</v>
      </c>
      <c r="U1047" s="16">
        <f t="shared" si="1763"/>
        <v>0</v>
      </c>
      <c r="V1047" s="16">
        <f t="shared" si="1764"/>
        <v>0</v>
      </c>
      <c r="W1047" s="16">
        <f t="shared" si="1765"/>
        <v>0</v>
      </c>
      <c r="X1047" s="16">
        <f t="shared" si="1707"/>
        <v>178.40000000000001</v>
      </c>
      <c r="Y1047" s="16">
        <f t="shared" si="1708"/>
        <v>0</v>
      </c>
      <c r="Z1047" s="16">
        <f t="shared" si="1709"/>
        <v>0</v>
      </c>
      <c r="AA1047" s="16">
        <f t="shared" si="1766"/>
        <v>-178.37</v>
      </c>
      <c r="AB1047" s="16">
        <f t="shared" si="1767"/>
        <v>0</v>
      </c>
      <c r="AC1047" s="16">
        <f t="shared" si="1768"/>
        <v>0</v>
      </c>
      <c r="AD1047" s="16">
        <f t="shared" si="1710"/>
        <v>0.030000000000001137</v>
      </c>
      <c r="AE1047" s="16">
        <f t="shared" si="1711"/>
        <v>0</v>
      </c>
      <c r="AF1047" s="16">
        <f t="shared" si="1712"/>
        <v>0</v>
      </c>
      <c r="AG1047" s="16">
        <f t="shared" si="1769"/>
        <v>0</v>
      </c>
      <c r="AH1047" s="16">
        <f t="shared" si="1713"/>
        <v>0.030000000000001137</v>
      </c>
      <c r="AI1047" s="16">
        <f t="shared" si="1714"/>
        <v>0</v>
      </c>
      <c r="AJ1047" s="16">
        <f t="shared" si="1715"/>
        <v>0</v>
      </c>
      <c r="AK1047" s="16">
        <f t="shared" si="1770"/>
        <v>0</v>
      </c>
      <c r="AL1047" s="16">
        <f t="shared" si="1771"/>
        <v>0</v>
      </c>
      <c r="AM1047" s="16">
        <f t="shared" si="1772"/>
        <v>0</v>
      </c>
      <c r="AN1047" s="16">
        <f t="shared" si="1716"/>
        <v>0.030000000000001137</v>
      </c>
      <c r="AO1047" s="16">
        <f t="shared" si="1717"/>
        <v>0</v>
      </c>
      <c r="AP1047" s="16">
        <f t="shared" si="1718"/>
        <v>0</v>
      </c>
      <c r="AQ1047" s="16">
        <f t="shared" si="1773"/>
        <v>0</v>
      </c>
      <c r="AR1047" s="16">
        <f t="shared" si="1774"/>
        <v>0</v>
      </c>
      <c r="AS1047" s="16">
        <f t="shared" si="1775"/>
        <v>0</v>
      </c>
      <c r="AT1047" s="16">
        <f t="shared" si="1719"/>
        <v>0.030000000000001137</v>
      </c>
      <c r="AU1047" s="16">
        <f t="shared" si="1720"/>
        <v>0</v>
      </c>
      <c r="AV1047" s="16">
        <f t="shared" si="1721"/>
        <v>0</v>
      </c>
      <c r="AW1047" s="16">
        <f t="shared" si="1776"/>
        <v>0</v>
      </c>
      <c r="AX1047" s="16">
        <f t="shared" si="1777"/>
        <v>0</v>
      </c>
      <c r="AY1047" s="16">
        <f t="shared" si="1778"/>
        <v>0</v>
      </c>
      <c r="AZ1047" s="16">
        <f t="shared" si="1722"/>
        <v>0.030000000000001137</v>
      </c>
      <c r="BA1047" s="16">
        <f t="shared" si="1723"/>
        <v>0</v>
      </c>
      <c r="BB1047" s="16">
        <f t="shared" si="1724"/>
        <v>0</v>
      </c>
      <c r="BC1047" s="16">
        <f t="shared" si="1779"/>
        <v>0</v>
      </c>
      <c r="BD1047" s="30"/>
      <c r="BE1047" s="30"/>
      <c r="BF1047" s="1"/>
      <c r="BG1047" s="1"/>
      <c r="BH1047" s="1"/>
      <c r="BI1047" s="1"/>
      <c r="BJ1047" s="1"/>
    </row>
    <row r="1048" s="1" customFormat="1">
      <c r="A1048" s="13" t="s">
        <v>686</v>
      </c>
      <c r="B1048" s="14" t="s">
        <v>66</v>
      </c>
      <c r="C1048" s="13"/>
      <c r="D1048" s="13"/>
      <c r="E1048" s="29" t="s">
        <v>67</v>
      </c>
      <c r="F1048" s="16">
        <f t="shared" si="1754"/>
        <v>178.40000000000001</v>
      </c>
      <c r="G1048" s="16">
        <f t="shared" si="1755"/>
        <v>0</v>
      </c>
      <c r="H1048" s="16">
        <f t="shared" si="1756"/>
        <v>0</v>
      </c>
      <c r="I1048" s="16">
        <f t="shared" si="1757"/>
        <v>0</v>
      </c>
      <c r="J1048" s="16">
        <f t="shared" si="1758"/>
        <v>0</v>
      </c>
      <c r="K1048" s="16">
        <f t="shared" si="1759"/>
        <v>0</v>
      </c>
      <c r="L1048" s="16">
        <f t="shared" si="1751"/>
        <v>178.40000000000001</v>
      </c>
      <c r="M1048" s="16">
        <f t="shared" si="1752"/>
        <v>0</v>
      </c>
      <c r="N1048" s="16">
        <f t="shared" si="1753"/>
        <v>0</v>
      </c>
      <c r="O1048" s="16">
        <f t="shared" si="1760"/>
        <v>0</v>
      </c>
      <c r="P1048" s="16">
        <f t="shared" si="1761"/>
        <v>0</v>
      </c>
      <c r="Q1048" s="16">
        <f t="shared" si="1762"/>
        <v>0</v>
      </c>
      <c r="R1048" s="16">
        <f t="shared" si="1704"/>
        <v>178.40000000000001</v>
      </c>
      <c r="S1048" s="16">
        <f t="shared" si="1705"/>
        <v>0</v>
      </c>
      <c r="T1048" s="16">
        <f t="shared" si="1706"/>
        <v>0</v>
      </c>
      <c r="U1048" s="16">
        <f t="shared" si="1763"/>
        <v>0</v>
      </c>
      <c r="V1048" s="16">
        <f t="shared" si="1764"/>
        <v>0</v>
      </c>
      <c r="W1048" s="16">
        <f t="shared" si="1765"/>
        <v>0</v>
      </c>
      <c r="X1048" s="16">
        <f t="shared" si="1707"/>
        <v>178.40000000000001</v>
      </c>
      <c r="Y1048" s="16">
        <f t="shared" si="1708"/>
        <v>0</v>
      </c>
      <c r="Z1048" s="16">
        <f t="shared" si="1709"/>
        <v>0</v>
      </c>
      <c r="AA1048" s="16">
        <f t="shared" si="1766"/>
        <v>-178.37</v>
      </c>
      <c r="AB1048" s="16">
        <f t="shared" si="1767"/>
        <v>0</v>
      </c>
      <c r="AC1048" s="16">
        <f t="shared" si="1768"/>
        <v>0</v>
      </c>
      <c r="AD1048" s="16">
        <f t="shared" si="1710"/>
        <v>0.030000000000001137</v>
      </c>
      <c r="AE1048" s="16">
        <f t="shared" si="1711"/>
        <v>0</v>
      </c>
      <c r="AF1048" s="16">
        <f t="shared" si="1712"/>
        <v>0</v>
      </c>
      <c r="AG1048" s="16">
        <f t="shared" si="1769"/>
        <v>0</v>
      </c>
      <c r="AH1048" s="16">
        <f t="shared" si="1713"/>
        <v>0.030000000000001137</v>
      </c>
      <c r="AI1048" s="16">
        <f t="shared" si="1714"/>
        <v>0</v>
      </c>
      <c r="AJ1048" s="16">
        <f t="shared" si="1715"/>
        <v>0</v>
      </c>
      <c r="AK1048" s="16">
        <f t="shared" si="1770"/>
        <v>0</v>
      </c>
      <c r="AL1048" s="16">
        <f t="shared" si="1771"/>
        <v>0</v>
      </c>
      <c r="AM1048" s="16">
        <f t="shared" si="1772"/>
        <v>0</v>
      </c>
      <c r="AN1048" s="16">
        <f t="shared" si="1716"/>
        <v>0.030000000000001137</v>
      </c>
      <c r="AO1048" s="16">
        <f t="shared" si="1717"/>
        <v>0</v>
      </c>
      <c r="AP1048" s="16">
        <f t="shared" si="1718"/>
        <v>0</v>
      </c>
      <c r="AQ1048" s="16">
        <f t="shared" si="1773"/>
        <v>0</v>
      </c>
      <c r="AR1048" s="16">
        <f t="shared" si="1774"/>
        <v>0</v>
      </c>
      <c r="AS1048" s="16">
        <f t="shared" si="1775"/>
        <v>0</v>
      </c>
      <c r="AT1048" s="16">
        <f t="shared" si="1719"/>
        <v>0.030000000000001137</v>
      </c>
      <c r="AU1048" s="16">
        <f t="shared" si="1720"/>
        <v>0</v>
      </c>
      <c r="AV1048" s="16">
        <f t="shared" si="1721"/>
        <v>0</v>
      </c>
      <c r="AW1048" s="16">
        <f t="shared" si="1776"/>
        <v>0</v>
      </c>
      <c r="AX1048" s="16">
        <f t="shared" si="1777"/>
        <v>0</v>
      </c>
      <c r="AY1048" s="16">
        <f t="shared" si="1778"/>
        <v>0</v>
      </c>
      <c r="AZ1048" s="16">
        <f t="shared" si="1722"/>
        <v>0.030000000000001137</v>
      </c>
      <c r="BA1048" s="16">
        <f t="shared" si="1723"/>
        <v>0</v>
      </c>
      <c r="BB1048" s="16">
        <f t="shared" si="1724"/>
        <v>0</v>
      </c>
      <c r="BC1048" s="16">
        <f t="shared" si="1779"/>
        <v>0</v>
      </c>
      <c r="BD1048" s="30"/>
      <c r="BE1048" s="30"/>
      <c r="BF1048" s="1"/>
      <c r="BG1048" s="1"/>
      <c r="BH1048" s="1"/>
      <c r="BI1048" s="1"/>
      <c r="BJ1048" s="1"/>
    </row>
    <row r="1049" s="1" customFormat="1">
      <c r="A1049" s="13" t="s">
        <v>686</v>
      </c>
      <c r="B1049" s="14">
        <v>200</v>
      </c>
      <c r="C1049" s="13" t="s">
        <v>242</v>
      </c>
      <c r="D1049" s="13" t="s">
        <v>500</v>
      </c>
      <c r="E1049" s="29" t="s">
        <v>501</v>
      </c>
      <c r="F1049" s="16">
        <v>178.40000000000001</v>
      </c>
      <c r="G1049" s="16">
        <v>0</v>
      </c>
      <c r="H1049" s="16">
        <v>0</v>
      </c>
      <c r="I1049" s="16"/>
      <c r="J1049" s="16"/>
      <c r="K1049" s="16"/>
      <c r="L1049" s="16">
        <f t="shared" si="1751"/>
        <v>178.40000000000001</v>
      </c>
      <c r="M1049" s="16">
        <f t="shared" si="1752"/>
        <v>0</v>
      </c>
      <c r="N1049" s="16">
        <f t="shared" si="1753"/>
        <v>0</v>
      </c>
      <c r="O1049" s="16"/>
      <c r="P1049" s="16"/>
      <c r="Q1049" s="16"/>
      <c r="R1049" s="16">
        <f t="shared" si="1704"/>
        <v>178.40000000000001</v>
      </c>
      <c r="S1049" s="16">
        <f t="shared" si="1705"/>
        <v>0</v>
      </c>
      <c r="T1049" s="16">
        <f t="shared" si="1706"/>
        <v>0</v>
      </c>
      <c r="U1049" s="16"/>
      <c r="V1049" s="16"/>
      <c r="W1049" s="16"/>
      <c r="X1049" s="16">
        <f t="shared" si="1707"/>
        <v>178.40000000000001</v>
      </c>
      <c r="Y1049" s="16">
        <f t="shared" si="1708"/>
        <v>0</v>
      </c>
      <c r="Z1049" s="16">
        <f t="shared" si="1709"/>
        <v>0</v>
      </c>
      <c r="AA1049" s="16">
        <v>-178.37</v>
      </c>
      <c r="AB1049" s="16"/>
      <c r="AC1049" s="16"/>
      <c r="AD1049" s="16">
        <f t="shared" si="1710"/>
        <v>0.030000000000001137</v>
      </c>
      <c r="AE1049" s="16">
        <f t="shared" si="1711"/>
        <v>0</v>
      </c>
      <c r="AF1049" s="16">
        <f t="shared" si="1712"/>
        <v>0</v>
      </c>
      <c r="AG1049" s="16"/>
      <c r="AH1049" s="16">
        <f t="shared" si="1713"/>
        <v>0.030000000000001137</v>
      </c>
      <c r="AI1049" s="16">
        <f t="shared" si="1714"/>
        <v>0</v>
      </c>
      <c r="AJ1049" s="16">
        <f t="shared" si="1715"/>
        <v>0</v>
      </c>
      <c r="AK1049" s="16"/>
      <c r="AL1049" s="16"/>
      <c r="AM1049" s="16"/>
      <c r="AN1049" s="16">
        <f t="shared" si="1716"/>
        <v>0.030000000000001137</v>
      </c>
      <c r="AO1049" s="16">
        <f t="shared" si="1717"/>
        <v>0</v>
      </c>
      <c r="AP1049" s="16">
        <f t="shared" si="1718"/>
        <v>0</v>
      </c>
      <c r="AQ1049" s="16"/>
      <c r="AR1049" s="16"/>
      <c r="AS1049" s="16"/>
      <c r="AT1049" s="16">
        <f t="shared" si="1719"/>
        <v>0.030000000000001137</v>
      </c>
      <c r="AU1049" s="16">
        <f t="shared" si="1720"/>
        <v>0</v>
      </c>
      <c r="AV1049" s="16">
        <f t="shared" si="1721"/>
        <v>0</v>
      </c>
      <c r="AW1049" s="16"/>
      <c r="AX1049" s="16"/>
      <c r="AY1049" s="16"/>
      <c r="AZ1049" s="16">
        <f t="shared" si="1722"/>
        <v>0.030000000000001137</v>
      </c>
      <c r="BA1049" s="16">
        <f t="shared" si="1723"/>
        <v>0</v>
      </c>
      <c r="BB1049" s="16">
        <f t="shared" si="1724"/>
        <v>0</v>
      </c>
      <c r="BC1049" s="16"/>
      <c r="BD1049" s="30"/>
      <c r="BE1049" s="30"/>
      <c r="BF1049" s="1"/>
      <c r="BG1049" s="1"/>
      <c r="BH1049" s="1"/>
      <c r="BI1049" s="1"/>
      <c r="BJ1049" s="1"/>
    </row>
    <row r="1050" s="1" customFormat="1">
      <c r="A1050" s="13" t="s">
        <v>688</v>
      </c>
      <c r="B1050" s="14"/>
      <c r="C1050" s="13"/>
      <c r="D1050" s="13"/>
      <c r="E1050" s="29" t="s">
        <v>689</v>
      </c>
      <c r="F1050" s="16">
        <f t="shared" si="1754"/>
        <v>2304.5999999999999</v>
      </c>
      <c r="G1050" s="16">
        <f t="shared" si="1755"/>
        <v>0</v>
      </c>
      <c r="H1050" s="16">
        <f t="shared" si="1756"/>
        <v>0</v>
      </c>
      <c r="I1050" s="16">
        <f t="shared" si="1757"/>
        <v>0</v>
      </c>
      <c r="J1050" s="16">
        <f t="shared" si="1758"/>
        <v>0</v>
      </c>
      <c r="K1050" s="16">
        <f t="shared" si="1759"/>
        <v>0</v>
      </c>
      <c r="L1050" s="16">
        <f t="shared" si="1751"/>
        <v>2304.5999999999999</v>
      </c>
      <c r="M1050" s="16">
        <f t="shared" si="1752"/>
        <v>0</v>
      </c>
      <c r="N1050" s="16">
        <f t="shared" si="1753"/>
        <v>0</v>
      </c>
      <c r="O1050" s="16">
        <f t="shared" si="1760"/>
        <v>0</v>
      </c>
      <c r="P1050" s="16">
        <f t="shared" si="1761"/>
        <v>0</v>
      </c>
      <c r="Q1050" s="16">
        <f t="shared" si="1762"/>
        <v>0</v>
      </c>
      <c r="R1050" s="16">
        <f t="shared" si="1704"/>
        <v>2304.5999999999999</v>
      </c>
      <c r="S1050" s="16">
        <f t="shared" si="1705"/>
        <v>0</v>
      </c>
      <c r="T1050" s="16">
        <f t="shared" si="1706"/>
        <v>0</v>
      </c>
      <c r="U1050" s="16">
        <f t="shared" si="1763"/>
        <v>0</v>
      </c>
      <c r="V1050" s="16">
        <f t="shared" si="1764"/>
        <v>0</v>
      </c>
      <c r="W1050" s="16">
        <f t="shared" si="1765"/>
        <v>0</v>
      </c>
      <c r="X1050" s="16">
        <f t="shared" si="1707"/>
        <v>2304.5999999999999</v>
      </c>
      <c r="Y1050" s="16">
        <f t="shared" si="1708"/>
        <v>0</v>
      </c>
      <c r="Z1050" s="16">
        <f t="shared" si="1709"/>
        <v>0</v>
      </c>
      <c r="AA1050" s="16">
        <f t="shared" si="1766"/>
        <v>0</v>
      </c>
      <c r="AB1050" s="16">
        <f t="shared" si="1767"/>
        <v>0</v>
      </c>
      <c r="AC1050" s="16">
        <f t="shared" si="1768"/>
        <v>0</v>
      </c>
      <c r="AD1050" s="16">
        <f t="shared" si="1710"/>
        <v>2304.5999999999999</v>
      </c>
      <c r="AE1050" s="16">
        <f t="shared" si="1711"/>
        <v>0</v>
      </c>
      <c r="AF1050" s="16">
        <f t="shared" si="1712"/>
        <v>0</v>
      </c>
      <c r="AG1050" s="16">
        <f t="shared" si="1769"/>
        <v>0</v>
      </c>
      <c r="AH1050" s="16">
        <f t="shared" si="1713"/>
        <v>2304.5999999999999</v>
      </c>
      <c r="AI1050" s="16">
        <f t="shared" si="1714"/>
        <v>0</v>
      </c>
      <c r="AJ1050" s="16">
        <f t="shared" si="1715"/>
        <v>0</v>
      </c>
      <c r="AK1050" s="16">
        <f t="shared" si="1770"/>
        <v>0</v>
      </c>
      <c r="AL1050" s="16">
        <f t="shared" si="1771"/>
        <v>0</v>
      </c>
      <c r="AM1050" s="16">
        <f t="shared" si="1772"/>
        <v>0</v>
      </c>
      <c r="AN1050" s="16">
        <f t="shared" si="1716"/>
        <v>2304.5999999999999</v>
      </c>
      <c r="AO1050" s="16">
        <f t="shared" si="1717"/>
        <v>0</v>
      </c>
      <c r="AP1050" s="16">
        <f t="shared" si="1718"/>
        <v>0</v>
      </c>
      <c r="AQ1050" s="16">
        <f t="shared" si="1773"/>
        <v>0</v>
      </c>
      <c r="AR1050" s="16">
        <f t="shared" si="1774"/>
        <v>0</v>
      </c>
      <c r="AS1050" s="16">
        <f t="shared" si="1775"/>
        <v>0</v>
      </c>
      <c r="AT1050" s="16">
        <f t="shared" si="1719"/>
        <v>2304.5999999999999</v>
      </c>
      <c r="AU1050" s="16">
        <f t="shared" si="1720"/>
        <v>0</v>
      </c>
      <c r="AV1050" s="16">
        <f t="shared" si="1721"/>
        <v>0</v>
      </c>
      <c r="AW1050" s="16">
        <f t="shared" si="1776"/>
        <v>0</v>
      </c>
      <c r="AX1050" s="16">
        <f t="shared" si="1777"/>
        <v>0</v>
      </c>
      <c r="AY1050" s="16">
        <f t="shared" si="1778"/>
        <v>0</v>
      </c>
      <c r="AZ1050" s="16">
        <f t="shared" si="1722"/>
        <v>2304.5999999999999</v>
      </c>
      <c r="BA1050" s="16">
        <f t="shared" si="1723"/>
        <v>0</v>
      </c>
      <c r="BB1050" s="16">
        <f t="shared" si="1724"/>
        <v>0</v>
      </c>
      <c r="BC1050" s="16">
        <f t="shared" si="1779"/>
        <v>0</v>
      </c>
      <c r="BD1050" s="30"/>
      <c r="BE1050" s="30"/>
      <c r="BF1050" s="1"/>
      <c r="BG1050" s="1"/>
      <c r="BH1050" s="1"/>
      <c r="BI1050" s="1"/>
      <c r="BJ1050" s="1"/>
    </row>
    <row r="1051" s="1" customFormat="1">
      <c r="A1051" s="13" t="s">
        <v>688</v>
      </c>
      <c r="B1051" s="14" t="s">
        <v>66</v>
      </c>
      <c r="C1051" s="13"/>
      <c r="D1051" s="13"/>
      <c r="E1051" s="29" t="s">
        <v>67</v>
      </c>
      <c r="F1051" s="16">
        <f t="shared" si="1754"/>
        <v>2304.5999999999999</v>
      </c>
      <c r="G1051" s="16">
        <f t="shared" si="1755"/>
        <v>0</v>
      </c>
      <c r="H1051" s="16">
        <f t="shared" si="1756"/>
        <v>0</v>
      </c>
      <c r="I1051" s="16">
        <f t="shared" si="1757"/>
        <v>0</v>
      </c>
      <c r="J1051" s="16">
        <f t="shared" si="1758"/>
        <v>0</v>
      </c>
      <c r="K1051" s="16">
        <f t="shared" si="1759"/>
        <v>0</v>
      </c>
      <c r="L1051" s="16">
        <f t="shared" si="1751"/>
        <v>2304.5999999999999</v>
      </c>
      <c r="M1051" s="16">
        <f t="shared" si="1752"/>
        <v>0</v>
      </c>
      <c r="N1051" s="16">
        <f t="shared" si="1753"/>
        <v>0</v>
      </c>
      <c r="O1051" s="16">
        <f t="shared" si="1760"/>
        <v>0</v>
      </c>
      <c r="P1051" s="16">
        <f t="shared" si="1761"/>
        <v>0</v>
      </c>
      <c r="Q1051" s="16">
        <f t="shared" si="1762"/>
        <v>0</v>
      </c>
      <c r="R1051" s="16">
        <f t="shared" si="1704"/>
        <v>2304.5999999999999</v>
      </c>
      <c r="S1051" s="16">
        <f t="shared" si="1705"/>
        <v>0</v>
      </c>
      <c r="T1051" s="16">
        <f t="shared" si="1706"/>
        <v>0</v>
      </c>
      <c r="U1051" s="16">
        <f t="shared" si="1763"/>
        <v>0</v>
      </c>
      <c r="V1051" s="16">
        <f t="shared" si="1764"/>
        <v>0</v>
      </c>
      <c r="W1051" s="16">
        <f t="shared" si="1765"/>
        <v>0</v>
      </c>
      <c r="X1051" s="16">
        <f t="shared" si="1707"/>
        <v>2304.5999999999999</v>
      </c>
      <c r="Y1051" s="16">
        <f t="shared" si="1708"/>
        <v>0</v>
      </c>
      <c r="Z1051" s="16">
        <f t="shared" si="1709"/>
        <v>0</v>
      </c>
      <c r="AA1051" s="16">
        <f t="shared" si="1766"/>
        <v>0</v>
      </c>
      <c r="AB1051" s="16">
        <f t="shared" si="1767"/>
        <v>0</v>
      </c>
      <c r="AC1051" s="16">
        <f t="shared" si="1768"/>
        <v>0</v>
      </c>
      <c r="AD1051" s="16">
        <f t="shared" si="1710"/>
        <v>2304.5999999999999</v>
      </c>
      <c r="AE1051" s="16">
        <f t="shared" si="1711"/>
        <v>0</v>
      </c>
      <c r="AF1051" s="16">
        <f t="shared" si="1712"/>
        <v>0</v>
      </c>
      <c r="AG1051" s="16">
        <f t="shared" si="1769"/>
        <v>0</v>
      </c>
      <c r="AH1051" s="16">
        <f t="shared" si="1713"/>
        <v>2304.5999999999999</v>
      </c>
      <c r="AI1051" s="16">
        <f t="shared" si="1714"/>
        <v>0</v>
      </c>
      <c r="AJ1051" s="16">
        <f t="shared" si="1715"/>
        <v>0</v>
      </c>
      <c r="AK1051" s="16">
        <f t="shared" si="1770"/>
        <v>0</v>
      </c>
      <c r="AL1051" s="16">
        <f t="shared" si="1771"/>
        <v>0</v>
      </c>
      <c r="AM1051" s="16">
        <f t="shared" si="1772"/>
        <v>0</v>
      </c>
      <c r="AN1051" s="16">
        <f t="shared" si="1716"/>
        <v>2304.5999999999999</v>
      </c>
      <c r="AO1051" s="16">
        <f t="shared" si="1717"/>
        <v>0</v>
      </c>
      <c r="AP1051" s="16">
        <f t="shared" si="1718"/>
        <v>0</v>
      </c>
      <c r="AQ1051" s="16">
        <f t="shared" si="1773"/>
        <v>0</v>
      </c>
      <c r="AR1051" s="16">
        <f t="shared" si="1774"/>
        <v>0</v>
      </c>
      <c r="AS1051" s="16">
        <f t="shared" si="1775"/>
        <v>0</v>
      </c>
      <c r="AT1051" s="16">
        <f t="shared" si="1719"/>
        <v>2304.5999999999999</v>
      </c>
      <c r="AU1051" s="16">
        <f t="shared" si="1720"/>
        <v>0</v>
      </c>
      <c r="AV1051" s="16">
        <f t="shared" si="1721"/>
        <v>0</v>
      </c>
      <c r="AW1051" s="16">
        <f t="shared" si="1776"/>
        <v>0</v>
      </c>
      <c r="AX1051" s="16">
        <f t="shared" si="1777"/>
        <v>0</v>
      </c>
      <c r="AY1051" s="16">
        <f t="shared" si="1778"/>
        <v>0</v>
      </c>
      <c r="AZ1051" s="16">
        <f t="shared" si="1722"/>
        <v>2304.5999999999999</v>
      </c>
      <c r="BA1051" s="16">
        <f t="shared" si="1723"/>
        <v>0</v>
      </c>
      <c r="BB1051" s="16">
        <f t="shared" si="1724"/>
        <v>0</v>
      </c>
      <c r="BC1051" s="16">
        <f t="shared" si="1779"/>
        <v>0</v>
      </c>
      <c r="BD1051" s="30"/>
      <c r="BE1051" s="30"/>
      <c r="BF1051" s="1"/>
      <c r="BG1051" s="1"/>
      <c r="BH1051" s="1"/>
      <c r="BI1051" s="1"/>
      <c r="BJ1051" s="1"/>
    </row>
    <row r="1052" s="1" customFormat="1">
      <c r="A1052" s="13" t="s">
        <v>688</v>
      </c>
      <c r="B1052" s="14">
        <v>200</v>
      </c>
      <c r="C1052" s="13" t="s">
        <v>242</v>
      </c>
      <c r="D1052" s="13" t="s">
        <v>500</v>
      </c>
      <c r="E1052" s="29" t="s">
        <v>501</v>
      </c>
      <c r="F1052" s="16">
        <v>2304.5999999999999</v>
      </c>
      <c r="G1052" s="16">
        <v>0</v>
      </c>
      <c r="H1052" s="16">
        <v>0</v>
      </c>
      <c r="I1052" s="16"/>
      <c r="J1052" s="16"/>
      <c r="K1052" s="16"/>
      <c r="L1052" s="16">
        <f t="shared" si="1751"/>
        <v>2304.5999999999999</v>
      </c>
      <c r="M1052" s="16">
        <f t="shared" si="1752"/>
        <v>0</v>
      </c>
      <c r="N1052" s="16">
        <f t="shared" si="1753"/>
        <v>0</v>
      </c>
      <c r="O1052" s="16"/>
      <c r="P1052" s="16"/>
      <c r="Q1052" s="16"/>
      <c r="R1052" s="16">
        <f t="shared" si="1704"/>
        <v>2304.5999999999999</v>
      </c>
      <c r="S1052" s="16">
        <f t="shared" si="1705"/>
        <v>0</v>
      </c>
      <c r="T1052" s="16">
        <f t="shared" si="1706"/>
        <v>0</v>
      </c>
      <c r="U1052" s="16"/>
      <c r="V1052" s="16"/>
      <c r="W1052" s="16"/>
      <c r="X1052" s="16">
        <f t="shared" si="1707"/>
        <v>2304.5999999999999</v>
      </c>
      <c r="Y1052" s="16">
        <f t="shared" si="1708"/>
        <v>0</v>
      </c>
      <c r="Z1052" s="16">
        <f t="shared" si="1709"/>
        <v>0</v>
      </c>
      <c r="AA1052" s="16"/>
      <c r="AB1052" s="16"/>
      <c r="AC1052" s="16"/>
      <c r="AD1052" s="16">
        <f t="shared" si="1710"/>
        <v>2304.5999999999999</v>
      </c>
      <c r="AE1052" s="16">
        <f t="shared" si="1711"/>
        <v>0</v>
      </c>
      <c r="AF1052" s="16">
        <f t="shared" si="1712"/>
        <v>0</v>
      </c>
      <c r="AG1052" s="16"/>
      <c r="AH1052" s="16">
        <f t="shared" si="1713"/>
        <v>2304.5999999999999</v>
      </c>
      <c r="AI1052" s="16">
        <f t="shared" si="1714"/>
        <v>0</v>
      </c>
      <c r="AJ1052" s="16">
        <f t="shared" si="1715"/>
        <v>0</v>
      </c>
      <c r="AK1052" s="16"/>
      <c r="AL1052" s="16"/>
      <c r="AM1052" s="16"/>
      <c r="AN1052" s="16">
        <f t="shared" si="1716"/>
        <v>2304.5999999999999</v>
      </c>
      <c r="AO1052" s="16">
        <f t="shared" si="1717"/>
        <v>0</v>
      </c>
      <c r="AP1052" s="16">
        <f t="shared" si="1718"/>
        <v>0</v>
      </c>
      <c r="AQ1052" s="16"/>
      <c r="AR1052" s="16"/>
      <c r="AS1052" s="16"/>
      <c r="AT1052" s="16">
        <f t="shared" si="1719"/>
        <v>2304.5999999999999</v>
      </c>
      <c r="AU1052" s="16">
        <f t="shared" si="1720"/>
        <v>0</v>
      </c>
      <c r="AV1052" s="16">
        <f t="shared" si="1721"/>
        <v>0</v>
      </c>
      <c r="AW1052" s="16"/>
      <c r="AX1052" s="16"/>
      <c r="AY1052" s="16"/>
      <c r="AZ1052" s="16">
        <f t="shared" si="1722"/>
        <v>2304.5999999999999</v>
      </c>
      <c r="BA1052" s="16">
        <f t="shared" si="1723"/>
        <v>0</v>
      </c>
      <c r="BB1052" s="16">
        <f t="shared" si="1724"/>
        <v>0</v>
      </c>
      <c r="BC1052" s="16"/>
      <c r="BD1052" s="30"/>
      <c r="BE1052" s="30"/>
      <c r="BF1052" s="1"/>
      <c r="BG1052" s="1"/>
      <c r="BH1052" s="1"/>
      <c r="BI1052" s="1"/>
      <c r="BJ1052" s="1"/>
    </row>
    <row r="1053" s="1" customFormat="1">
      <c r="A1053" s="13" t="s">
        <v>690</v>
      </c>
      <c r="B1053" s="14"/>
      <c r="C1053" s="13"/>
      <c r="D1053" s="13"/>
      <c r="E1053" s="29" t="s">
        <v>691</v>
      </c>
      <c r="F1053" s="16">
        <f t="shared" si="1754"/>
        <v>142094.10000000001</v>
      </c>
      <c r="G1053" s="16">
        <f t="shared" si="1755"/>
        <v>146261.39999999999</v>
      </c>
      <c r="H1053" s="16">
        <f t="shared" si="1756"/>
        <v>146261.39999999999</v>
      </c>
      <c r="I1053" s="16">
        <f t="shared" si="1757"/>
        <v>0</v>
      </c>
      <c r="J1053" s="16">
        <f t="shared" si="1758"/>
        <v>0</v>
      </c>
      <c r="K1053" s="16">
        <f t="shared" si="1759"/>
        <v>0</v>
      </c>
      <c r="L1053" s="16">
        <f t="shared" si="1751"/>
        <v>142094.10000000001</v>
      </c>
      <c r="M1053" s="16">
        <f t="shared" si="1752"/>
        <v>146261.39999999999</v>
      </c>
      <c r="N1053" s="16">
        <f t="shared" si="1753"/>
        <v>146261.39999999999</v>
      </c>
      <c r="O1053" s="16">
        <f t="shared" si="1760"/>
        <v>20828.599999999999</v>
      </c>
      <c r="P1053" s="16">
        <f t="shared" si="1761"/>
        <v>25469.799999999999</v>
      </c>
      <c r="Q1053" s="16">
        <f t="shared" si="1762"/>
        <v>25469.799999999999</v>
      </c>
      <c r="R1053" s="16">
        <f t="shared" si="1704"/>
        <v>162922.70000000001</v>
      </c>
      <c r="S1053" s="16">
        <f t="shared" si="1705"/>
        <v>171731.19999999998</v>
      </c>
      <c r="T1053" s="16">
        <f t="shared" si="1706"/>
        <v>171731.19999999998</v>
      </c>
      <c r="U1053" s="16">
        <f t="shared" si="1763"/>
        <v>0</v>
      </c>
      <c r="V1053" s="16">
        <f t="shared" si="1764"/>
        <v>0</v>
      </c>
      <c r="W1053" s="16">
        <f t="shared" si="1765"/>
        <v>0</v>
      </c>
      <c r="X1053" s="16">
        <f t="shared" si="1707"/>
        <v>162922.70000000001</v>
      </c>
      <c r="Y1053" s="16">
        <f t="shared" si="1708"/>
        <v>171731.19999999998</v>
      </c>
      <c r="Z1053" s="16">
        <f t="shared" si="1709"/>
        <v>171731.19999999998</v>
      </c>
      <c r="AA1053" s="16">
        <f t="shared" si="1766"/>
        <v>0</v>
      </c>
      <c r="AB1053" s="16">
        <f t="shared" si="1767"/>
        <v>0</v>
      </c>
      <c r="AC1053" s="16">
        <f t="shared" si="1768"/>
        <v>0</v>
      </c>
      <c r="AD1053" s="16">
        <f t="shared" si="1710"/>
        <v>162922.70000000001</v>
      </c>
      <c r="AE1053" s="16">
        <f t="shared" si="1711"/>
        <v>171731.19999999998</v>
      </c>
      <c r="AF1053" s="16">
        <f t="shared" si="1712"/>
        <v>171731.19999999998</v>
      </c>
      <c r="AG1053" s="16">
        <f t="shared" si="1769"/>
        <v>738.37</v>
      </c>
      <c r="AH1053" s="16">
        <f t="shared" si="1713"/>
        <v>163661.07000000001</v>
      </c>
      <c r="AI1053" s="16">
        <f t="shared" si="1714"/>
        <v>171731.19999999998</v>
      </c>
      <c r="AJ1053" s="16">
        <f t="shared" si="1715"/>
        <v>171731.19999999998</v>
      </c>
      <c r="AK1053" s="16">
        <f t="shared" si="1770"/>
        <v>0</v>
      </c>
      <c r="AL1053" s="16">
        <f t="shared" si="1771"/>
        <v>0</v>
      </c>
      <c r="AM1053" s="16">
        <f t="shared" si="1772"/>
        <v>0</v>
      </c>
      <c r="AN1053" s="16">
        <f t="shared" si="1716"/>
        <v>163661.07000000001</v>
      </c>
      <c r="AO1053" s="16">
        <f t="shared" si="1717"/>
        <v>171731.19999999998</v>
      </c>
      <c r="AP1053" s="16">
        <f t="shared" si="1718"/>
        <v>171731.19999999998</v>
      </c>
      <c r="AQ1053" s="16">
        <f t="shared" si="1773"/>
        <v>0</v>
      </c>
      <c r="AR1053" s="16">
        <f t="shared" si="1774"/>
        <v>0</v>
      </c>
      <c r="AS1053" s="16">
        <f t="shared" si="1775"/>
        <v>0</v>
      </c>
      <c r="AT1053" s="16">
        <f t="shared" si="1719"/>
        <v>163661.07000000001</v>
      </c>
      <c r="AU1053" s="16">
        <f t="shared" si="1720"/>
        <v>171731.19999999998</v>
      </c>
      <c r="AV1053" s="16">
        <f t="shared" si="1721"/>
        <v>171731.19999999998</v>
      </c>
      <c r="AW1053" s="16">
        <f t="shared" si="1776"/>
        <v>0</v>
      </c>
      <c r="AX1053" s="16">
        <f t="shared" si="1777"/>
        <v>0</v>
      </c>
      <c r="AY1053" s="16">
        <f t="shared" si="1778"/>
        <v>0</v>
      </c>
      <c r="AZ1053" s="16">
        <f t="shared" si="1722"/>
        <v>163661.07000000001</v>
      </c>
      <c r="BA1053" s="16">
        <f t="shared" si="1723"/>
        <v>171731.19999999998</v>
      </c>
      <c r="BB1053" s="16">
        <f t="shared" si="1724"/>
        <v>171731.19999999998</v>
      </c>
      <c r="BC1053" s="16">
        <f t="shared" si="1779"/>
        <v>0</v>
      </c>
      <c r="BD1053" s="30"/>
      <c r="BE1053" s="30"/>
      <c r="BF1053" s="1"/>
      <c r="BG1053" s="1"/>
      <c r="BH1053" s="1"/>
      <c r="BI1053" s="1"/>
      <c r="BJ1053" s="1"/>
    </row>
    <row r="1054" s="1" customFormat="1">
      <c r="A1054" s="13" t="s">
        <v>692</v>
      </c>
      <c r="B1054" s="14"/>
      <c r="C1054" s="13"/>
      <c r="D1054" s="13"/>
      <c r="E1054" s="29" t="s">
        <v>176</v>
      </c>
      <c r="F1054" s="16">
        <f>F1055+F1057</f>
        <v>142094.10000000001</v>
      </c>
      <c r="G1054" s="16">
        <f>G1055+G1057</f>
        <v>146261.39999999999</v>
      </c>
      <c r="H1054" s="16">
        <f>H1055+H1057</f>
        <v>146261.39999999999</v>
      </c>
      <c r="I1054" s="16">
        <f>I1055+I1057</f>
        <v>0</v>
      </c>
      <c r="J1054" s="16">
        <f>J1055+J1057</f>
        <v>0</v>
      </c>
      <c r="K1054" s="16">
        <f>K1055+K1057</f>
        <v>0</v>
      </c>
      <c r="L1054" s="16">
        <f t="shared" si="1751"/>
        <v>142094.10000000001</v>
      </c>
      <c r="M1054" s="16">
        <f t="shared" si="1752"/>
        <v>146261.39999999999</v>
      </c>
      <c r="N1054" s="16">
        <f t="shared" si="1753"/>
        <v>146261.39999999999</v>
      </c>
      <c r="O1054" s="16">
        <f>O1055+O1057</f>
        <v>20828.599999999999</v>
      </c>
      <c r="P1054" s="16">
        <f>P1055+P1057</f>
        <v>25469.799999999999</v>
      </c>
      <c r="Q1054" s="16">
        <f>Q1055+Q1057</f>
        <v>25469.799999999999</v>
      </c>
      <c r="R1054" s="16">
        <f t="shared" si="1704"/>
        <v>162922.70000000001</v>
      </c>
      <c r="S1054" s="16">
        <f t="shared" si="1705"/>
        <v>171731.19999999998</v>
      </c>
      <c r="T1054" s="16">
        <f t="shared" si="1706"/>
        <v>171731.19999999998</v>
      </c>
      <c r="U1054" s="16">
        <f>U1055+U1057</f>
        <v>0</v>
      </c>
      <c r="V1054" s="16">
        <f>V1055+V1057</f>
        <v>0</v>
      </c>
      <c r="W1054" s="16">
        <f>W1055+W1057</f>
        <v>0</v>
      </c>
      <c r="X1054" s="16">
        <f t="shared" si="1707"/>
        <v>162922.70000000001</v>
      </c>
      <c r="Y1054" s="16">
        <f t="shared" si="1708"/>
        <v>171731.19999999998</v>
      </c>
      <c r="Z1054" s="16">
        <f t="shared" si="1709"/>
        <v>171731.19999999998</v>
      </c>
      <c r="AA1054" s="16">
        <f>AA1055+AA1057</f>
        <v>0</v>
      </c>
      <c r="AB1054" s="16">
        <f>AB1055+AB1057</f>
        <v>0</v>
      </c>
      <c r="AC1054" s="16">
        <f>AC1055+AC1057</f>
        <v>0</v>
      </c>
      <c r="AD1054" s="16">
        <f t="shared" si="1710"/>
        <v>162922.70000000001</v>
      </c>
      <c r="AE1054" s="16">
        <f t="shared" si="1711"/>
        <v>171731.19999999998</v>
      </c>
      <c r="AF1054" s="16">
        <f t="shared" si="1712"/>
        <v>171731.19999999998</v>
      </c>
      <c r="AG1054" s="16">
        <f>AG1055+AG1057</f>
        <v>738.37</v>
      </c>
      <c r="AH1054" s="16">
        <f t="shared" si="1713"/>
        <v>163661.07000000001</v>
      </c>
      <c r="AI1054" s="16">
        <f t="shared" si="1714"/>
        <v>171731.19999999998</v>
      </c>
      <c r="AJ1054" s="16">
        <f t="shared" si="1715"/>
        <v>171731.19999999998</v>
      </c>
      <c r="AK1054" s="16">
        <f>AK1055+AK1057</f>
        <v>0</v>
      </c>
      <c r="AL1054" s="16">
        <f>AL1055+AL1057</f>
        <v>0</v>
      </c>
      <c r="AM1054" s="16">
        <f>AM1055+AM1057</f>
        <v>0</v>
      </c>
      <c r="AN1054" s="16">
        <f t="shared" si="1716"/>
        <v>163661.07000000001</v>
      </c>
      <c r="AO1054" s="16">
        <f t="shared" si="1717"/>
        <v>171731.19999999998</v>
      </c>
      <c r="AP1054" s="16">
        <f t="shared" si="1718"/>
        <v>171731.19999999998</v>
      </c>
      <c r="AQ1054" s="16">
        <f>AQ1055+AQ1057</f>
        <v>0</v>
      </c>
      <c r="AR1054" s="16">
        <f>AR1055+AR1057</f>
        <v>0</v>
      </c>
      <c r="AS1054" s="16">
        <f>AS1055+AS1057</f>
        <v>0</v>
      </c>
      <c r="AT1054" s="16">
        <f t="shared" si="1719"/>
        <v>163661.07000000001</v>
      </c>
      <c r="AU1054" s="16">
        <f t="shared" si="1720"/>
        <v>171731.19999999998</v>
      </c>
      <c r="AV1054" s="16">
        <f t="shared" si="1721"/>
        <v>171731.19999999998</v>
      </c>
      <c r="AW1054" s="16">
        <f>AW1055+AW1057</f>
        <v>0</v>
      </c>
      <c r="AX1054" s="16">
        <f>AX1055+AX1057</f>
        <v>0</v>
      </c>
      <c r="AY1054" s="16">
        <f>AY1055+AY1057</f>
        <v>0</v>
      </c>
      <c r="AZ1054" s="16">
        <f t="shared" si="1722"/>
        <v>163661.07000000001</v>
      </c>
      <c r="BA1054" s="16">
        <f t="shared" si="1723"/>
        <v>171731.19999999998</v>
      </c>
      <c r="BB1054" s="16">
        <f t="shared" si="1724"/>
        <v>171731.19999999998</v>
      </c>
      <c r="BC1054" s="16">
        <f>BC1055+BC1057</f>
        <v>0</v>
      </c>
      <c r="BD1054" s="30"/>
      <c r="BE1054" s="30"/>
      <c r="BF1054" s="1"/>
      <c r="BG1054" s="1"/>
      <c r="BH1054" s="1"/>
      <c r="BI1054" s="1"/>
      <c r="BJ1054" s="1"/>
    </row>
    <row r="1055" s="1" customFormat="1">
      <c r="A1055" s="13" t="s">
        <v>692</v>
      </c>
      <c r="B1055" s="14" t="s">
        <v>148</v>
      </c>
      <c r="C1055" s="13"/>
      <c r="D1055" s="13"/>
      <c r="E1055" s="29" t="s">
        <v>149</v>
      </c>
      <c r="F1055" s="16">
        <f>F1056</f>
        <v>135855.10000000001</v>
      </c>
      <c r="G1055" s="16">
        <f>G1056</f>
        <v>140022.39999999999</v>
      </c>
      <c r="H1055" s="16">
        <f>H1056</f>
        <v>140022.39999999999</v>
      </c>
      <c r="I1055" s="16">
        <f>I1056</f>
        <v>0</v>
      </c>
      <c r="J1055" s="16">
        <f>J1056</f>
        <v>0</v>
      </c>
      <c r="K1055" s="16">
        <f>K1056</f>
        <v>0</v>
      </c>
      <c r="L1055" s="16">
        <f t="shared" si="1751"/>
        <v>135855.10000000001</v>
      </c>
      <c r="M1055" s="16">
        <f t="shared" si="1752"/>
        <v>140022.39999999999</v>
      </c>
      <c r="N1055" s="16">
        <f t="shared" si="1753"/>
        <v>140022.39999999999</v>
      </c>
      <c r="O1055" s="16">
        <f>O1056</f>
        <v>20828.599999999999</v>
      </c>
      <c r="P1055" s="16">
        <f>P1056</f>
        <v>25469.799999999999</v>
      </c>
      <c r="Q1055" s="16">
        <f>Q1056</f>
        <v>25469.799999999999</v>
      </c>
      <c r="R1055" s="16">
        <f t="shared" si="1704"/>
        <v>156683.70000000001</v>
      </c>
      <c r="S1055" s="16">
        <f t="shared" si="1705"/>
        <v>165492.19999999998</v>
      </c>
      <c r="T1055" s="16">
        <f t="shared" si="1706"/>
        <v>165492.19999999998</v>
      </c>
      <c r="U1055" s="16">
        <f>U1056</f>
        <v>0</v>
      </c>
      <c r="V1055" s="16">
        <f>V1056</f>
        <v>0</v>
      </c>
      <c r="W1055" s="16">
        <f>W1056</f>
        <v>0</v>
      </c>
      <c r="X1055" s="16">
        <f t="shared" si="1707"/>
        <v>156683.70000000001</v>
      </c>
      <c r="Y1055" s="16">
        <f t="shared" si="1708"/>
        <v>165492.19999999998</v>
      </c>
      <c r="Z1055" s="16">
        <f t="shared" si="1709"/>
        <v>165492.19999999998</v>
      </c>
      <c r="AA1055" s="16">
        <f>AA1056</f>
        <v>0</v>
      </c>
      <c r="AB1055" s="16">
        <f>AB1056</f>
        <v>0</v>
      </c>
      <c r="AC1055" s="16">
        <f>AC1056</f>
        <v>0</v>
      </c>
      <c r="AD1055" s="16">
        <f t="shared" si="1710"/>
        <v>156683.70000000001</v>
      </c>
      <c r="AE1055" s="16">
        <f t="shared" si="1711"/>
        <v>165492.19999999998</v>
      </c>
      <c r="AF1055" s="16">
        <f t="shared" si="1712"/>
        <v>165492.19999999998</v>
      </c>
      <c r="AG1055" s="16">
        <f>AG1056</f>
        <v>0</v>
      </c>
      <c r="AH1055" s="16">
        <f t="shared" si="1713"/>
        <v>156683.70000000001</v>
      </c>
      <c r="AI1055" s="16">
        <f t="shared" si="1714"/>
        <v>165492.19999999998</v>
      </c>
      <c r="AJ1055" s="16">
        <f t="shared" si="1715"/>
        <v>165492.19999999998</v>
      </c>
      <c r="AK1055" s="16">
        <f>AK1056</f>
        <v>0</v>
      </c>
      <c r="AL1055" s="16">
        <f>AL1056</f>
        <v>0</v>
      </c>
      <c r="AM1055" s="16">
        <f>AM1056</f>
        <v>0</v>
      </c>
      <c r="AN1055" s="16">
        <f t="shared" si="1716"/>
        <v>156683.70000000001</v>
      </c>
      <c r="AO1055" s="16">
        <f t="shared" si="1717"/>
        <v>165492.19999999998</v>
      </c>
      <c r="AP1055" s="16">
        <f t="shared" si="1718"/>
        <v>165492.19999999998</v>
      </c>
      <c r="AQ1055" s="16">
        <f>AQ1056</f>
        <v>0</v>
      </c>
      <c r="AR1055" s="16">
        <f>AR1056</f>
        <v>0</v>
      </c>
      <c r="AS1055" s="16">
        <f>AS1056</f>
        <v>0</v>
      </c>
      <c r="AT1055" s="16">
        <f t="shared" si="1719"/>
        <v>156683.70000000001</v>
      </c>
      <c r="AU1055" s="16">
        <f t="shared" si="1720"/>
        <v>165492.19999999998</v>
      </c>
      <c r="AV1055" s="16">
        <f t="shared" si="1721"/>
        <v>165492.19999999998</v>
      </c>
      <c r="AW1055" s="16">
        <f>AW1056</f>
        <v>0</v>
      </c>
      <c r="AX1055" s="16">
        <f>AX1056</f>
        <v>0</v>
      </c>
      <c r="AY1055" s="16">
        <f>AY1056</f>
        <v>0</v>
      </c>
      <c r="AZ1055" s="16">
        <f t="shared" si="1722"/>
        <v>156683.70000000001</v>
      </c>
      <c r="BA1055" s="16">
        <f t="shared" si="1723"/>
        <v>165492.19999999998</v>
      </c>
      <c r="BB1055" s="16">
        <f t="shared" si="1724"/>
        <v>165492.19999999998</v>
      </c>
      <c r="BC1055" s="16">
        <f>BC1056</f>
        <v>0</v>
      </c>
      <c r="BD1055" s="30"/>
      <c r="BE1055" s="30"/>
      <c r="BF1055" s="1"/>
      <c r="BG1055" s="1"/>
      <c r="BH1055" s="1"/>
      <c r="BI1055" s="1"/>
      <c r="BJ1055" s="1"/>
    </row>
    <row r="1056" s="1" customFormat="1">
      <c r="A1056" s="13" t="s">
        <v>692</v>
      </c>
      <c r="B1056" s="14">
        <v>100</v>
      </c>
      <c r="C1056" s="13" t="s">
        <v>242</v>
      </c>
      <c r="D1056" s="13" t="s">
        <v>500</v>
      </c>
      <c r="E1056" s="29" t="s">
        <v>501</v>
      </c>
      <c r="F1056" s="16">
        <v>135855.10000000001</v>
      </c>
      <c r="G1056" s="16">
        <v>140022.39999999999</v>
      </c>
      <c r="H1056" s="16">
        <v>140022.39999999999</v>
      </c>
      <c r="I1056" s="16"/>
      <c r="J1056" s="16"/>
      <c r="K1056" s="16"/>
      <c r="L1056" s="16">
        <f t="shared" si="1751"/>
        <v>135855.10000000001</v>
      </c>
      <c r="M1056" s="16">
        <f t="shared" si="1752"/>
        <v>140022.39999999999</v>
      </c>
      <c r="N1056" s="16">
        <f t="shared" si="1753"/>
        <v>140022.39999999999</v>
      </c>
      <c r="O1056" s="16">
        <v>20828.599999999999</v>
      </c>
      <c r="P1056" s="16">
        <v>25469.799999999999</v>
      </c>
      <c r="Q1056" s="16">
        <v>25469.799999999999</v>
      </c>
      <c r="R1056" s="16">
        <f t="shared" si="1704"/>
        <v>156683.70000000001</v>
      </c>
      <c r="S1056" s="16">
        <f t="shared" si="1705"/>
        <v>165492.19999999998</v>
      </c>
      <c r="T1056" s="16">
        <f t="shared" si="1706"/>
        <v>165492.19999999998</v>
      </c>
      <c r="U1056" s="16"/>
      <c r="V1056" s="16"/>
      <c r="W1056" s="16"/>
      <c r="X1056" s="16">
        <f t="shared" si="1707"/>
        <v>156683.70000000001</v>
      </c>
      <c r="Y1056" s="16">
        <f t="shared" si="1708"/>
        <v>165492.19999999998</v>
      </c>
      <c r="Z1056" s="16">
        <f t="shared" si="1709"/>
        <v>165492.19999999998</v>
      </c>
      <c r="AA1056" s="16"/>
      <c r="AB1056" s="16"/>
      <c r="AC1056" s="16"/>
      <c r="AD1056" s="16">
        <f t="shared" si="1710"/>
        <v>156683.70000000001</v>
      </c>
      <c r="AE1056" s="16">
        <f t="shared" si="1711"/>
        <v>165492.19999999998</v>
      </c>
      <c r="AF1056" s="16">
        <f t="shared" si="1712"/>
        <v>165492.19999999998</v>
      </c>
      <c r="AG1056" s="16"/>
      <c r="AH1056" s="16">
        <f t="shared" si="1713"/>
        <v>156683.70000000001</v>
      </c>
      <c r="AI1056" s="16">
        <f t="shared" si="1714"/>
        <v>165492.19999999998</v>
      </c>
      <c r="AJ1056" s="16">
        <f t="shared" si="1715"/>
        <v>165492.19999999998</v>
      </c>
      <c r="AK1056" s="16"/>
      <c r="AL1056" s="16"/>
      <c r="AM1056" s="16"/>
      <c r="AN1056" s="16">
        <f t="shared" si="1716"/>
        <v>156683.70000000001</v>
      </c>
      <c r="AO1056" s="16">
        <f t="shared" si="1717"/>
        <v>165492.19999999998</v>
      </c>
      <c r="AP1056" s="16">
        <f t="shared" si="1718"/>
        <v>165492.19999999998</v>
      </c>
      <c r="AQ1056" s="16"/>
      <c r="AR1056" s="16"/>
      <c r="AS1056" s="16"/>
      <c r="AT1056" s="16">
        <f t="shared" si="1719"/>
        <v>156683.70000000001</v>
      </c>
      <c r="AU1056" s="16">
        <f t="shared" si="1720"/>
        <v>165492.19999999998</v>
      </c>
      <c r="AV1056" s="16">
        <f t="shared" si="1721"/>
        <v>165492.19999999998</v>
      </c>
      <c r="AW1056" s="16"/>
      <c r="AX1056" s="16"/>
      <c r="AY1056" s="16"/>
      <c r="AZ1056" s="16">
        <f t="shared" si="1722"/>
        <v>156683.70000000001</v>
      </c>
      <c r="BA1056" s="16">
        <f t="shared" si="1723"/>
        <v>165492.19999999998</v>
      </c>
      <c r="BB1056" s="16">
        <f t="shared" si="1724"/>
        <v>165492.19999999998</v>
      </c>
      <c r="BC1056" s="16"/>
      <c r="BD1056" s="30"/>
      <c r="BE1056" s="30"/>
      <c r="BF1056" s="1"/>
      <c r="BG1056" s="1"/>
      <c r="BH1056" s="1"/>
      <c r="BI1056" s="1"/>
      <c r="BJ1056" s="1"/>
    </row>
    <row r="1057" s="1" customFormat="1">
      <c r="A1057" s="13" t="s">
        <v>692</v>
      </c>
      <c r="B1057" s="14" t="s">
        <v>66</v>
      </c>
      <c r="C1057" s="13"/>
      <c r="D1057" s="13"/>
      <c r="E1057" s="29" t="s">
        <v>67</v>
      </c>
      <c r="F1057" s="16">
        <f>F1058</f>
        <v>6239</v>
      </c>
      <c r="G1057" s="16">
        <f>G1058</f>
        <v>6239</v>
      </c>
      <c r="H1057" s="16">
        <f>H1058</f>
        <v>6239</v>
      </c>
      <c r="I1057" s="16">
        <f>I1058</f>
        <v>0</v>
      </c>
      <c r="J1057" s="16">
        <f>J1058</f>
        <v>0</v>
      </c>
      <c r="K1057" s="16">
        <f>K1058</f>
        <v>0</v>
      </c>
      <c r="L1057" s="16">
        <f t="shared" si="1751"/>
        <v>6239</v>
      </c>
      <c r="M1057" s="16">
        <f t="shared" si="1752"/>
        <v>6239</v>
      </c>
      <c r="N1057" s="16">
        <f t="shared" si="1753"/>
        <v>6239</v>
      </c>
      <c r="O1057" s="16">
        <f>O1058</f>
        <v>0</v>
      </c>
      <c r="P1057" s="16">
        <f>P1058</f>
        <v>0</v>
      </c>
      <c r="Q1057" s="16">
        <f>Q1058</f>
        <v>0</v>
      </c>
      <c r="R1057" s="16">
        <f t="shared" si="1704"/>
        <v>6239</v>
      </c>
      <c r="S1057" s="16">
        <f t="shared" si="1705"/>
        <v>6239</v>
      </c>
      <c r="T1057" s="16">
        <f t="shared" si="1706"/>
        <v>6239</v>
      </c>
      <c r="U1057" s="16">
        <f>U1058</f>
        <v>0</v>
      </c>
      <c r="V1057" s="16">
        <f>V1058</f>
        <v>0</v>
      </c>
      <c r="W1057" s="16">
        <f>W1058</f>
        <v>0</v>
      </c>
      <c r="X1057" s="16">
        <f t="shared" si="1707"/>
        <v>6239</v>
      </c>
      <c r="Y1057" s="16">
        <f t="shared" si="1708"/>
        <v>6239</v>
      </c>
      <c r="Z1057" s="16">
        <f t="shared" si="1709"/>
        <v>6239</v>
      </c>
      <c r="AA1057" s="16">
        <f>AA1058</f>
        <v>0</v>
      </c>
      <c r="AB1057" s="16">
        <f>AB1058</f>
        <v>0</v>
      </c>
      <c r="AC1057" s="16">
        <f>AC1058</f>
        <v>0</v>
      </c>
      <c r="AD1057" s="16">
        <f t="shared" si="1710"/>
        <v>6239</v>
      </c>
      <c r="AE1057" s="16">
        <f t="shared" si="1711"/>
        <v>6239</v>
      </c>
      <c r="AF1057" s="16">
        <f t="shared" si="1712"/>
        <v>6239</v>
      </c>
      <c r="AG1057" s="16">
        <f>AG1058</f>
        <v>738.37</v>
      </c>
      <c r="AH1057" s="16">
        <f t="shared" si="1713"/>
        <v>6977.3699999999999</v>
      </c>
      <c r="AI1057" s="16">
        <f t="shared" si="1714"/>
        <v>6239</v>
      </c>
      <c r="AJ1057" s="16">
        <f t="shared" si="1715"/>
        <v>6239</v>
      </c>
      <c r="AK1057" s="16">
        <f>AK1058</f>
        <v>0</v>
      </c>
      <c r="AL1057" s="16">
        <f>AL1058</f>
        <v>0</v>
      </c>
      <c r="AM1057" s="16">
        <f>AM1058</f>
        <v>0</v>
      </c>
      <c r="AN1057" s="16">
        <f t="shared" si="1716"/>
        <v>6977.3699999999999</v>
      </c>
      <c r="AO1057" s="16">
        <f t="shared" si="1717"/>
        <v>6239</v>
      </c>
      <c r="AP1057" s="16">
        <f t="shared" si="1718"/>
        <v>6239</v>
      </c>
      <c r="AQ1057" s="16">
        <f>AQ1058</f>
        <v>0</v>
      </c>
      <c r="AR1057" s="16">
        <f>AR1058</f>
        <v>0</v>
      </c>
      <c r="AS1057" s="16">
        <f>AS1058</f>
        <v>0</v>
      </c>
      <c r="AT1057" s="16">
        <f t="shared" si="1719"/>
        <v>6977.3699999999999</v>
      </c>
      <c r="AU1057" s="16">
        <f t="shared" si="1720"/>
        <v>6239</v>
      </c>
      <c r="AV1057" s="16">
        <f t="shared" si="1721"/>
        <v>6239</v>
      </c>
      <c r="AW1057" s="16">
        <f>AW1058</f>
        <v>0</v>
      </c>
      <c r="AX1057" s="16">
        <f>AX1058</f>
        <v>0</v>
      </c>
      <c r="AY1057" s="16">
        <f>AY1058</f>
        <v>0</v>
      </c>
      <c r="AZ1057" s="16">
        <f t="shared" si="1722"/>
        <v>6977.3699999999999</v>
      </c>
      <c r="BA1057" s="16">
        <f t="shared" si="1723"/>
        <v>6239</v>
      </c>
      <c r="BB1057" s="16">
        <f t="shared" si="1724"/>
        <v>6239</v>
      </c>
      <c r="BC1057" s="16">
        <f>BC1058</f>
        <v>0</v>
      </c>
      <c r="BD1057" s="30"/>
      <c r="BE1057" s="30"/>
      <c r="BF1057" s="1"/>
      <c r="BG1057" s="1"/>
      <c r="BH1057" s="1"/>
      <c r="BI1057" s="1"/>
      <c r="BJ1057" s="1"/>
    </row>
    <row r="1058" s="1" customFormat="1">
      <c r="A1058" s="13" t="s">
        <v>692</v>
      </c>
      <c r="B1058" s="14">
        <v>200</v>
      </c>
      <c r="C1058" s="13" t="s">
        <v>242</v>
      </c>
      <c r="D1058" s="13" t="s">
        <v>500</v>
      </c>
      <c r="E1058" s="29" t="s">
        <v>501</v>
      </c>
      <c r="F1058" s="16">
        <v>6239</v>
      </c>
      <c r="G1058" s="16">
        <v>6239</v>
      </c>
      <c r="H1058" s="16">
        <v>6239</v>
      </c>
      <c r="I1058" s="16"/>
      <c r="J1058" s="16"/>
      <c r="K1058" s="16"/>
      <c r="L1058" s="16">
        <f t="shared" si="1751"/>
        <v>6239</v>
      </c>
      <c r="M1058" s="16">
        <f t="shared" si="1752"/>
        <v>6239</v>
      </c>
      <c r="N1058" s="16">
        <f t="shared" si="1753"/>
        <v>6239</v>
      </c>
      <c r="O1058" s="16"/>
      <c r="P1058" s="16"/>
      <c r="Q1058" s="16"/>
      <c r="R1058" s="16">
        <f t="shared" si="1704"/>
        <v>6239</v>
      </c>
      <c r="S1058" s="16">
        <f t="shared" si="1705"/>
        <v>6239</v>
      </c>
      <c r="T1058" s="16">
        <f t="shared" si="1706"/>
        <v>6239</v>
      </c>
      <c r="U1058" s="16"/>
      <c r="V1058" s="16"/>
      <c r="W1058" s="16"/>
      <c r="X1058" s="16">
        <f t="shared" si="1707"/>
        <v>6239</v>
      </c>
      <c r="Y1058" s="16">
        <f t="shared" si="1708"/>
        <v>6239</v>
      </c>
      <c r="Z1058" s="16">
        <f t="shared" si="1709"/>
        <v>6239</v>
      </c>
      <c r="AA1058" s="16"/>
      <c r="AB1058" s="16"/>
      <c r="AC1058" s="16"/>
      <c r="AD1058" s="16">
        <f t="shared" si="1710"/>
        <v>6239</v>
      </c>
      <c r="AE1058" s="16">
        <f t="shared" si="1711"/>
        <v>6239</v>
      </c>
      <c r="AF1058" s="16">
        <f t="shared" si="1712"/>
        <v>6239</v>
      </c>
      <c r="AG1058" s="16">
        <v>738.37</v>
      </c>
      <c r="AH1058" s="16">
        <f t="shared" si="1713"/>
        <v>6977.3699999999999</v>
      </c>
      <c r="AI1058" s="16">
        <f t="shared" si="1714"/>
        <v>6239</v>
      </c>
      <c r="AJ1058" s="16">
        <f t="shared" si="1715"/>
        <v>6239</v>
      </c>
      <c r="AK1058" s="16"/>
      <c r="AL1058" s="16"/>
      <c r="AM1058" s="16"/>
      <c r="AN1058" s="16">
        <f t="shared" si="1716"/>
        <v>6977.3699999999999</v>
      </c>
      <c r="AO1058" s="16">
        <f t="shared" si="1717"/>
        <v>6239</v>
      </c>
      <c r="AP1058" s="16">
        <f t="shared" si="1718"/>
        <v>6239</v>
      </c>
      <c r="AQ1058" s="16"/>
      <c r="AR1058" s="16"/>
      <c r="AS1058" s="16"/>
      <c r="AT1058" s="16">
        <f t="shared" si="1719"/>
        <v>6977.3699999999999</v>
      </c>
      <c r="AU1058" s="16">
        <f t="shared" si="1720"/>
        <v>6239</v>
      </c>
      <c r="AV1058" s="16">
        <f t="shared" si="1721"/>
        <v>6239</v>
      </c>
      <c r="AW1058" s="16"/>
      <c r="AX1058" s="16"/>
      <c r="AY1058" s="16"/>
      <c r="AZ1058" s="16">
        <f t="shared" si="1722"/>
        <v>6977.3699999999999</v>
      </c>
      <c r="BA1058" s="16">
        <f t="shared" si="1723"/>
        <v>6239</v>
      </c>
      <c r="BB1058" s="16">
        <f t="shared" si="1724"/>
        <v>6239</v>
      </c>
      <c r="BC1058" s="16"/>
      <c r="BD1058" s="30"/>
      <c r="BE1058" s="30"/>
      <c r="BF1058" s="1"/>
      <c r="BG1058" s="1"/>
      <c r="BH1058" s="1"/>
      <c r="BI1058" s="1"/>
      <c r="BJ1058" s="1"/>
    </row>
    <row r="1059" s="17" customFormat="1">
      <c r="A1059" s="18" t="s">
        <v>693</v>
      </c>
      <c r="B1059" s="19"/>
      <c r="C1059" s="18"/>
      <c r="D1059" s="18"/>
      <c r="E1059" s="20" t="s">
        <v>694</v>
      </c>
      <c r="F1059" s="21">
        <f>F1060+F1065+F1070</f>
        <v>9539351.4000000004</v>
      </c>
      <c r="G1059" s="21">
        <f>G1060+G1065+G1070</f>
        <v>10302027.700000001</v>
      </c>
      <c r="H1059" s="21">
        <f>H1060+H1065+H1070</f>
        <v>10900322.299999997</v>
      </c>
      <c r="I1059" s="21">
        <f>I1060+I1065+I1070</f>
        <v>40792.500000000015</v>
      </c>
      <c r="J1059" s="21">
        <f>J1060+J1065+J1070</f>
        <v>25118.799999999988</v>
      </c>
      <c r="K1059" s="21">
        <f>K1060+K1065+K1070</f>
        <v>8326.0999999999767</v>
      </c>
      <c r="L1059" s="21">
        <f t="shared" si="1751"/>
        <v>9580143.9000000004</v>
      </c>
      <c r="M1059" s="21">
        <f t="shared" si="1752"/>
        <v>10327146.500000002</v>
      </c>
      <c r="N1059" s="21">
        <f t="shared" si="1753"/>
        <v>10908648.399999997</v>
      </c>
      <c r="O1059" s="21">
        <f>O1060+O1065+O1070</f>
        <v>565451.97909999988</v>
      </c>
      <c r="P1059" s="21">
        <f>P1060+P1065+P1070</f>
        <v>597411.16199999989</v>
      </c>
      <c r="Q1059" s="21">
        <f>Q1060+Q1065+Q1070</f>
        <v>571902.24599999993</v>
      </c>
      <c r="R1059" s="21">
        <f t="shared" si="1704"/>
        <v>10145595.8791</v>
      </c>
      <c r="S1059" s="21">
        <f t="shared" si="1705"/>
        <v>10924557.662000002</v>
      </c>
      <c r="T1059" s="21">
        <f t="shared" si="1706"/>
        <v>11480550.645999996</v>
      </c>
      <c r="U1059" s="21">
        <f>U1060+U1065+U1070</f>
        <v>-239055.92499999999</v>
      </c>
      <c r="V1059" s="21">
        <f>V1060+V1065+V1070</f>
        <v>-327635.63799999998</v>
      </c>
      <c r="W1059" s="21">
        <f>W1060+W1065+W1070</f>
        <v>-338164.64600000001</v>
      </c>
      <c r="X1059" s="21">
        <f t="shared" si="1707"/>
        <v>9906539.9540999997</v>
      </c>
      <c r="Y1059" s="21">
        <f t="shared" si="1708"/>
        <v>10596922.024000002</v>
      </c>
      <c r="Z1059" s="21">
        <f t="shared" si="1709"/>
        <v>11142385.999999996</v>
      </c>
      <c r="AA1059" s="21">
        <f>AA1060+AA1065+AA1070</f>
        <v>418323.16600000003</v>
      </c>
      <c r="AB1059" s="21">
        <f>AB1060+AB1065+AB1070</f>
        <v>-255660.08500000002</v>
      </c>
      <c r="AC1059" s="21">
        <f>AC1060+AC1065+AC1070</f>
        <v>-100437.08100000001</v>
      </c>
      <c r="AD1059" s="21">
        <f t="shared" si="1710"/>
        <v>10324863.120099999</v>
      </c>
      <c r="AE1059" s="21">
        <f t="shared" si="1711"/>
        <v>10341261.939000001</v>
      </c>
      <c r="AF1059" s="21">
        <f t="shared" si="1712"/>
        <v>11041948.918999996</v>
      </c>
      <c r="AG1059" s="21">
        <f>AG1060+AG1065+AG1070</f>
        <v>0</v>
      </c>
      <c r="AH1059" s="21">
        <f t="shared" si="1713"/>
        <v>10324863.120099999</v>
      </c>
      <c r="AI1059" s="21">
        <f t="shared" si="1714"/>
        <v>10341261.939000001</v>
      </c>
      <c r="AJ1059" s="21">
        <f t="shared" si="1715"/>
        <v>11041948.918999996</v>
      </c>
      <c r="AK1059" s="21">
        <f>AK1060+AK1065+AK1070</f>
        <v>0</v>
      </c>
      <c r="AL1059" s="21">
        <f>AL1060+AL1065+AL1070</f>
        <v>0</v>
      </c>
      <c r="AM1059" s="21">
        <f>AM1060+AM1065+AM1070</f>
        <v>0</v>
      </c>
      <c r="AN1059" s="21">
        <f t="shared" si="1716"/>
        <v>10324863.120099999</v>
      </c>
      <c r="AO1059" s="21">
        <f t="shared" si="1717"/>
        <v>10341261.939000001</v>
      </c>
      <c r="AP1059" s="21">
        <f t="shared" si="1718"/>
        <v>11041948.918999996</v>
      </c>
      <c r="AQ1059" s="21">
        <f>AQ1060+AQ1065+AQ1070</f>
        <v>0</v>
      </c>
      <c r="AR1059" s="21">
        <f>AR1060+AR1065+AR1070</f>
        <v>0</v>
      </c>
      <c r="AS1059" s="21">
        <f>AS1060+AS1065+AS1070</f>
        <v>0</v>
      </c>
      <c r="AT1059" s="21">
        <f t="shared" si="1719"/>
        <v>10324863.120099999</v>
      </c>
      <c r="AU1059" s="21">
        <f t="shared" si="1720"/>
        <v>10341261.939000001</v>
      </c>
      <c r="AV1059" s="21">
        <f t="shared" si="1721"/>
        <v>11041948.918999996</v>
      </c>
      <c r="AW1059" s="21">
        <f>AW1060+AW1065+AW1070</f>
        <v>-15000.000000000007</v>
      </c>
      <c r="AX1059" s="21">
        <f>AX1060+AX1065+AX1070</f>
        <v>0</v>
      </c>
      <c r="AY1059" s="21">
        <f>AY1060+AY1065+AY1070</f>
        <v>0</v>
      </c>
      <c r="AZ1059" s="21">
        <f t="shared" si="1722"/>
        <v>10309863.120099999</v>
      </c>
      <c r="BA1059" s="21">
        <f t="shared" si="1723"/>
        <v>10341261.939000001</v>
      </c>
      <c r="BB1059" s="21">
        <f t="shared" si="1724"/>
        <v>11041948.918999996</v>
      </c>
      <c r="BC1059" s="21">
        <f>BC1060+BC1065+BC1070</f>
        <v>0</v>
      </c>
      <c r="BD1059" s="22"/>
      <c r="BE1059" s="22"/>
      <c r="BF1059" s="17"/>
      <c r="BG1059" s="17"/>
      <c r="BH1059" s="17"/>
      <c r="BI1059" s="17"/>
      <c r="BJ1059" s="17"/>
    </row>
    <row r="1060" s="23" customFormat="1">
      <c r="A1060" s="24" t="s">
        <v>695</v>
      </c>
      <c r="B1060" s="25"/>
      <c r="C1060" s="24"/>
      <c r="D1060" s="24"/>
      <c r="E1060" s="26" t="s">
        <v>381</v>
      </c>
      <c r="F1060" s="27">
        <f t="shared" ref="F1060:F1068" si="1780">F1061</f>
        <v>367188.09999999998</v>
      </c>
      <c r="G1060" s="27">
        <f t="shared" ref="G1060:G1068" si="1781">G1061</f>
        <v>0</v>
      </c>
      <c r="H1060" s="27">
        <f t="shared" ref="H1060:H1068" si="1782">H1061</f>
        <v>0</v>
      </c>
      <c r="I1060" s="27">
        <f t="shared" ref="I1060:I1068" si="1783">I1061</f>
        <v>0</v>
      </c>
      <c r="J1060" s="27">
        <f t="shared" ref="J1060:J1068" si="1784">J1061</f>
        <v>0</v>
      </c>
      <c r="K1060" s="27">
        <f t="shared" ref="K1060:K1068" si="1785">K1061</f>
        <v>0</v>
      </c>
      <c r="L1060" s="27">
        <f t="shared" si="1751"/>
        <v>367188.09999999998</v>
      </c>
      <c r="M1060" s="27">
        <f t="shared" si="1752"/>
        <v>0</v>
      </c>
      <c r="N1060" s="27">
        <f t="shared" si="1753"/>
        <v>0</v>
      </c>
      <c r="O1060" s="27">
        <f t="shared" ref="O1060:O1068" si="1786">O1061</f>
        <v>0</v>
      </c>
      <c r="P1060" s="27">
        <f t="shared" ref="P1060:P1068" si="1787">P1061</f>
        <v>0</v>
      </c>
      <c r="Q1060" s="27">
        <f t="shared" ref="Q1060:Q1068" si="1788">Q1061</f>
        <v>0</v>
      </c>
      <c r="R1060" s="27">
        <f t="shared" si="1704"/>
        <v>367188.09999999998</v>
      </c>
      <c r="S1060" s="27">
        <f t="shared" si="1705"/>
        <v>0</v>
      </c>
      <c r="T1060" s="27">
        <f t="shared" si="1706"/>
        <v>0</v>
      </c>
      <c r="U1060" s="27">
        <f t="shared" ref="U1060:U1068" si="1789">U1061</f>
        <v>0</v>
      </c>
      <c r="V1060" s="27">
        <f t="shared" ref="V1060:V1068" si="1790">V1061</f>
        <v>0</v>
      </c>
      <c r="W1060" s="27">
        <f t="shared" ref="W1060:W1068" si="1791">W1061</f>
        <v>0</v>
      </c>
      <c r="X1060" s="27">
        <f t="shared" si="1707"/>
        <v>367188.09999999998</v>
      </c>
      <c r="Y1060" s="27">
        <f t="shared" si="1708"/>
        <v>0</v>
      </c>
      <c r="Z1060" s="27">
        <f t="shared" si="1709"/>
        <v>0</v>
      </c>
      <c r="AA1060" s="27">
        <f t="shared" ref="AA1060:AA1068" si="1792">AA1061</f>
        <v>0</v>
      </c>
      <c r="AB1060" s="27">
        <f t="shared" ref="AB1060:AB1068" si="1793">AB1061</f>
        <v>0</v>
      </c>
      <c r="AC1060" s="27">
        <f t="shared" ref="AC1060:AC1068" si="1794">AC1061</f>
        <v>0</v>
      </c>
      <c r="AD1060" s="27">
        <f t="shared" si="1710"/>
        <v>367188.09999999998</v>
      </c>
      <c r="AE1060" s="27">
        <f t="shared" si="1711"/>
        <v>0</v>
      </c>
      <c r="AF1060" s="27">
        <f t="shared" si="1712"/>
        <v>0</v>
      </c>
      <c r="AG1060" s="27">
        <f t="shared" ref="AG1060:AG1068" si="1795">AG1061</f>
        <v>0</v>
      </c>
      <c r="AH1060" s="27">
        <f t="shared" si="1713"/>
        <v>367188.09999999998</v>
      </c>
      <c r="AI1060" s="27">
        <f t="shared" si="1714"/>
        <v>0</v>
      </c>
      <c r="AJ1060" s="27">
        <f t="shared" si="1715"/>
        <v>0</v>
      </c>
      <c r="AK1060" s="27">
        <f t="shared" ref="AK1060:AK1068" si="1796">AK1061</f>
        <v>0</v>
      </c>
      <c r="AL1060" s="27">
        <f t="shared" ref="AL1060:AL1068" si="1797">AL1061</f>
        <v>0</v>
      </c>
      <c r="AM1060" s="27">
        <f t="shared" ref="AM1060:AM1068" si="1798">AM1061</f>
        <v>0</v>
      </c>
      <c r="AN1060" s="27">
        <f t="shared" si="1716"/>
        <v>367188.09999999998</v>
      </c>
      <c r="AO1060" s="27">
        <f t="shared" si="1717"/>
        <v>0</v>
      </c>
      <c r="AP1060" s="27">
        <f t="shared" si="1718"/>
        <v>0</v>
      </c>
      <c r="AQ1060" s="27">
        <f t="shared" ref="AQ1060:AQ1068" si="1799">AQ1061</f>
        <v>0</v>
      </c>
      <c r="AR1060" s="27">
        <f t="shared" ref="AR1060:AR1068" si="1800">AR1061</f>
        <v>0</v>
      </c>
      <c r="AS1060" s="27">
        <f t="shared" ref="AS1060:AS1068" si="1801">AS1061</f>
        <v>0</v>
      </c>
      <c r="AT1060" s="27">
        <f t="shared" si="1719"/>
        <v>367188.09999999998</v>
      </c>
      <c r="AU1060" s="27">
        <f t="shared" si="1720"/>
        <v>0</v>
      </c>
      <c r="AV1060" s="27">
        <f t="shared" si="1721"/>
        <v>0</v>
      </c>
      <c r="AW1060" s="27">
        <f t="shared" ref="AW1060:AW1068" si="1802">AW1061</f>
        <v>0</v>
      </c>
      <c r="AX1060" s="27">
        <f t="shared" ref="AX1060:AX1068" si="1803">AX1061</f>
        <v>0</v>
      </c>
      <c r="AY1060" s="27">
        <f t="shared" ref="AY1060:AY1068" si="1804">AY1061</f>
        <v>0</v>
      </c>
      <c r="AZ1060" s="27">
        <f t="shared" si="1722"/>
        <v>367188.09999999998</v>
      </c>
      <c r="BA1060" s="27">
        <f t="shared" si="1723"/>
        <v>0</v>
      </c>
      <c r="BB1060" s="27">
        <f t="shared" si="1724"/>
        <v>0</v>
      </c>
      <c r="BC1060" s="27">
        <f t="shared" ref="BC1060:BC1068" si="1805">BC1061</f>
        <v>0</v>
      </c>
      <c r="BD1060" s="28"/>
      <c r="BE1060" s="28"/>
      <c r="BF1060" s="23"/>
      <c r="BG1060" s="23"/>
      <c r="BH1060" s="23"/>
      <c r="BI1060" s="23"/>
      <c r="BJ1060" s="23"/>
    </row>
    <row r="1061" s="1" customFormat="1">
      <c r="A1061" s="13" t="s">
        <v>696</v>
      </c>
      <c r="B1061" s="14"/>
      <c r="C1061" s="13"/>
      <c r="D1061" s="13"/>
      <c r="E1061" s="29" t="s">
        <v>697</v>
      </c>
      <c r="F1061" s="16">
        <f t="shared" si="1780"/>
        <v>367188.09999999998</v>
      </c>
      <c r="G1061" s="16">
        <f t="shared" si="1781"/>
        <v>0</v>
      </c>
      <c r="H1061" s="16">
        <f t="shared" si="1782"/>
        <v>0</v>
      </c>
      <c r="I1061" s="16">
        <f t="shared" si="1783"/>
        <v>0</v>
      </c>
      <c r="J1061" s="16">
        <f t="shared" si="1784"/>
        <v>0</v>
      </c>
      <c r="K1061" s="16">
        <f t="shared" si="1785"/>
        <v>0</v>
      </c>
      <c r="L1061" s="16">
        <f t="shared" si="1751"/>
        <v>367188.09999999998</v>
      </c>
      <c r="M1061" s="16">
        <f t="shared" si="1752"/>
        <v>0</v>
      </c>
      <c r="N1061" s="16">
        <f t="shared" si="1753"/>
        <v>0</v>
      </c>
      <c r="O1061" s="16">
        <f t="shared" si="1786"/>
        <v>0</v>
      </c>
      <c r="P1061" s="16">
        <f t="shared" si="1787"/>
        <v>0</v>
      </c>
      <c r="Q1061" s="16">
        <f t="shared" si="1788"/>
        <v>0</v>
      </c>
      <c r="R1061" s="16">
        <f t="shared" si="1704"/>
        <v>367188.09999999998</v>
      </c>
      <c r="S1061" s="16">
        <f t="shared" si="1705"/>
        <v>0</v>
      </c>
      <c r="T1061" s="16">
        <f t="shared" si="1706"/>
        <v>0</v>
      </c>
      <c r="U1061" s="16">
        <f t="shared" si="1789"/>
        <v>0</v>
      </c>
      <c r="V1061" s="16">
        <f t="shared" si="1790"/>
        <v>0</v>
      </c>
      <c r="W1061" s="16">
        <f t="shared" si="1791"/>
        <v>0</v>
      </c>
      <c r="X1061" s="16">
        <f t="shared" si="1707"/>
        <v>367188.09999999998</v>
      </c>
      <c r="Y1061" s="16">
        <f t="shared" si="1708"/>
        <v>0</v>
      </c>
      <c r="Z1061" s="16">
        <f t="shared" si="1709"/>
        <v>0</v>
      </c>
      <c r="AA1061" s="16">
        <f t="shared" si="1792"/>
        <v>0</v>
      </c>
      <c r="AB1061" s="16">
        <f t="shared" si="1793"/>
        <v>0</v>
      </c>
      <c r="AC1061" s="16">
        <f t="shared" si="1794"/>
        <v>0</v>
      </c>
      <c r="AD1061" s="16">
        <f t="shared" si="1710"/>
        <v>367188.09999999998</v>
      </c>
      <c r="AE1061" s="16">
        <f t="shared" si="1711"/>
        <v>0</v>
      </c>
      <c r="AF1061" s="16">
        <f t="shared" si="1712"/>
        <v>0</v>
      </c>
      <c r="AG1061" s="16">
        <f t="shared" si="1795"/>
        <v>0</v>
      </c>
      <c r="AH1061" s="16">
        <f t="shared" si="1713"/>
        <v>367188.09999999998</v>
      </c>
      <c r="AI1061" s="16">
        <f t="shared" si="1714"/>
        <v>0</v>
      </c>
      <c r="AJ1061" s="16">
        <f t="shared" si="1715"/>
        <v>0</v>
      </c>
      <c r="AK1061" s="16">
        <f t="shared" si="1796"/>
        <v>0</v>
      </c>
      <c r="AL1061" s="16">
        <f t="shared" si="1797"/>
        <v>0</v>
      </c>
      <c r="AM1061" s="16">
        <f t="shared" si="1798"/>
        <v>0</v>
      </c>
      <c r="AN1061" s="16">
        <f t="shared" si="1716"/>
        <v>367188.09999999998</v>
      </c>
      <c r="AO1061" s="16">
        <f t="shared" si="1717"/>
        <v>0</v>
      </c>
      <c r="AP1061" s="16">
        <f t="shared" si="1718"/>
        <v>0</v>
      </c>
      <c r="AQ1061" s="16">
        <f t="shared" si="1799"/>
        <v>0</v>
      </c>
      <c r="AR1061" s="16">
        <f t="shared" si="1800"/>
        <v>0</v>
      </c>
      <c r="AS1061" s="16">
        <f t="shared" si="1801"/>
        <v>0</v>
      </c>
      <c r="AT1061" s="16">
        <f t="shared" si="1719"/>
        <v>367188.09999999998</v>
      </c>
      <c r="AU1061" s="16">
        <f t="shared" si="1720"/>
        <v>0</v>
      </c>
      <c r="AV1061" s="16">
        <f t="shared" si="1721"/>
        <v>0</v>
      </c>
      <c r="AW1061" s="16">
        <f t="shared" si="1802"/>
        <v>0</v>
      </c>
      <c r="AX1061" s="16">
        <f t="shared" si="1803"/>
        <v>0</v>
      </c>
      <c r="AY1061" s="16">
        <f t="shared" si="1804"/>
        <v>0</v>
      </c>
      <c r="AZ1061" s="16">
        <f t="shared" si="1722"/>
        <v>367188.09999999998</v>
      </c>
      <c r="BA1061" s="16">
        <f t="shared" si="1723"/>
        <v>0</v>
      </c>
      <c r="BB1061" s="16">
        <f t="shared" si="1724"/>
        <v>0</v>
      </c>
      <c r="BC1061" s="16">
        <f t="shared" si="1805"/>
        <v>0</v>
      </c>
      <c r="BD1061" s="30"/>
      <c r="BE1061" s="30"/>
      <c r="BF1061" s="1"/>
      <c r="BG1061" s="1"/>
      <c r="BH1061" s="1"/>
      <c r="BI1061" s="1"/>
      <c r="BJ1061" s="1"/>
    </row>
    <row r="1062" s="1" customFormat="1">
      <c r="A1062" s="13" t="s">
        <v>698</v>
      </c>
      <c r="B1062" s="14"/>
      <c r="C1062" s="13"/>
      <c r="D1062" s="13"/>
      <c r="E1062" s="29" t="s">
        <v>699</v>
      </c>
      <c r="F1062" s="16">
        <f t="shared" si="1780"/>
        <v>367188.09999999998</v>
      </c>
      <c r="G1062" s="16">
        <f t="shared" si="1781"/>
        <v>0</v>
      </c>
      <c r="H1062" s="16">
        <f t="shared" si="1782"/>
        <v>0</v>
      </c>
      <c r="I1062" s="16">
        <f t="shared" si="1783"/>
        <v>0</v>
      </c>
      <c r="J1062" s="16">
        <f t="shared" si="1784"/>
        <v>0</v>
      </c>
      <c r="K1062" s="16">
        <f t="shared" si="1785"/>
        <v>0</v>
      </c>
      <c r="L1062" s="16">
        <f t="shared" si="1751"/>
        <v>367188.09999999998</v>
      </c>
      <c r="M1062" s="16">
        <f t="shared" si="1752"/>
        <v>0</v>
      </c>
      <c r="N1062" s="16">
        <f t="shared" si="1753"/>
        <v>0</v>
      </c>
      <c r="O1062" s="16">
        <f t="shared" si="1786"/>
        <v>0</v>
      </c>
      <c r="P1062" s="16">
        <f t="shared" si="1787"/>
        <v>0</v>
      </c>
      <c r="Q1062" s="16">
        <f t="shared" si="1788"/>
        <v>0</v>
      </c>
      <c r="R1062" s="16">
        <f t="shared" si="1704"/>
        <v>367188.09999999998</v>
      </c>
      <c r="S1062" s="16">
        <f t="shared" si="1705"/>
        <v>0</v>
      </c>
      <c r="T1062" s="16">
        <f t="shared" si="1706"/>
        <v>0</v>
      </c>
      <c r="U1062" s="16">
        <f t="shared" si="1789"/>
        <v>0</v>
      </c>
      <c r="V1062" s="16">
        <f t="shared" si="1790"/>
        <v>0</v>
      </c>
      <c r="W1062" s="16">
        <f t="shared" si="1791"/>
        <v>0</v>
      </c>
      <c r="X1062" s="16">
        <f t="shared" si="1707"/>
        <v>367188.09999999998</v>
      </c>
      <c r="Y1062" s="16">
        <f t="shared" si="1708"/>
        <v>0</v>
      </c>
      <c r="Z1062" s="16">
        <f t="shared" si="1709"/>
        <v>0</v>
      </c>
      <c r="AA1062" s="16">
        <f t="shared" si="1792"/>
        <v>0</v>
      </c>
      <c r="AB1062" s="16">
        <f t="shared" si="1793"/>
        <v>0</v>
      </c>
      <c r="AC1062" s="16">
        <f t="shared" si="1794"/>
        <v>0</v>
      </c>
      <c r="AD1062" s="16">
        <f t="shared" si="1710"/>
        <v>367188.09999999998</v>
      </c>
      <c r="AE1062" s="16">
        <f t="shared" si="1711"/>
        <v>0</v>
      </c>
      <c r="AF1062" s="16">
        <f t="shared" si="1712"/>
        <v>0</v>
      </c>
      <c r="AG1062" s="16">
        <f t="shared" si="1795"/>
        <v>0</v>
      </c>
      <c r="AH1062" s="16">
        <f t="shared" si="1713"/>
        <v>367188.09999999998</v>
      </c>
      <c r="AI1062" s="16">
        <f t="shared" si="1714"/>
        <v>0</v>
      </c>
      <c r="AJ1062" s="16">
        <f t="shared" si="1715"/>
        <v>0</v>
      </c>
      <c r="AK1062" s="16">
        <f t="shared" si="1796"/>
        <v>0</v>
      </c>
      <c r="AL1062" s="16">
        <f t="shared" si="1797"/>
        <v>0</v>
      </c>
      <c r="AM1062" s="16">
        <f t="shared" si="1798"/>
        <v>0</v>
      </c>
      <c r="AN1062" s="16">
        <f t="shared" si="1716"/>
        <v>367188.09999999998</v>
      </c>
      <c r="AO1062" s="16">
        <f t="shared" si="1717"/>
        <v>0</v>
      </c>
      <c r="AP1062" s="16">
        <f t="shared" si="1718"/>
        <v>0</v>
      </c>
      <c r="AQ1062" s="16">
        <f t="shared" si="1799"/>
        <v>0</v>
      </c>
      <c r="AR1062" s="16">
        <f t="shared" si="1800"/>
        <v>0</v>
      </c>
      <c r="AS1062" s="16">
        <f t="shared" si="1801"/>
        <v>0</v>
      </c>
      <c r="AT1062" s="16">
        <f t="shared" si="1719"/>
        <v>367188.09999999998</v>
      </c>
      <c r="AU1062" s="16">
        <f t="shared" si="1720"/>
        <v>0</v>
      </c>
      <c r="AV1062" s="16">
        <f t="shared" si="1721"/>
        <v>0</v>
      </c>
      <c r="AW1062" s="16">
        <f t="shared" si="1802"/>
        <v>0</v>
      </c>
      <c r="AX1062" s="16">
        <f t="shared" si="1803"/>
        <v>0</v>
      </c>
      <c r="AY1062" s="16">
        <f t="shared" si="1804"/>
        <v>0</v>
      </c>
      <c r="AZ1062" s="16">
        <f t="shared" si="1722"/>
        <v>367188.09999999998</v>
      </c>
      <c r="BA1062" s="16">
        <f t="shared" si="1723"/>
        <v>0</v>
      </c>
      <c r="BB1062" s="16">
        <f t="shared" si="1724"/>
        <v>0</v>
      </c>
      <c r="BC1062" s="16">
        <f t="shared" si="1805"/>
        <v>0</v>
      </c>
      <c r="BD1062" s="30"/>
      <c r="BE1062" s="30"/>
      <c r="BF1062" s="1"/>
      <c r="BG1062" s="1"/>
      <c r="BH1062" s="1"/>
      <c r="BI1062" s="1"/>
      <c r="BJ1062" s="1"/>
    </row>
    <row r="1063" s="1" customFormat="1">
      <c r="A1063" s="13" t="s">
        <v>698</v>
      </c>
      <c r="B1063" s="14" t="s">
        <v>52</v>
      </c>
      <c r="C1063" s="13"/>
      <c r="D1063" s="13"/>
      <c r="E1063" s="29" t="s">
        <v>53</v>
      </c>
      <c r="F1063" s="16">
        <f t="shared" si="1780"/>
        <v>367188.09999999998</v>
      </c>
      <c r="G1063" s="16">
        <f t="shared" si="1781"/>
        <v>0</v>
      </c>
      <c r="H1063" s="16">
        <f t="shared" si="1782"/>
        <v>0</v>
      </c>
      <c r="I1063" s="16">
        <f t="shared" si="1783"/>
        <v>0</v>
      </c>
      <c r="J1063" s="16">
        <f t="shared" si="1784"/>
        <v>0</v>
      </c>
      <c r="K1063" s="16">
        <f t="shared" si="1785"/>
        <v>0</v>
      </c>
      <c r="L1063" s="16">
        <f t="shared" si="1751"/>
        <v>367188.09999999998</v>
      </c>
      <c r="M1063" s="16">
        <f t="shared" si="1752"/>
        <v>0</v>
      </c>
      <c r="N1063" s="16">
        <f t="shared" si="1753"/>
        <v>0</v>
      </c>
      <c r="O1063" s="16">
        <f t="shared" si="1786"/>
        <v>0</v>
      </c>
      <c r="P1063" s="16">
        <f t="shared" si="1787"/>
        <v>0</v>
      </c>
      <c r="Q1063" s="16">
        <f t="shared" si="1788"/>
        <v>0</v>
      </c>
      <c r="R1063" s="16">
        <f t="shared" si="1704"/>
        <v>367188.09999999998</v>
      </c>
      <c r="S1063" s="16">
        <f t="shared" si="1705"/>
        <v>0</v>
      </c>
      <c r="T1063" s="16">
        <f t="shared" si="1706"/>
        <v>0</v>
      </c>
      <c r="U1063" s="16">
        <f t="shared" si="1789"/>
        <v>0</v>
      </c>
      <c r="V1063" s="16">
        <f t="shared" si="1790"/>
        <v>0</v>
      </c>
      <c r="W1063" s="16">
        <f t="shared" si="1791"/>
        <v>0</v>
      </c>
      <c r="X1063" s="16">
        <f t="shared" si="1707"/>
        <v>367188.09999999998</v>
      </c>
      <c r="Y1063" s="16">
        <f t="shared" si="1708"/>
        <v>0</v>
      </c>
      <c r="Z1063" s="16">
        <f t="shared" si="1709"/>
        <v>0</v>
      </c>
      <c r="AA1063" s="16">
        <f t="shared" si="1792"/>
        <v>0</v>
      </c>
      <c r="AB1063" s="16">
        <f t="shared" si="1793"/>
        <v>0</v>
      </c>
      <c r="AC1063" s="16">
        <f t="shared" si="1794"/>
        <v>0</v>
      </c>
      <c r="AD1063" s="16">
        <f t="shared" si="1710"/>
        <v>367188.09999999998</v>
      </c>
      <c r="AE1063" s="16">
        <f t="shared" si="1711"/>
        <v>0</v>
      </c>
      <c r="AF1063" s="16">
        <f t="shared" si="1712"/>
        <v>0</v>
      </c>
      <c r="AG1063" s="16">
        <f t="shared" si="1795"/>
        <v>0</v>
      </c>
      <c r="AH1063" s="16">
        <f t="shared" si="1713"/>
        <v>367188.09999999998</v>
      </c>
      <c r="AI1063" s="16">
        <f t="shared" si="1714"/>
        <v>0</v>
      </c>
      <c r="AJ1063" s="16">
        <f t="shared" si="1715"/>
        <v>0</v>
      </c>
      <c r="AK1063" s="16">
        <f t="shared" si="1796"/>
        <v>0</v>
      </c>
      <c r="AL1063" s="16">
        <f t="shared" si="1797"/>
        <v>0</v>
      </c>
      <c r="AM1063" s="16">
        <f t="shared" si="1798"/>
        <v>0</v>
      </c>
      <c r="AN1063" s="16">
        <f t="shared" si="1716"/>
        <v>367188.09999999998</v>
      </c>
      <c r="AO1063" s="16">
        <f t="shared" si="1717"/>
        <v>0</v>
      </c>
      <c r="AP1063" s="16">
        <f t="shared" si="1718"/>
        <v>0</v>
      </c>
      <c r="AQ1063" s="16">
        <f t="shared" si="1799"/>
        <v>0</v>
      </c>
      <c r="AR1063" s="16">
        <f t="shared" si="1800"/>
        <v>0</v>
      </c>
      <c r="AS1063" s="16">
        <f t="shared" si="1801"/>
        <v>0</v>
      </c>
      <c r="AT1063" s="16">
        <f t="shared" si="1719"/>
        <v>367188.09999999998</v>
      </c>
      <c r="AU1063" s="16">
        <f t="shared" si="1720"/>
        <v>0</v>
      </c>
      <c r="AV1063" s="16">
        <f t="shared" si="1721"/>
        <v>0</v>
      </c>
      <c r="AW1063" s="16">
        <f t="shared" si="1802"/>
        <v>0</v>
      </c>
      <c r="AX1063" s="16">
        <f t="shared" si="1803"/>
        <v>0</v>
      </c>
      <c r="AY1063" s="16">
        <f t="shared" si="1804"/>
        <v>0</v>
      </c>
      <c r="AZ1063" s="16">
        <f t="shared" si="1722"/>
        <v>367188.09999999998</v>
      </c>
      <c r="BA1063" s="16">
        <f t="shared" si="1723"/>
        <v>0</v>
      </c>
      <c r="BB1063" s="16">
        <f t="shared" si="1724"/>
        <v>0</v>
      </c>
      <c r="BC1063" s="16">
        <f t="shared" si="1805"/>
        <v>0</v>
      </c>
      <c r="BD1063" s="30"/>
      <c r="BE1063" s="30"/>
      <c r="BF1063" s="1"/>
      <c r="BG1063" s="1"/>
      <c r="BH1063" s="1"/>
      <c r="BI1063" s="1"/>
      <c r="BJ1063" s="1"/>
    </row>
    <row r="1064" s="1" customFormat="1">
      <c r="A1064" s="13" t="s">
        <v>698</v>
      </c>
      <c r="B1064" s="14">
        <v>800</v>
      </c>
      <c r="C1064" s="13" t="s">
        <v>242</v>
      </c>
      <c r="D1064" s="13" t="s">
        <v>70</v>
      </c>
      <c r="E1064" s="29" t="s">
        <v>700</v>
      </c>
      <c r="F1064" s="16">
        <v>367188.09999999998</v>
      </c>
      <c r="G1064" s="16">
        <v>0</v>
      </c>
      <c r="H1064" s="16">
        <v>0</v>
      </c>
      <c r="I1064" s="16"/>
      <c r="J1064" s="16"/>
      <c r="K1064" s="16"/>
      <c r="L1064" s="16">
        <f t="shared" si="1751"/>
        <v>367188.09999999998</v>
      </c>
      <c r="M1064" s="16">
        <f t="shared" si="1752"/>
        <v>0</v>
      </c>
      <c r="N1064" s="16">
        <f t="shared" si="1753"/>
        <v>0</v>
      </c>
      <c r="O1064" s="16"/>
      <c r="P1064" s="16"/>
      <c r="Q1064" s="16"/>
      <c r="R1064" s="16">
        <f t="shared" ref="R1064:R1127" si="1806">L1064+O1064</f>
        <v>367188.09999999998</v>
      </c>
      <c r="S1064" s="16">
        <f t="shared" ref="S1064:S1127" si="1807">M1064+P1064</f>
        <v>0</v>
      </c>
      <c r="T1064" s="16">
        <f t="shared" ref="T1064:T1127" si="1808">N1064+Q1064</f>
        <v>0</v>
      </c>
      <c r="U1064" s="16"/>
      <c r="V1064" s="16"/>
      <c r="W1064" s="16"/>
      <c r="X1064" s="16">
        <f t="shared" ref="X1064:X1127" si="1809">R1064+U1064</f>
        <v>367188.09999999998</v>
      </c>
      <c r="Y1064" s="16">
        <f t="shared" ref="Y1064:Y1127" si="1810">S1064+V1064</f>
        <v>0</v>
      </c>
      <c r="Z1064" s="16">
        <f t="shared" ref="Z1064:Z1127" si="1811">T1064+W1064</f>
        <v>0</v>
      </c>
      <c r="AA1064" s="16"/>
      <c r="AB1064" s="16"/>
      <c r="AC1064" s="16"/>
      <c r="AD1064" s="16">
        <f t="shared" ref="AD1064:AD1127" si="1812">X1064+AA1064</f>
        <v>367188.09999999998</v>
      </c>
      <c r="AE1064" s="16">
        <f t="shared" ref="AE1064:AE1127" si="1813">Y1064+AB1064</f>
        <v>0</v>
      </c>
      <c r="AF1064" s="16">
        <f t="shared" ref="AF1064:AF1127" si="1814">Z1064+AC1064</f>
        <v>0</v>
      </c>
      <c r="AG1064" s="16"/>
      <c r="AH1064" s="16">
        <f t="shared" ref="AH1064:AH1127" si="1815">AD1064+AG1064</f>
        <v>367188.09999999998</v>
      </c>
      <c r="AI1064" s="16">
        <f t="shared" ref="AI1064:AI1127" si="1816">AE1064</f>
        <v>0</v>
      </c>
      <c r="AJ1064" s="16">
        <f t="shared" ref="AJ1064:AJ1127" si="1817">AF1064</f>
        <v>0</v>
      </c>
      <c r="AK1064" s="16"/>
      <c r="AL1064" s="16"/>
      <c r="AM1064" s="16"/>
      <c r="AN1064" s="16">
        <f t="shared" ref="AN1064:AN1127" si="1818">AH1064+AK1064</f>
        <v>367188.09999999998</v>
      </c>
      <c r="AO1064" s="16">
        <f t="shared" ref="AO1064:AO1127" si="1819">AI1064+AL1064</f>
        <v>0</v>
      </c>
      <c r="AP1064" s="16">
        <f t="shared" ref="AP1064:AP1127" si="1820">AJ1064+AM1064</f>
        <v>0</v>
      </c>
      <c r="AQ1064" s="16"/>
      <c r="AR1064" s="16"/>
      <c r="AS1064" s="16"/>
      <c r="AT1064" s="16">
        <f t="shared" ref="AT1064:AT1127" si="1821">AN1064+AQ1064</f>
        <v>367188.09999999998</v>
      </c>
      <c r="AU1064" s="16">
        <f t="shared" ref="AU1064:AU1127" si="1822">AO1064+AR1064</f>
        <v>0</v>
      </c>
      <c r="AV1064" s="16">
        <f t="shared" ref="AV1064:AV1127" si="1823">AP1064+AS1064</f>
        <v>0</v>
      </c>
      <c r="AW1064" s="16"/>
      <c r="AX1064" s="16"/>
      <c r="AY1064" s="16"/>
      <c r="AZ1064" s="16">
        <f t="shared" ref="AZ1064:AZ1127" si="1824">AT1064+AW1064</f>
        <v>367188.09999999998</v>
      </c>
      <c r="BA1064" s="16">
        <f t="shared" ref="BA1064:BA1127" si="1825">AU1064+AX1064</f>
        <v>0</v>
      </c>
      <c r="BB1064" s="16">
        <f t="shared" ref="BB1064:BB1127" si="1826">AV1064+AY1064</f>
        <v>0</v>
      </c>
      <c r="BC1064" s="16"/>
      <c r="BD1064" s="30"/>
      <c r="BE1064" s="30"/>
      <c r="BF1064" s="1"/>
      <c r="BG1064" s="1"/>
      <c r="BH1064" s="1"/>
      <c r="BI1064" s="1"/>
      <c r="BJ1064" s="1"/>
    </row>
    <row r="1065" s="23" customFormat="1">
      <c r="A1065" s="24" t="s">
        <v>701</v>
      </c>
      <c r="B1065" s="25"/>
      <c r="C1065" s="24"/>
      <c r="D1065" s="24"/>
      <c r="E1065" s="26" t="s">
        <v>263</v>
      </c>
      <c r="F1065" s="27">
        <f t="shared" si="1780"/>
        <v>882299.09999999998</v>
      </c>
      <c r="G1065" s="27">
        <f t="shared" si="1781"/>
        <v>1399738.3999999999</v>
      </c>
      <c r="H1065" s="27">
        <f t="shared" si="1782"/>
        <v>1355736.2999999998</v>
      </c>
      <c r="I1065" s="27">
        <f t="shared" si="1783"/>
        <v>0</v>
      </c>
      <c r="J1065" s="27">
        <f t="shared" si="1784"/>
        <v>0</v>
      </c>
      <c r="K1065" s="27">
        <f t="shared" si="1785"/>
        <v>0</v>
      </c>
      <c r="L1065" s="27">
        <f t="shared" si="1751"/>
        <v>882299.09999999998</v>
      </c>
      <c r="M1065" s="27">
        <f t="shared" si="1752"/>
        <v>1399738.3999999999</v>
      </c>
      <c r="N1065" s="27">
        <f t="shared" si="1753"/>
        <v>1355736.2999999998</v>
      </c>
      <c r="O1065" s="27">
        <f t="shared" si="1786"/>
        <v>0</v>
      </c>
      <c r="P1065" s="27">
        <f t="shared" si="1787"/>
        <v>0</v>
      </c>
      <c r="Q1065" s="27">
        <f t="shared" si="1788"/>
        <v>0</v>
      </c>
      <c r="R1065" s="27">
        <f t="shared" si="1806"/>
        <v>882299.09999999998</v>
      </c>
      <c r="S1065" s="27">
        <f t="shared" si="1807"/>
        <v>1399738.3999999999</v>
      </c>
      <c r="T1065" s="27">
        <f t="shared" si="1808"/>
        <v>1355736.2999999998</v>
      </c>
      <c r="U1065" s="27">
        <f t="shared" si="1789"/>
        <v>0</v>
      </c>
      <c r="V1065" s="27">
        <f t="shared" si="1790"/>
        <v>0</v>
      </c>
      <c r="W1065" s="27">
        <f t="shared" si="1791"/>
        <v>0</v>
      </c>
      <c r="X1065" s="27">
        <f t="shared" si="1809"/>
        <v>882299.09999999998</v>
      </c>
      <c r="Y1065" s="27">
        <f t="shared" si="1810"/>
        <v>1399738.3999999999</v>
      </c>
      <c r="Z1065" s="27">
        <f t="shared" si="1811"/>
        <v>1355736.2999999998</v>
      </c>
      <c r="AA1065" s="27">
        <f t="shared" si="1792"/>
        <v>0</v>
      </c>
      <c r="AB1065" s="27">
        <f t="shared" si="1793"/>
        <v>0</v>
      </c>
      <c r="AC1065" s="27">
        <f t="shared" si="1794"/>
        <v>0</v>
      </c>
      <c r="AD1065" s="27">
        <f t="shared" si="1812"/>
        <v>882299.09999999998</v>
      </c>
      <c r="AE1065" s="27">
        <f t="shared" si="1813"/>
        <v>1399738.3999999999</v>
      </c>
      <c r="AF1065" s="27">
        <f t="shared" si="1814"/>
        <v>1355736.2999999998</v>
      </c>
      <c r="AG1065" s="27">
        <f t="shared" si="1795"/>
        <v>0</v>
      </c>
      <c r="AH1065" s="27">
        <f t="shared" si="1815"/>
        <v>882299.09999999998</v>
      </c>
      <c r="AI1065" s="27">
        <f t="shared" si="1816"/>
        <v>1399738.3999999999</v>
      </c>
      <c r="AJ1065" s="27">
        <f t="shared" si="1817"/>
        <v>1355736.2999999998</v>
      </c>
      <c r="AK1065" s="27">
        <f t="shared" si="1796"/>
        <v>0</v>
      </c>
      <c r="AL1065" s="27">
        <f t="shared" si="1797"/>
        <v>0</v>
      </c>
      <c r="AM1065" s="27">
        <f t="shared" si="1798"/>
        <v>0</v>
      </c>
      <c r="AN1065" s="27">
        <f t="shared" si="1818"/>
        <v>882299.09999999998</v>
      </c>
      <c r="AO1065" s="27">
        <f t="shared" si="1819"/>
        <v>1399738.3999999999</v>
      </c>
      <c r="AP1065" s="27">
        <f t="shared" si="1820"/>
        <v>1355736.2999999998</v>
      </c>
      <c r="AQ1065" s="27">
        <f t="shared" si="1799"/>
        <v>0</v>
      </c>
      <c r="AR1065" s="27">
        <f t="shared" si="1800"/>
        <v>0</v>
      </c>
      <c r="AS1065" s="27">
        <f t="shared" si="1801"/>
        <v>0</v>
      </c>
      <c r="AT1065" s="27">
        <f t="shared" si="1821"/>
        <v>882299.09999999998</v>
      </c>
      <c r="AU1065" s="27">
        <f t="shared" si="1822"/>
        <v>1399738.3999999999</v>
      </c>
      <c r="AV1065" s="27">
        <f t="shared" si="1823"/>
        <v>1355736.2999999998</v>
      </c>
      <c r="AW1065" s="27">
        <f t="shared" si="1802"/>
        <v>0</v>
      </c>
      <c r="AX1065" s="27">
        <f t="shared" si="1803"/>
        <v>0</v>
      </c>
      <c r="AY1065" s="27">
        <f t="shared" si="1804"/>
        <v>0</v>
      </c>
      <c r="AZ1065" s="27">
        <f t="shared" si="1824"/>
        <v>882299.09999999998</v>
      </c>
      <c r="BA1065" s="27">
        <f t="shared" si="1825"/>
        <v>1399738.3999999999</v>
      </c>
      <c r="BB1065" s="27">
        <f t="shared" si="1826"/>
        <v>1355736.2999999998</v>
      </c>
      <c r="BC1065" s="27">
        <f t="shared" si="1805"/>
        <v>0</v>
      </c>
      <c r="BD1065" s="28"/>
      <c r="BE1065" s="28"/>
      <c r="BF1065" s="23"/>
      <c r="BG1065" s="23"/>
      <c r="BH1065" s="23"/>
      <c r="BI1065" s="23"/>
      <c r="BJ1065" s="23"/>
    </row>
    <row r="1066" s="1" customFormat="1">
      <c r="A1066" s="13" t="s">
        <v>702</v>
      </c>
      <c r="B1066" s="14"/>
      <c r="C1066" s="13"/>
      <c r="D1066" s="13"/>
      <c r="E1066" s="29" t="s">
        <v>703</v>
      </c>
      <c r="F1066" s="16">
        <f t="shared" si="1780"/>
        <v>882299.09999999998</v>
      </c>
      <c r="G1066" s="16">
        <f t="shared" si="1781"/>
        <v>1399738.3999999999</v>
      </c>
      <c r="H1066" s="16">
        <f t="shared" si="1782"/>
        <v>1355736.2999999998</v>
      </c>
      <c r="I1066" s="16">
        <f t="shared" si="1783"/>
        <v>0</v>
      </c>
      <c r="J1066" s="16">
        <f t="shared" si="1784"/>
        <v>0</v>
      </c>
      <c r="K1066" s="16">
        <f t="shared" si="1785"/>
        <v>0</v>
      </c>
      <c r="L1066" s="16">
        <f t="shared" si="1751"/>
        <v>882299.09999999998</v>
      </c>
      <c r="M1066" s="16">
        <f t="shared" si="1752"/>
        <v>1399738.3999999999</v>
      </c>
      <c r="N1066" s="16">
        <f t="shared" si="1753"/>
        <v>1355736.2999999998</v>
      </c>
      <c r="O1066" s="16">
        <f t="shared" si="1786"/>
        <v>0</v>
      </c>
      <c r="P1066" s="16">
        <f t="shared" si="1787"/>
        <v>0</v>
      </c>
      <c r="Q1066" s="16">
        <f t="shared" si="1788"/>
        <v>0</v>
      </c>
      <c r="R1066" s="16">
        <f t="shared" si="1806"/>
        <v>882299.09999999998</v>
      </c>
      <c r="S1066" s="16">
        <f t="shared" si="1807"/>
        <v>1399738.3999999999</v>
      </c>
      <c r="T1066" s="16">
        <f t="shared" si="1808"/>
        <v>1355736.2999999998</v>
      </c>
      <c r="U1066" s="16">
        <f t="shared" si="1789"/>
        <v>0</v>
      </c>
      <c r="V1066" s="16">
        <f t="shared" si="1790"/>
        <v>0</v>
      </c>
      <c r="W1066" s="16">
        <f t="shared" si="1791"/>
        <v>0</v>
      </c>
      <c r="X1066" s="16">
        <f t="shared" si="1809"/>
        <v>882299.09999999998</v>
      </c>
      <c r="Y1066" s="16">
        <f t="shared" si="1810"/>
        <v>1399738.3999999999</v>
      </c>
      <c r="Z1066" s="16">
        <f t="shared" si="1811"/>
        <v>1355736.2999999998</v>
      </c>
      <c r="AA1066" s="16">
        <f t="shared" si="1792"/>
        <v>0</v>
      </c>
      <c r="AB1066" s="16">
        <f t="shared" si="1793"/>
        <v>0</v>
      </c>
      <c r="AC1066" s="16">
        <f t="shared" si="1794"/>
        <v>0</v>
      </c>
      <c r="AD1066" s="16">
        <f t="shared" si="1812"/>
        <v>882299.09999999998</v>
      </c>
      <c r="AE1066" s="16">
        <f t="shared" si="1813"/>
        <v>1399738.3999999999</v>
      </c>
      <c r="AF1066" s="16">
        <f t="shared" si="1814"/>
        <v>1355736.2999999998</v>
      </c>
      <c r="AG1066" s="16">
        <f t="shared" si="1795"/>
        <v>0</v>
      </c>
      <c r="AH1066" s="16">
        <f t="shared" si="1815"/>
        <v>882299.09999999998</v>
      </c>
      <c r="AI1066" s="16">
        <f t="shared" si="1816"/>
        <v>1399738.3999999999</v>
      </c>
      <c r="AJ1066" s="16">
        <f t="shared" si="1817"/>
        <v>1355736.2999999998</v>
      </c>
      <c r="AK1066" s="16">
        <f t="shared" si="1796"/>
        <v>0</v>
      </c>
      <c r="AL1066" s="16">
        <f t="shared" si="1797"/>
        <v>0</v>
      </c>
      <c r="AM1066" s="16">
        <f t="shared" si="1798"/>
        <v>0</v>
      </c>
      <c r="AN1066" s="16">
        <f t="shared" si="1818"/>
        <v>882299.09999999998</v>
      </c>
      <c r="AO1066" s="16">
        <f t="shared" si="1819"/>
        <v>1399738.3999999999</v>
      </c>
      <c r="AP1066" s="16">
        <f t="shared" si="1820"/>
        <v>1355736.2999999998</v>
      </c>
      <c r="AQ1066" s="16">
        <f t="shared" si="1799"/>
        <v>0</v>
      </c>
      <c r="AR1066" s="16">
        <f t="shared" si="1800"/>
        <v>0</v>
      </c>
      <c r="AS1066" s="16">
        <f t="shared" si="1801"/>
        <v>0</v>
      </c>
      <c r="AT1066" s="16">
        <f t="shared" si="1821"/>
        <v>882299.09999999998</v>
      </c>
      <c r="AU1066" s="16">
        <f t="shared" si="1822"/>
        <v>1399738.3999999999</v>
      </c>
      <c r="AV1066" s="16">
        <f t="shared" si="1823"/>
        <v>1355736.2999999998</v>
      </c>
      <c r="AW1066" s="16">
        <f t="shared" si="1802"/>
        <v>0</v>
      </c>
      <c r="AX1066" s="16">
        <f t="shared" si="1803"/>
        <v>0</v>
      </c>
      <c r="AY1066" s="16">
        <f t="shared" si="1804"/>
        <v>0</v>
      </c>
      <c r="AZ1066" s="16">
        <f t="shared" si="1824"/>
        <v>882299.09999999998</v>
      </c>
      <c r="BA1066" s="16">
        <f t="shared" si="1825"/>
        <v>1399738.3999999999</v>
      </c>
      <c r="BB1066" s="16">
        <f t="shared" si="1826"/>
        <v>1355736.2999999998</v>
      </c>
      <c r="BC1066" s="16">
        <f t="shared" si="1805"/>
        <v>0</v>
      </c>
      <c r="BD1066" s="30"/>
      <c r="BE1066" s="30"/>
      <c r="BF1066" s="1"/>
      <c r="BG1066" s="1"/>
      <c r="BH1066" s="1"/>
      <c r="BI1066" s="1"/>
      <c r="BJ1066" s="1"/>
    </row>
    <row r="1067" s="1" customFormat="1">
      <c r="A1067" s="13" t="s">
        <v>704</v>
      </c>
      <c r="B1067" s="14"/>
      <c r="C1067" s="13"/>
      <c r="D1067" s="13"/>
      <c r="E1067" s="29" t="s">
        <v>705</v>
      </c>
      <c r="F1067" s="16">
        <f t="shared" si="1780"/>
        <v>882299.09999999998</v>
      </c>
      <c r="G1067" s="16">
        <f t="shared" si="1781"/>
        <v>1399738.3999999999</v>
      </c>
      <c r="H1067" s="16">
        <f t="shared" si="1782"/>
        <v>1355736.2999999998</v>
      </c>
      <c r="I1067" s="16">
        <f t="shared" si="1783"/>
        <v>0</v>
      </c>
      <c r="J1067" s="16">
        <f t="shared" si="1784"/>
        <v>0</v>
      </c>
      <c r="K1067" s="16">
        <f t="shared" si="1785"/>
        <v>0</v>
      </c>
      <c r="L1067" s="16">
        <f t="shared" si="1751"/>
        <v>882299.09999999998</v>
      </c>
      <c r="M1067" s="16">
        <f t="shared" si="1752"/>
        <v>1399738.3999999999</v>
      </c>
      <c r="N1067" s="16">
        <f t="shared" si="1753"/>
        <v>1355736.2999999998</v>
      </c>
      <c r="O1067" s="16">
        <f t="shared" si="1786"/>
        <v>0</v>
      </c>
      <c r="P1067" s="16">
        <f t="shared" si="1787"/>
        <v>0</v>
      </c>
      <c r="Q1067" s="16">
        <f t="shared" si="1788"/>
        <v>0</v>
      </c>
      <c r="R1067" s="16">
        <f t="shared" si="1806"/>
        <v>882299.09999999998</v>
      </c>
      <c r="S1067" s="16">
        <f t="shared" si="1807"/>
        <v>1399738.3999999999</v>
      </c>
      <c r="T1067" s="16">
        <f t="shared" si="1808"/>
        <v>1355736.2999999998</v>
      </c>
      <c r="U1067" s="16">
        <f t="shared" si="1789"/>
        <v>0</v>
      </c>
      <c r="V1067" s="16">
        <f t="shared" si="1790"/>
        <v>0</v>
      </c>
      <c r="W1067" s="16">
        <f t="shared" si="1791"/>
        <v>0</v>
      </c>
      <c r="X1067" s="16">
        <f t="shared" si="1809"/>
        <v>882299.09999999998</v>
      </c>
      <c r="Y1067" s="16">
        <f t="shared" si="1810"/>
        <v>1399738.3999999999</v>
      </c>
      <c r="Z1067" s="16">
        <f t="shared" si="1811"/>
        <v>1355736.2999999998</v>
      </c>
      <c r="AA1067" s="16">
        <f t="shared" si="1792"/>
        <v>0</v>
      </c>
      <c r="AB1067" s="16">
        <f t="shared" si="1793"/>
        <v>0</v>
      </c>
      <c r="AC1067" s="16">
        <f t="shared" si="1794"/>
        <v>0</v>
      </c>
      <c r="AD1067" s="16">
        <f t="shared" si="1812"/>
        <v>882299.09999999998</v>
      </c>
      <c r="AE1067" s="16">
        <f t="shared" si="1813"/>
        <v>1399738.3999999999</v>
      </c>
      <c r="AF1067" s="16">
        <f t="shared" si="1814"/>
        <v>1355736.2999999998</v>
      </c>
      <c r="AG1067" s="16">
        <f t="shared" si="1795"/>
        <v>0</v>
      </c>
      <c r="AH1067" s="16">
        <f t="shared" si="1815"/>
        <v>882299.09999999998</v>
      </c>
      <c r="AI1067" s="16">
        <f t="shared" si="1816"/>
        <v>1399738.3999999999</v>
      </c>
      <c r="AJ1067" s="16">
        <f t="shared" si="1817"/>
        <v>1355736.2999999998</v>
      </c>
      <c r="AK1067" s="16">
        <f t="shared" si="1796"/>
        <v>0</v>
      </c>
      <c r="AL1067" s="16">
        <f t="shared" si="1797"/>
        <v>0</v>
      </c>
      <c r="AM1067" s="16">
        <f t="shared" si="1798"/>
        <v>0</v>
      </c>
      <c r="AN1067" s="16">
        <f t="shared" si="1818"/>
        <v>882299.09999999998</v>
      </c>
      <c r="AO1067" s="16">
        <f t="shared" si="1819"/>
        <v>1399738.3999999999</v>
      </c>
      <c r="AP1067" s="16">
        <f t="shared" si="1820"/>
        <v>1355736.2999999998</v>
      </c>
      <c r="AQ1067" s="16">
        <f t="shared" si="1799"/>
        <v>0</v>
      </c>
      <c r="AR1067" s="16">
        <f t="shared" si="1800"/>
        <v>0</v>
      </c>
      <c r="AS1067" s="16">
        <f t="shared" si="1801"/>
        <v>0</v>
      </c>
      <c r="AT1067" s="16">
        <f t="shared" si="1821"/>
        <v>882299.09999999998</v>
      </c>
      <c r="AU1067" s="16">
        <f t="shared" si="1822"/>
        <v>1399738.3999999999</v>
      </c>
      <c r="AV1067" s="16">
        <f t="shared" si="1823"/>
        <v>1355736.2999999998</v>
      </c>
      <c r="AW1067" s="16">
        <f t="shared" si="1802"/>
        <v>0</v>
      </c>
      <c r="AX1067" s="16">
        <f t="shared" si="1803"/>
        <v>0</v>
      </c>
      <c r="AY1067" s="16">
        <f t="shared" si="1804"/>
        <v>0</v>
      </c>
      <c r="AZ1067" s="16">
        <f t="shared" si="1824"/>
        <v>882299.09999999998</v>
      </c>
      <c r="BA1067" s="16">
        <f t="shared" si="1825"/>
        <v>1399738.3999999999</v>
      </c>
      <c r="BB1067" s="16">
        <f t="shared" si="1826"/>
        <v>1355736.2999999998</v>
      </c>
      <c r="BC1067" s="16">
        <f t="shared" si="1805"/>
        <v>0</v>
      </c>
      <c r="BD1067" s="30"/>
      <c r="BE1067" s="30"/>
      <c r="BF1067" s="1"/>
      <c r="BG1067" s="1"/>
      <c r="BH1067" s="1"/>
      <c r="BI1067" s="1"/>
      <c r="BJ1067" s="1"/>
    </row>
    <row r="1068" s="1" customFormat="1">
      <c r="A1068" s="13" t="s">
        <v>704</v>
      </c>
      <c r="B1068" s="14" t="s">
        <v>52</v>
      </c>
      <c r="C1068" s="13"/>
      <c r="D1068" s="13"/>
      <c r="E1068" s="29" t="s">
        <v>53</v>
      </c>
      <c r="F1068" s="16">
        <f t="shared" si="1780"/>
        <v>882299.09999999998</v>
      </c>
      <c r="G1068" s="16">
        <f t="shared" si="1781"/>
        <v>1399738.3999999999</v>
      </c>
      <c r="H1068" s="16">
        <f t="shared" si="1782"/>
        <v>1355736.2999999998</v>
      </c>
      <c r="I1068" s="16">
        <f t="shared" si="1783"/>
        <v>0</v>
      </c>
      <c r="J1068" s="16">
        <f t="shared" si="1784"/>
        <v>0</v>
      </c>
      <c r="K1068" s="16">
        <f t="shared" si="1785"/>
        <v>0</v>
      </c>
      <c r="L1068" s="16">
        <f t="shared" si="1751"/>
        <v>882299.09999999998</v>
      </c>
      <c r="M1068" s="16">
        <f t="shared" si="1752"/>
        <v>1399738.3999999999</v>
      </c>
      <c r="N1068" s="16">
        <f t="shared" si="1753"/>
        <v>1355736.2999999998</v>
      </c>
      <c r="O1068" s="16">
        <f t="shared" si="1786"/>
        <v>0</v>
      </c>
      <c r="P1068" s="16">
        <f t="shared" si="1787"/>
        <v>0</v>
      </c>
      <c r="Q1068" s="16">
        <f t="shared" si="1788"/>
        <v>0</v>
      </c>
      <c r="R1068" s="16">
        <f t="shared" si="1806"/>
        <v>882299.09999999998</v>
      </c>
      <c r="S1068" s="16">
        <f t="shared" si="1807"/>
        <v>1399738.3999999999</v>
      </c>
      <c r="T1068" s="16">
        <f t="shared" si="1808"/>
        <v>1355736.2999999998</v>
      </c>
      <c r="U1068" s="16">
        <f t="shared" si="1789"/>
        <v>0</v>
      </c>
      <c r="V1068" s="16">
        <f t="shared" si="1790"/>
        <v>0</v>
      </c>
      <c r="W1068" s="16">
        <f t="shared" si="1791"/>
        <v>0</v>
      </c>
      <c r="X1068" s="16">
        <f t="shared" si="1809"/>
        <v>882299.09999999998</v>
      </c>
      <c r="Y1068" s="16">
        <f t="shared" si="1810"/>
        <v>1399738.3999999999</v>
      </c>
      <c r="Z1068" s="16">
        <f t="shared" si="1811"/>
        <v>1355736.2999999998</v>
      </c>
      <c r="AA1068" s="16">
        <f t="shared" si="1792"/>
        <v>0</v>
      </c>
      <c r="AB1068" s="16">
        <f t="shared" si="1793"/>
        <v>0</v>
      </c>
      <c r="AC1068" s="16">
        <f t="shared" si="1794"/>
        <v>0</v>
      </c>
      <c r="AD1068" s="16">
        <f t="shared" si="1812"/>
        <v>882299.09999999998</v>
      </c>
      <c r="AE1068" s="16">
        <f t="shared" si="1813"/>
        <v>1399738.3999999999</v>
      </c>
      <c r="AF1068" s="16">
        <f t="shared" si="1814"/>
        <v>1355736.2999999998</v>
      </c>
      <c r="AG1068" s="16">
        <f t="shared" si="1795"/>
        <v>0</v>
      </c>
      <c r="AH1068" s="16">
        <f t="shared" si="1815"/>
        <v>882299.09999999998</v>
      </c>
      <c r="AI1068" s="16">
        <f t="shared" si="1816"/>
        <v>1399738.3999999999</v>
      </c>
      <c r="AJ1068" s="16">
        <f t="shared" si="1817"/>
        <v>1355736.2999999998</v>
      </c>
      <c r="AK1068" s="16">
        <f t="shared" si="1796"/>
        <v>0</v>
      </c>
      <c r="AL1068" s="16">
        <f t="shared" si="1797"/>
        <v>0</v>
      </c>
      <c r="AM1068" s="16">
        <f t="shared" si="1798"/>
        <v>0</v>
      </c>
      <c r="AN1068" s="16">
        <f t="shared" si="1818"/>
        <v>882299.09999999998</v>
      </c>
      <c r="AO1068" s="16">
        <f t="shared" si="1819"/>
        <v>1399738.3999999999</v>
      </c>
      <c r="AP1068" s="16">
        <f t="shared" si="1820"/>
        <v>1355736.2999999998</v>
      </c>
      <c r="AQ1068" s="16">
        <f t="shared" si="1799"/>
        <v>0</v>
      </c>
      <c r="AR1068" s="16">
        <f t="shared" si="1800"/>
        <v>0</v>
      </c>
      <c r="AS1068" s="16">
        <f t="shared" si="1801"/>
        <v>0</v>
      </c>
      <c r="AT1068" s="16">
        <f t="shared" si="1821"/>
        <v>882299.09999999998</v>
      </c>
      <c r="AU1068" s="16">
        <f t="shared" si="1822"/>
        <v>1399738.3999999999</v>
      </c>
      <c r="AV1068" s="16">
        <f t="shared" si="1823"/>
        <v>1355736.2999999998</v>
      </c>
      <c r="AW1068" s="16">
        <f t="shared" si="1802"/>
        <v>0</v>
      </c>
      <c r="AX1068" s="16">
        <f t="shared" si="1803"/>
        <v>0</v>
      </c>
      <c r="AY1068" s="16">
        <f t="shared" si="1804"/>
        <v>0</v>
      </c>
      <c r="AZ1068" s="16">
        <f t="shared" si="1824"/>
        <v>882299.09999999998</v>
      </c>
      <c r="BA1068" s="16">
        <f t="shared" si="1825"/>
        <v>1399738.3999999999</v>
      </c>
      <c r="BB1068" s="16">
        <f t="shared" si="1826"/>
        <v>1355736.2999999998</v>
      </c>
      <c r="BC1068" s="16">
        <f t="shared" si="1805"/>
        <v>0</v>
      </c>
      <c r="BD1068" s="30"/>
      <c r="BE1068" s="30"/>
      <c r="BF1068" s="1"/>
      <c r="BG1068" s="1"/>
      <c r="BH1068" s="1"/>
      <c r="BI1068" s="1"/>
      <c r="BJ1068" s="1"/>
    </row>
    <row r="1069" s="1" customFormat="1">
      <c r="A1069" s="13" t="s">
        <v>704</v>
      </c>
      <c r="B1069" s="14">
        <v>800</v>
      </c>
      <c r="C1069" s="13" t="s">
        <v>242</v>
      </c>
      <c r="D1069" s="13" t="s">
        <v>70</v>
      </c>
      <c r="E1069" s="29" t="s">
        <v>700</v>
      </c>
      <c r="F1069" s="16">
        <f>886160.4-3861.3</f>
        <v>882299.09999999998</v>
      </c>
      <c r="G1069" s="16">
        <v>1399738.3999999999</v>
      </c>
      <c r="H1069" s="16">
        <v>1355736.2999999998</v>
      </c>
      <c r="I1069" s="16"/>
      <c r="J1069" s="16"/>
      <c r="K1069" s="16"/>
      <c r="L1069" s="16">
        <f t="shared" si="1751"/>
        <v>882299.09999999998</v>
      </c>
      <c r="M1069" s="16">
        <f t="shared" si="1752"/>
        <v>1399738.3999999999</v>
      </c>
      <c r="N1069" s="16">
        <f t="shared" si="1753"/>
        <v>1355736.2999999998</v>
      </c>
      <c r="O1069" s="16"/>
      <c r="P1069" s="16"/>
      <c r="Q1069" s="16"/>
      <c r="R1069" s="16">
        <f t="shared" si="1806"/>
        <v>882299.09999999998</v>
      </c>
      <c r="S1069" s="16">
        <f t="shared" si="1807"/>
        <v>1399738.3999999999</v>
      </c>
      <c r="T1069" s="16">
        <f t="shared" si="1808"/>
        <v>1355736.2999999998</v>
      </c>
      <c r="U1069" s="16"/>
      <c r="V1069" s="16"/>
      <c r="W1069" s="16"/>
      <c r="X1069" s="16">
        <f t="shared" si="1809"/>
        <v>882299.09999999998</v>
      </c>
      <c r="Y1069" s="16">
        <f t="shared" si="1810"/>
        <v>1399738.3999999999</v>
      </c>
      <c r="Z1069" s="16">
        <f t="shared" si="1811"/>
        <v>1355736.2999999998</v>
      </c>
      <c r="AA1069" s="16"/>
      <c r="AB1069" s="16"/>
      <c r="AC1069" s="16"/>
      <c r="AD1069" s="16">
        <f t="shared" si="1812"/>
        <v>882299.09999999998</v>
      </c>
      <c r="AE1069" s="16">
        <f t="shared" si="1813"/>
        <v>1399738.3999999999</v>
      </c>
      <c r="AF1069" s="16">
        <f t="shared" si="1814"/>
        <v>1355736.2999999998</v>
      </c>
      <c r="AG1069" s="16"/>
      <c r="AH1069" s="16">
        <f t="shared" si="1815"/>
        <v>882299.09999999998</v>
      </c>
      <c r="AI1069" s="16">
        <f t="shared" si="1816"/>
        <v>1399738.3999999999</v>
      </c>
      <c r="AJ1069" s="16">
        <f t="shared" si="1817"/>
        <v>1355736.2999999998</v>
      </c>
      <c r="AK1069" s="16"/>
      <c r="AL1069" s="16"/>
      <c r="AM1069" s="16"/>
      <c r="AN1069" s="16">
        <f t="shared" si="1818"/>
        <v>882299.09999999998</v>
      </c>
      <c r="AO1069" s="16">
        <f t="shared" si="1819"/>
        <v>1399738.3999999999</v>
      </c>
      <c r="AP1069" s="16">
        <f t="shared" si="1820"/>
        <v>1355736.2999999998</v>
      </c>
      <c r="AQ1069" s="16"/>
      <c r="AR1069" s="16"/>
      <c r="AS1069" s="16"/>
      <c r="AT1069" s="16">
        <f t="shared" si="1821"/>
        <v>882299.09999999998</v>
      </c>
      <c r="AU1069" s="16">
        <f t="shared" si="1822"/>
        <v>1399738.3999999999</v>
      </c>
      <c r="AV1069" s="16">
        <f t="shared" si="1823"/>
        <v>1355736.2999999998</v>
      </c>
      <c r="AW1069" s="16"/>
      <c r="AX1069" s="16"/>
      <c r="AY1069" s="16"/>
      <c r="AZ1069" s="16">
        <f t="shared" si="1824"/>
        <v>882299.09999999998</v>
      </c>
      <c r="BA1069" s="16">
        <f t="shared" si="1825"/>
        <v>1399738.3999999999</v>
      </c>
      <c r="BB1069" s="16">
        <f t="shared" si="1826"/>
        <v>1355736.2999999998</v>
      </c>
      <c r="BC1069" s="16"/>
      <c r="BD1069" s="30"/>
      <c r="BE1069" s="30"/>
      <c r="BF1069" s="1"/>
      <c r="BG1069" s="1"/>
      <c r="BH1069" s="1"/>
      <c r="BI1069" s="1"/>
      <c r="BJ1069" s="1"/>
    </row>
    <row r="1070" s="23" customFormat="1">
      <c r="A1070" s="24" t="s">
        <v>706</v>
      </c>
      <c r="B1070" s="25"/>
      <c r="C1070" s="24"/>
      <c r="D1070" s="24"/>
      <c r="E1070" s="26" t="s">
        <v>61</v>
      </c>
      <c r="F1070" s="27">
        <f>F1071+F1101</f>
        <v>8289864.2000000002</v>
      </c>
      <c r="G1070" s="27">
        <f>G1071+G1101</f>
        <v>8902289.3000000007</v>
      </c>
      <c r="H1070" s="27">
        <f>H1071+H1101</f>
        <v>9544585.9999999981</v>
      </c>
      <c r="I1070" s="27">
        <f>I1071+I1101</f>
        <v>40792.500000000015</v>
      </c>
      <c r="J1070" s="27">
        <f>J1071+J1101</f>
        <v>25118.799999999988</v>
      </c>
      <c r="K1070" s="27">
        <f>K1071+K1101</f>
        <v>8326.0999999999767</v>
      </c>
      <c r="L1070" s="27">
        <f t="shared" si="1751"/>
        <v>8330656.7000000002</v>
      </c>
      <c r="M1070" s="27">
        <f t="shared" si="1752"/>
        <v>8927408.1000000015</v>
      </c>
      <c r="N1070" s="27">
        <f t="shared" si="1753"/>
        <v>9552912.0999999978</v>
      </c>
      <c r="O1070" s="27">
        <f>O1071+O1101</f>
        <v>565451.97909999988</v>
      </c>
      <c r="P1070" s="27">
        <f>P1071+P1101</f>
        <v>597411.16199999989</v>
      </c>
      <c r="Q1070" s="27">
        <f>Q1071+Q1101</f>
        <v>571902.24599999993</v>
      </c>
      <c r="R1070" s="27">
        <f t="shared" si="1806"/>
        <v>8896108.6790999994</v>
      </c>
      <c r="S1070" s="27">
        <f t="shared" si="1807"/>
        <v>9524819.262000002</v>
      </c>
      <c r="T1070" s="27">
        <f t="shared" si="1808"/>
        <v>10124814.345999997</v>
      </c>
      <c r="U1070" s="27">
        <f>U1071+U1101</f>
        <v>-239055.92499999999</v>
      </c>
      <c r="V1070" s="27">
        <f>V1071+V1101</f>
        <v>-327635.63799999998</v>
      </c>
      <c r="W1070" s="27">
        <f>W1071+W1101</f>
        <v>-338164.64600000001</v>
      </c>
      <c r="X1070" s="27">
        <f t="shared" si="1809"/>
        <v>8657052.7540999986</v>
      </c>
      <c r="Y1070" s="27">
        <f t="shared" si="1810"/>
        <v>9197183.6240000017</v>
      </c>
      <c r="Z1070" s="27">
        <f t="shared" si="1811"/>
        <v>9786649.6999999974</v>
      </c>
      <c r="AA1070" s="27">
        <f>AA1071+AA1101</f>
        <v>418323.16600000003</v>
      </c>
      <c r="AB1070" s="27">
        <f>AB1071+AB1101</f>
        <v>-255660.08500000002</v>
      </c>
      <c r="AC1070" s="27">
        <f>AC1071+AC1101</f>
        <v>-100437.08100000001</v>
      </c>
      <c r="AD1070" s="27">
        <f t="shared" si="1812"/>
        <v>9075375.9200999979</v>
      </c>
      <c r="AE1070" s="27">
        <f t="shared" si="1813"/>
        <v>8941523.5390000008</v>
      </c>
      <c r="AF1070" s="27">
        <f t="shared" si="1814"/>
        <v>9686212.6189999972</v>
      </c>
      <c r="AG1070" s="27">
        <f>AG1071+AG1101</f>
        <v>0</v>
      </c>
      <c r="AH1070" s="27">
        <f t="shared" si="1815"/>
        <v>9075375.9200999979</v>
      </c>
      <c r="AI1070" s="27">
        <f t="shared" si="1816"/>
        <v>8941523.5390000008</v>
      </c>
      <c r="AJ1070" s="27">
        <f t="shared" si="1817"/>
        <v>9686212.6189999972</v>
      </c>
      <c r="AK1070" s="27">
        <f>AK1071+AK1101</f>
        <v>0</v>
      </c>
      <c r="AL1070" s="27">
        <f>AL1071+AL1101</f>
        <v>0</v>
      </c>
      <c r="AM1070" s="27">
        <f>AM1071+AM1101</f>
        <v>0</v>
      </c>
      <c r="AN1070" s="27">
        <f t="shared" si="1818"/>
        <v>9075375.9200999979</v>
      </c>
      <c r="AO1070" s="27">
        <f t="shared" si="1819"/>
        <v>8941523.5390000008</v>
      </c>
      <c r="AP1070" s="27">
        <f t="shared" si="1820"/>
        <v>9686212.6189999972</v>
      </c>
      <c r="AQ1070" s="27">
        <f>AQ1071+AQ1101</f>
        <v>0</v>
      </c>
      <c r="AR1070" s="27">
        <f>AR1071+AR1101</f>
        <v>0</v>
      </c>
      <c r="AS1070" s="27">
        <f>AS1071+AS1101</f>
        <v>0</v>
      </c>
      <c r="AT1070" s="27">
        <f t="shared" si="1821"/>
        <v>9075375.9200999979</v>
      </c>
      <c r="AU1070" s="27">
        <f t="shared" si="1822"/>
        <v>8941523.5390000008</v>
      </c>
      <c r="AV1070" s="27">
        <f t="shared" si="1823"/>
        <v>9686212.6189999972</v>
      </c>
      <c r="AW1070" s="27">
        <f>AW1071+AW1101</f>
        <v>-15000.000000000007</v>
      </c>
      <c r="AX1070" s="27">
        <f>AX1071+AX1101</f>
        <v>0</v>
      </c>
      <c r="AY1070" s="27">
        <f>AY1071+AY1101</f>
        <v>0</v>
      </c>
      <c r="AZ1070" s="27">
        <f t="shared" si="1824"/>
        <v>9060375.9200999979</v>
      </c>
      <c r="BA1070" s="27">
        <f t="shared" si="1825"/>
        <v>8941523.5390000008</v>
      </c>
      <c r="BB1070" s="27">
        <f t="shared" si="1826"/>
        <v>9686212.6189999972</v>
      </c>
      <c r="BC1070" s="27">
        <f>BC1071+BC1101</f>
        <v>0</v>
      </c>
      <c r="BD1070" s="28"/>
      <c r="BE1070" s="28"/>
      <c r="BF1070" s="23"/>
      <c r="BG1070" s="23"/>
      <c r="BH1070" s="23"/>
      <c r="BI1070" s="23"/>
      <c r="BJ1070" s="23"/>
    </row>
    <row r="1071" s="1" customFormat="1">
      <c r="A1071" s="13" t="s">
        <v>707</v>
      </c>
      <c r="B1071" s="14"/>
      <c r="C1071" s="13"/>
      <c r="D1071" s="13"/>
      <c r="E1071" s="29" t="s">
        <v>708</v>
      </c>
      <c r="F1071" s="16">
        <f>F1072+F1075+F1078+F1088+F1091+F1095</f>
        <v>8112374</v>
      </c>
      <c r="G1071" s="16">
        <f>G1072+G1075+G1078+G1088+G1091+G1095</f>
        <v>8719644.3000000007</v>
      </c>
      <c r="H1071" s="16">
        <f>H1072+H1075+H1078+H1088+H1091+H1095</f>
        <v>9361940.9999999981</v>
      </c>
      <c r="I1071" s="16">
        <f>I1072+I1075+I1078+I1088+I1091+I1095+I1085</f>
        <v>40792.500000000015</v>
      </c>
      <c r="J1071" s="16">
        <f>J1072+J1075+J1078+J1088+J1091+J1095+J1085</f>
        <v>25118.799999999988</v>
      </c>
      <c r="K1071" s="16">
        <f>K1072+K1075+K1078+K1088+K1091+K1095+K1085</f>
        <v>8326.0999999999767</v>
      </c>
      <c r="L1071" s="16">
        <f t="shared" si="1751"/>
        <v>8153166.5</v>
      </c>
      <c r="M1071" s="16">
        <f t="shared" si="1752"/>
        <v>8744763.1000000015</v>
      </c>
      <c r="N1071" s="16">
        <f t="shared" si="1753"/>
        <v>9370267.0999999978</v>
      </c>
      <c r="O1071" s="16">
        <f>O1072+O1075+O1078+O1088+O1091+O1095+O1085</f>
        <v>548973.27909999993</v>
      </c>
      <c r="P1071" s="16">
        <f>P1072+P1075+P1078+P1088+P1091+P1095+P1085</f>
        <v>578283.46199999994</v>
      </c>
      <c r="Q1071" s="16">
        <f>Q1072+Q1075+Q1078+Q1088+Q1091+Q1095+Q1085</f>
        <v>552774.54599999997</v>
      </c>
      <c r="R1071" s="16">
        <f t="shared" si="1806"/>
        <v>8702139.7791000009</v>
      </c>
      <c r="S1071" s="16">
        <f t="shared" si="1807"/>
        <v>9323046.5620000008</v>
      </c>
      <c r="T1071" s="16">
        <f t="shared" si="1808"/>
        <v>9923041.6459999979</v>
      </c>
      <c r="U1071" s="16">
        <f>U1072+U1075+U1078+U1088+U1091+U1095+U1085</f>
        <v>-239055.92499999999</v>
      </c>
      <c r="V1071" s="16">
        <f>V1072+V1075+V1078+V1088+V1091+V1095+V1085</f>
        <v>-327635.63799999998</v>
      </c>
      <c r="W1071" s="16">
        <f>W1072+W1075+W1078+W1088+W1091+W1095+W1085</f>
        <v>-338164.64600000001</v>
      </c>
      <c r="X1071" s="16">
        <f t="shared" si="1809"/>
        <v>8463083.8541000001</v>
      </c>
      <c r="Y1071" s="16">
        <f t="shared" si="1810"/>
        <v>8995410.9240000006</v>
      </c>
      <c r="Z1071" s="16">
        <f t="shared" si="1811"/>
        <v>9584876.9999999981</v>
      </c>
      <c r="AA1071" s="16">
        <f>AA1072+AA1075+AA1078+AA1088+AA1091+AA1095+AA1085+AA1098</f>
        <v>418323.16600000003</v>
      </c>
      <c r="AB1071" s="16">
        <f>AB1072+AB1075+AB1078+AB1088+AB1091+AB1095+AB1085+AB1098</f>
        <v>-255660.08500000002</v>
      </c>
      <c r="AC1071" s="16">
        <f>AC1072+AC1075+AC1078+AC1088+AC1091+AC1095+AC1085+AC1098</f>
        <v>-100437.08100000001</v>
      </c>
      <c r="AD1071" s="16">
        <f t="shared" si="1812"/>
        <v>8881407.0200999994</v>
      </c>
      <c r="AE1071" s="16">
        <f t="shared" si="1813"/>
        <v>8739750.8389999997</v>
      </c>
      <c r="AF1071" s="16">
        <f t="shared" si="1814"/>
        <v>9484439.9189999979</v>
      </c>
      <c r="AG1071" s="16">
        <f>AG1072+AG1075+AG1078+AG1088+AG1091+AG1095+AG1085+AG1098</f>
        <v>0</v>
      </c>
      <c r="AH1071" s="16">
        <f t="shared" si="1815"/>
        <v>8881407.0200999994</v>
      </c>
      <c r="AI1071" s="16">
        <f t="shared" si="1816"/>
        <v>8739750.8389999997</v>
      </c>
      <c r="AJ1071" s="16">
        <f t="shared" si="1817"/>
        <v>9484439.9189999979</v>
      </c>
      <c r="AK1071" s="16">
        <f>AK1072+AK1075+AK1078+AK1088+AK1091+AK1095+AK1085+AK1098</f>
        <v>0</v>
      </c>
      <c r="AL1071" s="16">
        <f>AL1072+AL1075+AL1078+AL1088+AL1091+AL1095+AL1085+AL1098</f>
        <v>0</v>
      </c>
      <c r="AM1071" s="16">
        <f>AM1072+AM1075+AM1078+AM1088+AM1091+AM1095+AM1085+AM1098</f>
        <v>0</v>
      </c>
      <c r="AN1071" s="16">
        <f t="shared" si="1818"/>
        <v>8881407.0200999994</v>
      </c>
      <c r="AO1071" s="16">
        <f t="shared" si="1819"/>
        <v>8739750.8389999997</v>
      </c>
      <c r="AP1071" s="16">
        <f t="shared" si="1820"/>
        <v>9484439.9189999979</v>
      </c>
      <c r="AQ1071" s="16">
        <f>AQ1072+AQ1075+AQ1078+AQ1088+AQ1091+AQ1095+AQ1085+AQ1098</f>
        <v>0</v>
      </c>
      <c r="AR1071" s="16">
        <f>AR1072+AR1075+AR1078+AR1088+AR1091+AR1095+AR1085+AR1098</f>
        <v>0</v>
      </c>
      <c r="AS1071" s="16">
        <f>AS1072+AS1075+AS1078+AS1088+AS1091+AS1095+AS1085+AS1098</f>
        <v>0</v>
      </c>
      <c r="AT1071" s="16">
        <f t="shared" si="1821"/>
        <v>8881407.0200999994</v>
      </c>
      <c r="AU1071" s="16">
        <f t="shared" si="1822"/>
        <v>8739750.8389999997</v>
      </c>
      <c r="AV1071" s="16">
        <f t="shared" si="1823"/>
        <v>9484439.9189999979</v>
      </c>
      <c r="AW1071" s="16">
        <f>AW1072+AW1075+AW1078+AW1088+AW1091+AW1095+AW1085+AW1098</f>
        <v>-23180.233000000007</v>
      </c>
      <c r="AX1071" s="16">
        <f>AX1072+AX1075+AX1078+AX1088+AX1091+AX1095+AX1085+AX1098</f>
        <v>0</v>
      </c>
      <c r="AY1071" s="16">
        <f>AY1072+AY1075+AY1078+AY1088+AY1091+AY1095+AY1085+AY1098</f>
        <v>0</v>
      </c>
      <c r="AZ1071" s="16">
        <f t="shared" si="1824"/>
        <v>8858226.7870999984</v>
      </c>
      <c r="BA1071" s="16">
        <f t="shared" si="1825"/>
        <v>8739750.8389999997</v>
      </c>
      <c r="BB1071" s="16">
        <f t="shared" si="1826"/>
        <v>9484439.9189999979</v>
      </c>
      <c r="BC1071" s="16">
        <f>BC1072+BC1075+BC1078+BC1088+BC1091+BC1095+BC1085+BC1098</f>
        <v>0</v>
      </c>
      <c r="BD1071" s="30"/>
      <c r="BE1071" s="30"/>
      <c r="BF1071" s="1"/>
      <c r="BG1071" s="1"/>
      <c r="BH1071" s="1"/>
      <c r="BI1071" s="1"/>
      <c r="BJ1071" s="1"/>
    </row>
    <row r="1072" s="1" customFormat="1">
      <c r="A1072" s="13" t="s">
        <v>709</v>
      </c>
      <c r="B1072" s="14"/>
      <c r="C1072" s="13"/>
      <c r="D1072" s="13"/>
      <c r="E1072" s="29" t="s">
        <v>710</v>
      </c>
      <c r="F1072" s="16">
        <f t="shared" ref="F1072:F1076" si="1827">F1073</f>
        <v>180169.70000000001</v>
      </c>
      <c r="G1072" s="16">
        <f t="shared" ref="G1072:G1076" si="1828">G1073</f>
        <v>103992.39999999999</v>
      </c>
      <c r="H1072" s="16">
        <f t="shared" ref="H1072:H1076" si="1829">H1073</f>
        <v>103988.20000000001</v>
      </c>
      <c r="I1072" s="16">
        <f t="shared" ref="I1072:I1076" si="1830">I1073</f>
        <v>-328.80000000000001</v>
      </c>
      <c r="J1072" s="16">
        <f t="shared" ref="J1072:J1076" si="1831">J1073</f>
        <v>-297.69999999999999</v>
      </c>
      <c r="K1072" s="16">
        <f t="shared" ref="K1072:K1076" si="1832">K1073</f>
        <v>-297.69999999999999</v>
      </c>
      <c r="L1072" s="16">
        <f t="shared" si="1751"/>
        <v>179840.90000000002</v>
      </c>
      <c r="M1072" s="16">
        <f t="shared" si="1752"/>
        <v>103694.7</v>
      </c>
      <c r="N1072" s="16">
        <f t="shared" si="1753"/>
        <v>103690.50000000001</v>
      </c>
      <c r="O1072" s="16">
        <f t="shared" ref="O1072:O1076" si="1833">O1073</f>
        <v>10494.1</v>
      </c>
      <c r="P1072" s="16">
        <f t="shared" ref="P1072:P1076" si="1834">P1073</f>
        <v>13770.200000000001</v>
      </c>
      <c r="Q1072" s="16">
        <f t="shared" ref="Q1072:Q1076" si="1835">Q1073</f>
        <v>14609.9</v>
      </c>
      <c r="R1072" s="16">
        <f t="shared" si="1806"/>
        <v>190335.00000000003</v>
      </c>
      <c r="S1072" s="16">
        <f t="shared" si="1807"/>
        <v>117464.89999999999</v>
      </c>
      <c r="T1072" s="16">
        <f t="shared" si="1808"/>
        <v>118300.40000000001</v>
      </c>
      <c r="U1072" s="16">
        <f t="shared" ref="U1072:U1076" si="1836">U1073</f>
        <v>0</v>
      </c>
      <c r="V1072" s="16">
        <f t="shared" ref="V1072:V1076" si="1837">V1073</f>
        <v>0</v>
      </c>
      <c r="W1072" s="16">
        <f t="shared" ref="W1072:W1076" si="1838">W1073</f>
        <v>0</v>
      </c>
      <c r="X1072" s="16">
        <f t="shared" si="1809"/>
        <v>190335.00000000003</v>
      </c>
      <c r="Y1072" s="16">
        <f t="shared" si="1810"/>
        <v>117464.89999999999</v>
      </c>
      <c r="Z1072" s="16">
        <f t="shared" si="1811"/>
        <v>118300.40000000001</v>
      </c>
      <c r="AA1072" s="16">
        <f t="shared" ref="AA1072:AA1076" si="1839">AA1073</f>
        <v>0</v>
      </c>
      <c r="AB1072" s="16">
        <f t="shared" ref="AB1072:AB1076" si="1840">AB1073</f>
        <v>0</v>
      </c>
      <c r="AC1072" s="16">
        <f t="shared" ref="AC1072:AC1076" si="1841">AC1073</f>
        <v>0</v>
      </c>
      <c r="AD1072" s="16">
        <f t="shared" si="1812"/>
        <v>190335.00000000003</v>
      </c>
      <c r="AE1072" s="16">
        <f t="shared" si="1813"/>
        <v>117464.89999999999</v>
      </c>
      <c r="AF1072" s="16">
        <f t="shared" si="1814"/>
        <v>118300.40000000001</v>
      </c>
      <c r="AG1072" s="16">
        <f t="shared" ref="AG1072:AG1076" si="1842">AG1073</f>
        <v>0</v>
      </c>
      <c r="AH1072" s="16">
        <f t="shared" si="1815"/>
        <v>190335.00000000003</v>
      </c>
      <c r="AI1072" s="16">
        <f t="shared" si="1816"/>
        <v>117464.89999999999</v>
      </c>
      <c r="AJ1072" s="16">
        <f t="shared" si="1817"/>
        <v>118300.40000000001</v>
      </c>
      <c r="AK1072" s="16">
        <f t="shared" ref="AK1072:AK1076" si="1843">AK1073</f>
        <v>0</v>
      </c>
      <c r="AL1072" s="16">
        <f t="shared" ref="AL1072:AL1076" si="1844">AL1073</f>
        <v>0</v>
      </c>
      <c r="AM1072" s="16">
        <f t="shared" ref="AM1072:AM1076" si="1845">AM1073</f>
        <v>0</v>
      </c>
      <c r="AN1072" s="16">
        <f t="shared" si="1818"/>
        <v>190335.00000000003</v>
      </c>
      <c r="AO1072" s="16">
        <f t="shared" si="1819"/>
        <v>117464.89999999999</v>
      </c>
      <c r="AP1072" s="16">
        <f t="shared" si="1820"/>
        <v>118300.40000000001</v>
      </c>
      <c r="AQ1072" s="16">
        <f t="shared" ref="AQ1072:AQ1076" si="1846">AQ1073</f>
        <v>0</v>
      </c>
      <c r="AR1072" s="16">
        <f t="shared" ref="AR1072:AR1076" si="1847">AR1073</f>
        <v>0</v>
      </c>
      <c r="AS1072" s="16">
        <f t="shared" ref="AS1072:AS1076" si="1848">AS1073</f>
        <v>0</v>
      </c>
      <c r="AT1072" s="16">
        <f t="shared" si="1821"/>
        <v>190335.00000000003</v>
      </c>
      <c r="AU1072" s="16">
        <f t="shared" si="1822"/>
        <v>117464.89999999999</v>
      </c>
      <c r="AV1072" s="16">
        <f t="shared" si="1823"/>
        <v>118300.40000000001</v>
      </c>
      <c r="AW1072" s="16">
        <f t="shared" ref="AW1072:AW1076" si="1849">AW1073</f>
        <v>0</v>
      </c>
      <c r="AX1072" s="16">
        <f t="shared" ref="AX1072:AX1076" si="1850">AX1073</f>
        <v>0</v>
      </c>
      <c r="AY1072" s="16">
        <f t="shared" ref="AY1072:AY1076" si="1851">AY1073</f>
        <v>0</v>
      </c>
      <c r="AZ1072" s="16">
        <f t="shared" si="1824"/>
        <v>190335.00000000003</v>
      </c>
      <c r="BA1072" s="16">
        <f t="shared" si="1825"/>
        <v>117464.89999999999</v>
      </c>
      <c r="BB1072" s="16">
        <f t="shared" si="1826"/>
        <v>118300.40000000001</v>
      </c>
      <c r="BC1072" s="16">
        <f t="shared" ref="BC1072:BC1076" si="1852">BC1073</f>
        <v>0</v>
      </c>
      <c r="BD1072" s="30"/>
      <c r="BE1072" s="30"/>
      <c r="BF1072" s="1"/>
      <c r="BG1072" s="1"/>
      <c r="BH1072" s="1"/>
      <c r="BI1072" s="1"/>
      <c r="BJ1072" s="1"/>
    </row>
    <row r="1073" s="1" customFormat="1">
      <c r="A1073" s="13" t="s">
        <v>709</v>
      </c>
      <c r="B1073" s="14" t="s">
        <v>66</v>
      </c>
      <c r="C1073" s="13"/>
      <c r="D1073" s="13"/>
      <c r="E1073" s="29" t="s">
        <v>67</v>
      </c>
      <c r="F1073" s="16">
        <f t="shared" si="1827"/>
        <v>180169.70000000001</v>
      </c>
      <c r="G1073" s="16">
        <f t="shared" si="1828"/>
        <v>103992.39999999999</v>
      </c>
      <c r="H1073" s="16">
        <f t="shared" si="1829"/>
        <v>103988.20000000001</v>
      </c>
      <c r="I1073" s="16">
        <f t="shared" si="1830"/>
        <v>-328.80000000000001</v>
      </c>
      <c r="J1073" s="16">
        <f t="shared" si="1831"/>
        <v>-297.69999999999999</v>
      </c>
      <c r="K1073" s="16">
        <f t="shared" si="1832"/>
        <v>-297.69999999999999</v>
      </c>
      <c r="L1073" s="16">
        <f t="shared" si="1751"/>
        <v>179840.90000000002</v>
      </c>
      <c r="M1073" s="16">
        <f t="shared" si="1752"/>
        <v>103694.7</v>
      </c>
      <c r="N1073" s="16">
        <f t="shared" si="1753"/>
        <v>103690.50000000001</v>
      </c>
      <c r="O1073" s="16">
        <f t="shared" si="1833"/>
        <v>10494.1</v>
      </c>
      <c r="P1073" s="16">
        <f t="shared" si="1834"/>
        <v>13770.200000000001</v>
      </c>
      <c r="Q1073" s="16">
        <f t="shared" si="1835"/>
        <v>14609.9</v>
      </c>
      <c r="R1073" s="16">
        <f t="shared" si="1806"/>
        <v>190335.00000000003</v>
      </c>
      <c r="S1073" s="16">
        <f t="shared" si="1807"/>
        <v>117464.89999999999</v>
      </c>
      <c r="T1073" s="16">
        <f t="shared" si="1808"/>
        <v>118300.40000000001</v>
      </c>
      <c r="U1073" s="16">
        <f t="shared" si="1836"/>
        <v>0</v>
      </c>
      <c r="V1073" s="16">
        <f t="shared" si="1837"/>
        <v>0</v>
      </c>
      <c r="W1073" s="16">
        <f t="shared" si="1838"/>
        <v>0</v>
      </c>
      <c r="X1073" s="16">
        <f t="shared" si="1809"/>
        <v>190335.00000000003</v>
      </c>
      <c r="Y1073" s="16">
        <f t="shared" si="1810"/>
        <v>117464.89999999999</v>
      </c>
      <c r="Z1073" s="16">
        <f t="shared" si="1811"/>
        <v>118300.40000000001</v>
      </c>
      <c r="AA1073" s="16">
        <f t="shared" si="1839"/>
        <v>0</v>
      </c>
      <c r="AB1073" s="16">
        <f t="shared" si="1840"/>
        <v>0</v>
      </c>
      <c r="AC1073" s="16">
        <f t="shared" si="1841"/>
        <v>0</v>
      </c>
      <c r="AD1073" s="16">
        <f t="shared" si="1812"/>
        <v>190335.00000000003</v>
      </c>
      <c r="AE1073" s="16">
        <f t="shared" si="1813"/>
        <v>117464.89999999999</v>
      </c>
      <c r="AF1073" s="16">
        <f t="shared" si="1814"/>
        <v>118300.40000000001</v>
      </c>
      <c r="AG1073" s="16">
        <f t="shared" si="1842"/>
        <v>0</v>
      </c>
      <c r="AH1073" s="16">
        <f t="shared" si="1815"/>
        <v>190335.00000000003</v>
      </c>
      <c r="AI1073" s="16">
        <f t="shared" si="1816"/>
        <v>117464.89999999999</v>
      </c>
      <c r="AJ1073" s="16">
        <f t="shared" si="1817"/>
        <v>118300.40000000001</v>
      </c>
      <c r="AK1073" s="16">
        <f t="shared" si="1843"/>
        <v>0</v>
      </c>
      <c r="AL1073" s="16">
        <f t="shared" si="1844"/>
        <v>0</v>
      </c>
      <c r="AM1073" s="16">
        <f t="shared" si="1845"/>
        <v>0</v>
      </c>
      <c r="AN1073" s="16">
        <f t="shared" si="1818"/>
        <v>190335.00000000003</v>
      </c>
      <c r="AO1073" s="16">
        <f t="shared" si="1819"/>
        <v>117464.89999999999</v>
      </c>
      <c r="AP1073" s="16">
        <f t="shared" si="1820"/>
        <v>118300.40000000001</v>
      </c>
      <c r="AQ1073" s="16">
        <f t="shared" si="1846"/>
        <v>0</v>
      </c>
      <c r="AR1073" s="16">
        <f t="shared" si="1847"/>
        <v>0</v>
      </c>
      <c r="AS1073" s="16">
        <f t="shared" si="1848"/>
        <v>0</v>
      </c>
      <c r="AT1073" s="16">
        <f t="shared" si="1821"/>
        <v>190335.00000000003</v>
      </c>
      <c r="AU1073" s="16">
        <f t="shared" si="1822"/>
        <v>117464.89999999999</v>
      </c>
      <c r="AV1073" s="16">
        <f t="shared" si="1823"/>
        <v>118300.40000000001</v>
      </c>
      <c r="AW1073" s="16">
        <f t="shared" si="1849"/>
        <v>0</v>
      </c>
      <c r="AX1073" s="16">
        <f t="shared" si="1850"/>
        <v>0</v>
      </c>
      <c r="AY1073" s="16">
        <f t="shared" si="1851"/>
        <v>0</v>
      </c>
      <c r="AZ1073" s="16">
        <f t="shared" si="1824"/>
        <v>190335.00000000003</v>
      </c>
      <c r="BA1073" s="16">
        <f t="shared" si="1825"/>
        <v>117464.89999999999</v>
      </c>
      <c r="BB1073" s="16">
        <f t="shared" si="1826"/>
        <v>118300.40000000001</v>
      </c>
      <c r="BC1073" s="16">
        <f t="shared" si="1852"/>
        <v>0</v>
      </c>
      <c r="BD1073" s="30"/>
      <c r="BE1073" s="30"/>
      <c r="BF1073" s="1"/>
      <c r="BG1073" s="1"/>
      <c r="BH1073" s="1"/>
      <c r="BI1073" s="1"/>
      <c r="BJ1073" s="1"/>
    </row>
    <row r="1074" s="1" customFormat="1">
      <c r="A1074" s="13" t="s">
        <v>709</v>
      </c>
      <c r="B1074" s="14">
        <v>200</v>
      </c>
      <c r="C1074" s="13" t="s">
        <v>242</v>
      </c>
      <c r="D1074" s="13" t="s">
        <v>70</v>
      </c>
      <c r="E1074" s="29" t="s">
        <v>700</v>
      </c>
      <c r="F1074" s="16">
        <v>180169.70000000001</v>
      </c>
      <c r="G1074" s="16">
        <v>103992.39999999999</v>
      </c>
      <c r="H1074" s="16">
        <v>103988.20000000001</v>
      </c>
      <c r="I1074" s="16">
        <v>-328.80000000000001</v>
      </c>
      <c r="J1074" s="16">
        <v>-297.69999999999999</v>
      </c>
      <c r="K1074" s="16">
        <v>-297.69999999999999</v>
      </c>
      <c r="L1074" s="16">
        <f t="shared" si="1751"/>
        <v>179840.90000000002</v>
      </c>
      <c r="M1074" s="16">
        <f t="shared" si="1752"/>
        <v>103694.7</v>
      </c>
      <c r="N1074" s="16">
        <f t="shared" si="1753"/>
        <v>103690.50000000001</v>
      </c>
      <c r="O1074" s="16">
        <v>10494.1</v>
      </c>
      <c r="P1074" s="16">
        <v>13770.200000000001</v>
      </c>
      <c r="Q1074" s="16">
        <v>14609.9</v>
      </c>
      <c r="R1074" s="16">
        <f t="shared" si="1806"/>
        <v>190335.00000000003</v>
      </c>
      <c r="S1074" s="16">
        <f t="shared" si="1807"/>
        <v>117464.89999999999</v>
      </c>
      <c r="T1074" s="16">
        <f t="shared" si="1808"/>
        <v>118300.40000000001</v>
      </c>
      <c r="U1074" s="16"/>
      <c r="V1074" s="16"/>
      <c r="W1074" s="16"/>
      <c r="X1074" s="16">
        <f t="shared" si="1809"/>
        <v>190335.00000000003</v>
      </c>
      <c r="Y1074" s="16">
        <f t="shared" si="1810"/>
        <v>117464.89999999999</v>
      </c>
      <c r="Z1074" s="16">
        <f t="shared" si="1811"/>
        <v>118300.40000000001</v>
      </c>
      <c r="AA1074" s="16"/>
      <c r="AB1074" s="16"/>
      <c r="AC1074" s="16"/>
      <c r="AD1074" s="16">
        <f t="shared" si="1812"/>
        <v>190335.00000000003</v>
      </c>
      <c r="AE1074" s="16">
        <f t="shared" si="1813"/>
        <v>117464.89999999999</v>
      </c>
      <c r="AF1074" s="16">
        <f t="shared" si="1814"/>
        <v>118300.40000000001</v>
      </c>
      <c r="AG1074" s="16"/>
      <c r="AH1074" s="16">
        <f t="shared" si="1815"/>
        <v>190335.00000000003</v>
      </c>
      <c r="AI1074" s="16">
        <f t="shared" si="1816"/>
        <v>117464.89999999999</v>
      </c>
      <c r="AJ1074" s="16">
        <f t="shared" si="1817"/>
        <v>118300.40000000001</v>
      </c>
      <c r="AK1074" s="16"/>
      <c r="AL1074" s="16"/>
      <c r="AM1074" s="16"/>
      <c r="AN1074" s="16">
        <f t="shared" si="1818"/>
        <v>190335.00000000003</v>
      </c>
      <c r="AO1074" s="16">
        <f t="shared" si="1819"/>
        <v>117464.89999999999</v>
      </c>
      <c r="AP1074" s="16">
        <f t="shared" si="1820"/>
        <v>118300.40000000001</v>
      </c>
      <c r="AQ1074" s="16"/>
      <c r="AR1074" s="16"/>
      <c r="AS1074" s="16"/>
      <c r="AT1074" s="16">
        <f t="shared" si="1821"/>
        <v>190335.00000000003</v>
      </c>
      <c r="AU1074" s="16">
        <f t="shared" si="1822"/>
        <v>117464.89999999999</v>
      </c>
      <c r="AV1074" s="16">
        <f t="shared" si="1823"/>
        <v>118300.40000000001</v>
      </c>
      <c r="AW1074" s="16"/>
      <c r="AX1074" s="16"/>
      <c r="AY1074" s="16"/>
      <c r="AZ1074" s="16">
        <f t="shared" si="1824"/>
        <v>190335.00000000003</v>
      </c>
      <c r="BA1074" s="16">
        <f t="shared" si="1825"/>
        <v>117464.89999999999</v>
      </c>
      <c r="BB1074" s="16">
        <f t="shared" si="1826"/>
        <v>118300.40000000001</v>
      </c>
      <c r="BC1074" s="16"/>
      <c r="BD1074" s="30"/>
      <c r="BE1074" s="30">
        <v>24</v>
      </c>
      <c r="BF1074" s="1"/>
      <c r="BG1074" s="1"/>
      <c r="BH1074" s="1"/>
      <c r="BI1074" s="1"/>
      <c r="BJ1074" s="1"/>
    </row>
    <row r="1075" s="1" customFormat="1">
      <c r="A1075" s="13" t="s">
        <v>711</v>
      </c>
      <c r="B1075" s="14"/>
      <c r="C1075" s="13"/>
      <c r="D1075" s="13"/>
      <c r="E1075" s="29" t="s">
        <v>712</v>
      </c>
      <c r="F1075" s="16">
        <f t="shared" si="1827"/>
        <v>7563551.7999999998</v>
      </c>
      <c r="G1075" s="16">
        <f t="shared" si="1828"/>
        <v>8263112.9000000004</v>
      </c>
      <c r="H1075" s="16">
        <f t="shared" si="1829"/>
        <v>8810093.3000000007</v>
      </c>
      <c r="I1075" s="16">
        <f t="shared" si="1830"/>
        <v>-153898.5</v>
      </c>
      <c r="J1075" s="16">
        <f t="shared" si="1831"/>
        <v>-320108.79999999999</v>
      </c>
      <c r="K1075" s="16">
        <f t="shared" si="1832"/>
        <v>-332913.20000000001</v>
      </c>
      <c r="L1075" s="16">
        <f t="shared" si="1751"/>
        <v>7409653.2999999998</v>
      </c>
      <c r="M1075" s="16">
        <f t="shared" si="1752"/>
        <v>7943004.1000000006</v>
      </c>
      <c r="N1075" s="16">
        <f t="shared" si="1753"/>
        <v>8477180.1000000015</v>
      </c>
      <c r="O1075" s="16">
        <f t="shared" si="1833"/>
        <v>439055.92499999999</v>
      </c>
      <c r="P1075" s="16">
        <f t="shared" si="1834"/>
        <v>527635.63800000004</v>
      </c>
      <c r="Q1075" s="16">
        <f t="shared" si="1835"/>
        <v>538164.64599999995</v>
      </c>
      <c r="R1075" s="16">
        <f t="shared" si="1806"/>
        <v>7848709.2249999996</v>
      </c>
      <c r="S1075" s="16">
        <f t="shared" si="1807"/>
        <v>8470639.7379999999</v>
      </c>
      <c r="T1075" s="16">
        <f t="shared" si="1808"/>
        <v>9015344.7460000012</v>
      </c>
      <c r="U1075" s="16">
        <f t="shared" si="1836"/>
        <v>-239055.92499999999</v>
      </c>
      <c r="V1075" s="16">
        <f t="shared" si="1837"/>
        <v>-327635.63799999998</v>
      </c>
      <c r="W1075" s="16">
        <f t="shared" si="1838"/>
        <v>-338164.64600000001</v>
      </c>
      <c r="X1075" s="16">
        <f t="shared" si="1809"/>
        <v>7609653.2999999998</v>
      </c>
      <c r="Y1075" s="16">
        <f t="shared" si="1810"/>
        <v>8143004.0999999996</v>
      </c>
      <c r="Z1075" s="16">
        <f t="shared" si="1811"/>
        <v>8677180.1000000015</v>
      </c>
      <c r="AA1075" s="16">
        <f t="shared" si="1839"/>
        <v>312243.16600000003</v>
      </c>
      <c r="AB1075" s="16">
        <f t="shared" si="1840"/>
        <v>-317806.08500000002</v>
      </c>
      <c r="AC1075" s="16">
        <f t="shared" si="1841"/>
        <v>-100437.08100000001</v>
      </c>
      <c r="AD1075" s="16">
        <f t="shared" si="1812"/>
        <v>7921896.466</v>
      </c>
      <c r="AE1075" s="16">
        <f t="shared" si="1813"/>
        <v>7825198.0149999997</v>
      </c>
      <c r="AF1075" s="16">
        <f t="shared" si="1814"/>
        <v>8576743.0190000013</v>
      </c>
      <c r="AG1075" s="16">
        <f t="shared" si="1842"/>
        <v>0</v>
      </c>
      <c r="AH1075" s="16">
        <f t="shared" si="1815"/>
        <v>7921896.466</v>
      </c>
      <c r="AI1075" s="16">
        <f t="shared" si="1816"/>
        <v>7825198.0149999997</v>
      </c>
      <c r="AJ1075" s="16">
        <f t="shared" si="1817"/>
        <v>8576743.0190000013</v>
      </c>
      <c r="AK1075" s="16">
        <f t="shared" si="1843"/>
        <v>0</v>
      </c>
      <c r="AL1075" s="16">
        <f t="shared" si="1844"/>
        <v>0</v>
      </c>
      <c r="AM1075" s="16">
        <f t="shared" si="1845"/>
        <v>0</v>
      </c>
      <c r="AN1075" s="16">
        <f t="shared" si="1818"/>
        <v>7921896.466</v>
      </c>
      <c r="AO1075" s="16">
        <f t="shared" si="1819"/>
        <v>7825198.0149999997</v>
      </c>
      <c r="AP1075" s="16">
        <f t="shared" si="1820"/>
        <v>8576743.0190000013</v>
      </c>
      <c r="AQ1075" s="16">
        <f t="shared" si="1846"/>
        <v>0</v>
      </c>
      <c r="AR1075" s="16">
        <f t="shared" si="1847"/>
        <v>0</v>
      </c>
      <c r="AS1075" s="16">
        <f t="shared" si="1848"/>
        <v>0</v>
      </c>
      <c r="AT1075" s="16">
        <f t="shared" si="1821"/>
        <v>7921896.466</v>
      </c>
      <c r="AU1075" s="16">
        <f t="shared" si="1822"/>
        <v>7825198.0149999997</v>
      </c>
      <c r="AV1075" s="16">
        <f t="shared" si="1823"/>
        <v>8576743.0190000013</v>
      </c>
      <c r="AW1075" s="16">
        <f t="shared" si="1849"/>
        <v>130718.26699999999</v>
      </c>
      <c r="AX1075" s="16">
        <f t="shared" si="1850"/>
        <v>108390</v>
      </c>
      <c r="AY1075" s="16">
        <f t="shared" si="1851"/>
        <v>145848.64999999999</v>
      </c>
      <c r="AZ1075" s="16">
        <f t="shared" si="1824"/>
        <v>8052614.733</v>
      </c>
      <c r="BA1075" s="16">
        <f t="shared" si="1825"/>
        <v>7933588.0149999997</v>
      </c>
      <c r="BB1075" s="16">
        <f t="shared" si="1826"/>
        <v>8722591.6690000016</v>
      </c>
      <c r="BC1075" s="16">
        <f t="shared" si="1852"/>
        <v>0</v>
      </c>
      <c r="BD1075" s="30"/>
      <c r="BE1075" s="30"/>
      <c r="BF1075" s="1"/>
      <c r="BG1075" s="1"/>
      <c r="BH1075" s="1"/>
      <c r="BI1075" s="1"/>
      <c r="BJ1075" s="1"/>
    </row>
    <row r="1076" s="1" customFormat="1">
      <c r="A1076" s="13" t="s">
        <v>711</v>
      </c>
      <c r="B1076" s="14" t="s">
        <v>66</v>
      </c>
      <c r="C1076" s="13"/>
      <c r="D1076" s="13"/>
      <c r="E1076" s="29" t="s">
        <v>67</v>
      </c>
      <c r="F1076" s="16">
        <f t="shared" si="1827"/>
        <v>7563551.7999999998</v>
      </c>
      <c r="G1076" s="16">
        <f t="shared" si="1828"/>
        <v>8263112.9000000004</v>
      </c>
      <c r="H1076" s="16">
        <f t="shared" si="1829"/>
        <v>8810093.3000000007</v>
      </c>
      <c r="I1076" s="16">
        <f t="shared" si="1830"/>
        <v>-153898.5</v>
      </c>
      <c r="J1076" s="16">
        <f t="shared" si="1831"/>
        <v>-320108.79999999999</v>
      </c>
      <c r="K1076" s="16">
        <f t="shared" si="1832"/>
        <v>-332913.20000000001</v>
      </c>
      <c r="L1076" s="16">
        <f t="shared" si="1751"/>
        <v>7409653.2999999998</v>
      </c>
      <c r="M1076" s="16">
        <f t="shared" si="1752"/>
        <v>7943004.1000000006</v>
      </c>
      <c r="N1076" s="16">
        <f t="shared" si="1753"/>
        <v>8477180.1000000015</v>
      </c>
      <c r="O1076" s="16">
        <f t="shared" si="1833"/>
        <v>439055.92499999999</v>
      </c>
      <c r="P1076" s="16">
        <f t="shared" si="1834"/>
        <v>527635.63800000004</v>
      </c>
      <c r="Q1076" s="16">
        <f t="shared" si="1835"/>
        <v>538164.64599999995</v>
      </c>
      <c r="R1076" s="16">
        <f t="shared" si="1806"/>
        <v>7848709.2249999996</v>
      </c>
      <c r="S1076" s="16">
        <f t="shared" si="1807"/>
        <v>8470639.7379999999</v>
      </c>
      <c r="T1076" s="16">
        <f t="shared" si="1808"/>
        <v>9015344.7460000012</v>
      </c>
      <c r="U1076" s="16">
        <f t="shared" si="1836"/>
        <v>-239055.92499999999</v>
      </c>
      <c r="V1076" s="16">
        <f t="shared" si="1837"/>
        <v>-327635.63799999998</v>
      </c>
      <c r="W1076" s="16">
        <f t="shared" si="1838"/>
        <v>-338164.64600000001</v>
      </c>
      <c r="X1076" s="16">
        <f t="shared" si="1809"/>
        <v>7609653.2999999998</v>
      </c>
      <c r="Y1076" s="16">
        <f t="shared" si="1810"/>
        <v>8143004.0999999996</v>
      </c>
      <c r="Z1076" s="16">
        <f t="shared" si="1811"/>
        <v>8677180.1000000015</v>
      </c>
      <c r="AA1076" s="16">
        <f t="shared" si="1839"/>
        <v>312243.16600000003</v>
      </c>
      <c r="AB1076" s="16">
        <f t="shared" si="1840"/>
        <v>-317806.08500000002</v>
      </c>
      <c r="AC1076" s="16">
        <f t="shared" si="1841"/>
        <v>-100437.08100000001</v>
      </c>
      <c r="AD1076" s="16">
        <f t="shared" si="1812"/>
        <v>7921896.466</v>
      </c>
      <c r="AE1076" s="16">
        <f t="shared" si="1813"/>
        <v>7825198.0149999997</v>
      </c>
      <c r="AF1076" s="16">
        <f t="shared" si="1814"/>
        <v>8576743.0190000013</v>
      </c>
      <c r="AG1076" s="16">
        <f t="shared" si="1842"/>
        <v>0</v>
      </c>
      <c r="AH1076" s="16">
        <f t="shared" si="1815"/>
        <v>7921896.466</v>
      </c>
      <c r="AI1076" s="16">
        <f t="shared" si="1816"/>
        <v>7825198.0149999997</v>
      </c>
      <c r="AJ1076" s="16">
        <f t="shared" si="1817"/>
        <v>8576743.0190000013</v>
      </c>
      <c r="AK1076" s="16">
        <f t="shared" si="1843"/>
        <v>0</v>
      </c>
      <c r="AL1076" s="16">
        <f t="shared" si="1844"/>
        <v>0</v>
      </c>
      <c r="AM1076" s="16">
        <f t="shared" si="1845"/>
        <v>0</v>
      </c>
      <c r="AN1076" s="16">
        <f t="shared" si="1818"/>
        <v>7921896.466</v>
      </c>
      <c r="AO1076" s="16">
        <f t="shared" si="1819"/>
        <v>7825198.0149999997</v>
      </c>
      <c r="AP1076" s="16">
        <f t="shared" si="1820"/>
        <v>8576743.0190000013</v>
      </c>
      <c r="AQ1076" s="16">
        <f t="shared" si="1846"/>
        <v>0</v>
      </c>
      <c r="AR1076" s="16">
        <f t="shared" si="1847"/>
        <v>0</v>
      </c>
      <c r="AS1076" s="16">
        <f t="shared" si="1848"/>
        <v>0</v>
      </c>
      <c r="AT1076" s="16">
        <f t="shared" si="1821"/>
        <v>7921896.466</v>
      </c>
      <c r="AU1076" s="16">
        <f t="shared" si="1822"/>
        <v>7825198.0149999997</v>
      </c>
      <c r="AV1076" s="16">
        <f t="shared" si="1823"/>
        <v>8576743.0190000013</v>
      </c>
      <c r="AW1076" s="16">
        <f t="shared" si="1849"/>
        <v>130718.26699999999</v>
      </c>
      <c r="AX1076" s="16">
        <f t="shared" si="1850"/>
        <v>108390</v>
      </c>
      <c r="AY1076" s="16">
        <f t="shared" si="1851"/>
        <v>145848.64999999999</v>
      </c>
      <c r="AZ1076" s="16">
        <f t="shared" si="1824"/>
        <v>8052614.733</v>
      </c>
      <c r="BA1076" s="16">
        <f t="shared" si="1825"/>
        <v>7933588.0149999997</v>
      </c>
      <c r="BB1076" s="16">
        <f t="shared" si="1826"/>
        <v>8722591.6690000016</v>
      </c>
      <c r="BC1076" s="16">
        <f t="shared" si="1852"/>
        <v>0</v>
      </c>
      <c r="BD1076" s="30"/>
      <c r="BE1076" s="30"/>
      <c r="BF1076" s="1"/>
      <c r="BG1076" s="1"/>
      <c r="BH1076" s="1"/>
      <c r="BI1076" s="1"/>
      <c r="BJ1076" s="1"/>
    </row>
    <row r="1077" s="1" customFormat="1">
      <c r="A1077" s="13" t="s">
        <v>711</v>
      </c>
      <c r="B1077" s="14">
        <v>200</v>
      </c>
      <c r="C1077" s="13" t="s">
        <v>242</v>
      </c>
      <c r="D1077" s="13" t="s">
        <v>70</v>
      </c>
      <c r="E1077" s="29" t="s">
        <v>700</v>
      </c>
      <c r="F1077" s="16">
        <f>7559690.5+3861.3</f>
        <v>7563551.7999999998</v>
      </c>
      <c r="G1077" s="16">
        <v>8263112.9000000004</v>
      </c>
      <c r="H1077" s="16">
        <v>8810093.3000000007</v>
      </c>
      <c r="I1077" s="16">
        <v>-153898.5</v>
      </c>
      <c r="J1077" s="16">
        <v>-320108.79999999999</v>
      </c>
      <c r="K1077" s="16">
        <v>-332913.20000000001</v>
      </c>
      <c r="L1077" s="16">
        <f t="shared" si="1751"/>
        <v>7409653.2999999998</v>
      </c>
      <c r="M1077" s="16">
        <f t="shared" si="1752"/>
        <v>7943004.1000000006</v>
      </c>
      <c r="N1077" s="16">
        <f t="shared" si="1753"/>
        <v>8477180.1000000015</v>
      </c>
      <c r="O1077" s="16">
        <v>439055.92499999999</v>
      </c>
      <c r="P1077" s="16">
        <v>527635.63800000004</v>
      </c>
      <c r="Q1077" s="16">
        <v>538164.64599999995</v>
      </c>
      <c r="R1077" s="16">
        <f t="shared" si="1806"/>
        <v>7848709.2249999996</v>
      </c>
      <c r="S1077" s="16">
        <f t="shared" si="1807"/>
        <v>8470639.7379999999</v>
      </c>
      <c r="T1077" s="16">
        <f t="shared" si="1808"/>
        <v>9015344.7460000012</v>
      </c>
      <c r="U1077" s="16">
        <v>-239055.92499999999</v>
      </c>
      <c r="V1077" s="16">
        <v>-327635.63799999998</v>
      </c>
      <c r="W1077" s="16">
        <v>-338164.64600000001</v>
      </c>
      <c r="X1077" s="16">
        <f t="shared" si="1809"/>
        <v>7609653.2999999998</v>
      </c>
      <c r="Y1077" s="16">
        <f t="shared" si="1810"/>
        <v>8143004.0999999996</v>
      </c>
      <c r="Z1077" s="16">
        <f t="shared" si="1811"/>
        <v>8677180.1000000015</v>
      </c>
      <c r="AA1077" s="16">
        <f>418243.166-106000</f>
        <v>312243.16600000003</v>
      </c>
      <c r="AB1077" s="16">
        <v>-317806.08500000002</v>
      </c>
      <c r="AC1077" s="16">
        <v>-100437.08100000001</v>
      </c>
      <c r="AD1077" s="16">
        <f t="shared" si="1812"/>
        <v>7921896.466</v>
      </c>
      <c r="AE1077" s="16">
        <f t="shared" si="1813"/>
        <v>7825198.0149999997</v>
      </c>
      <c r="AF1077" s="16">
        <f t="shared" si="1814"/>
        <v>8576743.0190000013</v>
      </c>
      <c r="AG1077" s="16"/>
      <c r="AH1077" s="16">
        <f t="shared" si="1815"/>
        <v>7921896.466</v>
      </c>
      <c r="AI1077" s="16">
        <f t="shared" si="1816"/>
        <v>7825198.0149999997</v>
      </c>
      <c r="AJ1077" s="16">
        <f t="shared" si="1817"/>
        <v>8576743.0190000013</v>
      </c>
      <c r="AK1077" s="16"/>
      <c r="AL1077" s="16"/>
      <c r="AM1077" s="16"/>
      <c r="AN1077" s="16">
        <f t="shared" si="1818"/>
        <v>7921896.466</v>
      </c>
      <c r="AO1077" s="16">
        <f t="shared" si="1819"/>
        <v>7825198.0149999997</v>
      </c>
      <c r="AP1077" s="16">
        <f t="shared" si="1820"/>
        <v>8576743.0190000013</v>
      </c>
      <c r="AQ1077" s="16"/>
      <c r="AR1077" s="16"/>
      <c r="AS1077" s="16"/>
      <c r="AT1077" s="16">
        <f t="shared" si="1821"/>
        <v>7921896.466</v>
      </c>
      <c r="AU1077" s="16">
        <f t="shared" si="1822"/>
        <v>7825198.0149999997</v>
      </c>
      <c r="AV1077" s="16">
        <f t="shared" si="1823"/>
        <v>8576743.0190000013</v>
      </c>
      <c r="AW1077" s="16">
        <f>-8180.233-15000+153898.5</f>
        <v>130718.26699999999</v>
      </c>
      <c r="AX1077" s="16">
        <v>108390</v>
      </c>
      <c r="AY1077" s="16">
        <v>145848.64999999999</v>
      </c>
      <c r="AZ1077" s="16">
        <f t="shared" si="1824"/>
        <v>8052614.733</v>
      </c>
      <c r="BA1077" s="16">
        <f t="shared" si="1825"/>
        <v>7933588.0149999997</v>
      </c>
      <c r="BB1077" s="16">
        <f t="shared" si="1826"/>
        <v>8722591.6690000016</v>
      </c>
      <c r="BC1077" s="16"/>
      <c r="BD1077" s="30"/>
      <c r="BE1077" s="30">
        <v>97</v>
      </c>
      <c r="BF1077" s="1"/>
      <c r="BG1077" s="1"/>
      <c r="BH1077" s="1"/>
      <c r="BI1077" s="1"/>
      <c r="BJ1077" s="1"/>
    </row>
    <row r="1078" s="1" customFormat="1">
      <c r="A1078" s="13" t="s">
        <v>713</v>
      </c>
      <c r="B1078" s="14"/>
      <c r="C1078" s="13"/>
      <c r="D1078" s="13"/>
      <c r="E1078" s="29" t="s">
        <v>714</v>
      </c>
      <c r="F1078" s="16">
        <f>F1079+F1081+F1083</f>
        <v>36141.699999999997</v>
      </c>
      <c r="G1078" s="16">
        <f>G1079+G1081+G1083</f>
        <v>37973.899999999994</v>
      </c>
      <c r="H1078" s="16">
        <f>H1079+H1081+H1083</f>
        <v>39806.099999999999</v>
      </c>
      <c r="I1078" s="16">
        <f>I1079+I1081+I1083</f>
        <v>-22597.400000000001</v>
      </c>
      <c r="J1078" s="16">
        <f>J1079+J1081+J1083</f>
        <v>-37973.899999999994</v>
      </c>
      <c r="K1078" s="16">
        <f>K1079+K1081+K1083</f>
        <v>-39806.099999999999</v>
      </c>
      <c r="L1078" s="16">
        <f t="shared" si="1751"/>
        <v>13544.299999999996</v>
      </c>
      <c r="M1078" s="16">
        <f t="shared" si="1752"/>
        <v>0</v>
      </c>
      <c r="N1078" s="16">
        <f t="shared" si="1753"/>
        <v>0</v>
      </c>
      <c r="O1078" s="16">
        <f>O1079+O1081+O1083</f>
        <v>0</v>
      </c>
      <c r="P1078" s="16">
        <f>P1079+P1081+P1083</f>
        <v>0</v>
      </c>
      <c r="Q1078" s="16">
        <f>Q1079+Q1081+Q1083</f>
        <v>0</v>
      </c>
      <c r="R1078" s="16">
        <f t="shared" si="1806"/>
        <v>13544.299999999996</v>
      </c>
      <c r="S1078" s="16">
        <f t="shared" si="1807"/>
        <v>0</v>
      </c>
      <c r="T1078" s="16">
        <f t="shared" si="1808"/>
        <v>0</v>
      </c>
      <c r="U1078" s="16">
        <f>U1079+U1081+U1083</f>
        <v>0</v>
      </c>
      <c r="V1078" s="16">
        <f>V1079+V1081+V1083</f>
        <v>0</v>
      </c>
      <c r="W1078" s="16">
        <f>W1079+W1081+W1083</f>
        <v>0</v>
      </c>
      <c r="X1078" s="16">
        <f t="shared" si="1809"/>
        <v>13544.299999999996</v>
      </c>
      <c r="Y1078" s="16">
        <f t="shared" si="1810"/>
        <v>0</v>
      </c>
      <c r="Z1078" s="16">
        <f t="shared" si="1811"/>
        <v>0</v>
      </c>
      <c r="AA1078" s="16">
        <f>AA1079+AA1081+AA1083</f>
        <v>0</v>
      </c>
      <c r="AB1078" s="16">
        <f>AB1079+AB1081+AB1083</f>
        <v>0</v>
      </c>
      <c r="AC1078" s="16">
        <f>AC1079+AC1081+AC1083</f>
        <v>0</v>
      </c>
      <c r="AD1078" s="16">
        <f t="shared" si="1812"/>
        <v>13544.299999999996</v>
      </c>
      <c r="AE1078" s="16">
        <f t="shared" si="1813"/>
        <v>0</v>
      </c>
      <c r="AF1078" s="16">
        <f t="shared" si="1814"/>
        <v>0</v>
      </c>
      <c r="AG1078" s="16">
        <f>AG1079+AG1081+AG1083</f>
        <v>0</v>
      </c>
      <c r="AH1078" s="16">
        <f t="shared" si="1815"/>
        <v>13544.299999999996</v>
      </c>
      <c r="AI1078" s="16">
        <f t="shared" si="1816"/>
        <v>0</v>
      </c>
      <c r="AJ1078" s="16">
        <f t="shared" si="1817"/>
        <v>0</v>
      </c>
      <c r="AK1078" s="16">
        <f>AK1079+AK1081+AK1083</f>
        <v>0</v>
      </c>
      <c r="AL1078" s="16">
        <f>AL1079+AL1081+AL1083</f>
        <v>0</v>
      </c>
      <c r="AM1078" s="16">
        <f>AM1079+AM1081+AM1083</f>
        <v>0</v>
      </c>
      <c r="AN1078" s="16">
        <f t="shared" si="1818"/>
        <v>13544.299999999996</v>
      </c>
      <c r="AO1078" s="16">
        <f t="shared" si="1819"/>
        <v>0</v>
      </c>
      <c r="AP1078" s="16">
        <f t="shared" si="1820"/>
        <v>0</v>
      </c>
      <c r="AQ1078" s="16">
        <f>AQ1079+AQ1081+AQ1083</f>
        <v>0</v>
      </c>
      <c r="AR1078" s="16">
        <f>AR1079+AR1081+AR1083</f>
        <v>0</v>
      </c>
      <c r="AS1078" s="16">
        <f>AS1079+AS1081+AS1083</f>
        <v>0</v>
      </c>
      <c r="AT1078" s="16">
        <f t="shared" si="1821"/>
        <v>13544.299999999996</v>
      </c>
      <c r="AU1078" s="16">
        <f t="shared" si="1822"/>
        <v>0</v>
      </c>
      <c r="AV1078" s="16">
        <f t="shared" si="1823"/>
        <v>0</v>
      </c>
      <c r="AW1078" s="16">
        <f>AW1079+AW1081+AW1083</f>
        <v>0</v>
      </c>
      <c r="AX1078" s="16">
        <f>AX1079+AX1081+AX1083</f>
        <v>0</v>
      </c>
      <c r="AY1078" s="16">
        <f>AY1079+AY1081+AY1083</f>
        <v>0</v>
      </c>
      <c r="AZ1078" s="16">
        <f t="shared" si="1824"/>
        <v>13544.299999999996</v>
      </c>
      <c r="BA1078" s="16">
        <f t="shared" si="1825"/>
        <v>0</v>
      </c>
      <c r="BB1078" s="16">
        <f t="shared" si="1826"/>
        <v>0</v>
      </c>
      <c r="BC1078" s="16">
        <f>BC1079+BC1081+BC1083</f>
        <v>0</v>
      </c>
      <c r="BD1078" s="30"/>
      <c r="BE1078" s="30"/>
      <c r="BF1078" s="1"/>
      <c r="BG1078" s="1"/>
      <c r="BH1078" s="1"/>
      <c r="BI1078" s="1"/>
      <c r="BJ1078" s="1"/>
    </row>
    <row r="1079" s="1" customFormat="1">
      <c r="A1079" s="13" t="s">
        <v>713</v>
      </c>
      <c r="B1079" s="14" t="s">
        <v>66</v>
      </c>
      <c r="C1079" s="13"/>
      <c r="D1079" s="13"/>
      <c r="E1079" s="29" t="s">
        <v>67</v>
      </c>
      <c r="F1079" s="16">
        <f>F1080</f>
        <v>2050</v>
      </c>
      <c r="G1079" s="16">
        <f>G1080</f>
        <v>2050</v>
      </c>
      <c r="H1079" s="16">
        <f>H1080</f>
        <v>2050</v>
      </c>
      <c r="I1079" s="16">
        <f>I1080</f>
        <v>0</v>
      </c>
      <c r="J1079" s="16">
        <f>J1080</f>
        <v>-2050</v>
      </c>
      <c r="K1079" s="16">
        <f>K1080</f>
        <v>-2050</v>
      </c>
      <c r="L1079" s="16">
        <f t="shared" si="1751"/>
        <v>2050</v>
      </c>
      <c r="M1079" s="16">
        <f t="shared" si="1752"/>
        <v>0</v>
      </c>
      <c r="N1079" s="16">
        <f t="shared" si="1753"/>
        <v>0</v>
      </c>
      <c r="O1079" s="16">
        <f>O1080</f>
        <v>0</v>
      </c>
      <c r="P1079" s="16">
        <f>P1080</f>
        <v>0</v>
      </c>
      <c r="Q1079" s="16">
        <f>Q1080</f>
        <v>0</v>
      </c>
      <c r="R1079" s="16">
        <f t="shared" si="1806"/>
        <v>2050</v>
      </c>
      <c r="S1079" s="16">
        <f t="shared" si="1807"/>
        <v>0</v>
      </c>
      <c r="T1079" s="16">
        <f t="shared" si="1808"/>
        <v>0</v>
      </c>
      <c r="U1079" s="16">
        <f>U1080</f>
        <v>0</v>
      </c>
      <c r="V1079" s="16">
        <f>V1080</f>
        <v>0</v>
      </c>
      <c r="W1079" s="16">
        <f>W1080</f>
        <v>0</v>
      </c>
      <c r="X1079" s="16">
        <f t="shared" si="1809"/>
        <v>2050</v>
      </c>
      <c r="Y1079" s="16">
        <f t="shared" si="1810"/>
        <v>0</v>
      </c>
      <c r="Z1079" s="16">
        <f t="shared" si="1811"/>
        <v>0</v>
      </c>
      <c r="AA1079" s="16">
        <f>AA1080</f>
        <v>0</v>
      </c>
      <c r="AB1079" s="16">
        <f>AB1080</f>
        <v>0</v>
      </c>
      <c r="AC1079" s="16">
        <f>AC1080</f>
        <v>0</v>
      </c>
      <c r="AD1079" s="16">
        <f t="shared" si="1812"/>
        <v>2050</v>
      </c>
      <c r="AE1079" s="16">
        <f t="shared" si="1813"/>
        <v>0</v>
      </c>
      <c r="AF1079" s="16">
        <f t="shared" si="1814"/>
        <v>0</v>
      </c>
      <c r="AG1079" s="16">
        <f>AG1080</f>
        <v>0</v>
      </c>
      <c r="AH1079" s="16">
        <f t="shared" si="1815"/>
        <v>2050</v>
      </c>
      <c r="AI1079" s="16">
        <f t="shared" si="1816"/>
        <v>0</v>
      </c>
      <c r="AJ1079" s="16">
        <f t="shared" si="1817"/>
        <v>0</v>
      </c>
      <c r="AK1079" s="16">
        <f>AK1080</f>
        <v>0</v>
      </c>
      <c r="AL1079" s="16">
        <f>AL1080</f>
        <v>0</v>
      </c>
      <c r="AM1079" s="16">
        <f>AM1080</f>
        <v>0</v>
      </c>
      <c r="AN1079" s="16">
        <f t="shared" si="1818"/>
        <v>2050</v>
      </c>
      <c r="AO1079" s="16">
        <f t="shared" si="1819"/>
        <v>0</v>
      </c>
      <c r="AP1079" s="16">
        <f t="shared" si="1820"/>
        <v>0</v>
      </c>
      <c r="AQ1079" s="16">
        <f>AQ1080</f>
        <v>0</v>
      </c>
      <c r="AR1079" s="16">
        <f>AR1080</f>
        <v>0</v>
      </c>
      <c r="AS1079" s="16">
        <f>AS1080</f>
        <v>0</v>
      </c>
      <c r="AT1079" s="16">
        <f t="shared" si="1821"/>
        <v>2050</v>
      </c>
      <c r="AU1079" s="16">
        <f t="shared" si="1822"/>
        <v>0</v>
      </c>
      <c r="AV1079" s="16">
        <f t="shared" si="1823"/>
        <v>0</v>
      </c>
      <c r="AW1079" s="16">
        <f>AW1080</f>
        <v>0</v>
      </c>
      <c r="AX1079" s="16">
        <f>AX1080</f>
        <v>0</v>
      </c>
      <c r="AY1079" s="16">
        <f>AY1080</f>
        <v>0</v>
      </c>
      <c r="AZ1079" s="16">
        <f t="shared" si="1824"/>
        <v>2050</v>
      </c>
      <c r="BA1079" s="16">
        <f t="shared" si="1825"/>
        <v>0</v>
      </c>
      <c r="BB1079" s="16">
        <f t="shared" si="1826"/>
        <v>0</v>
      </c>
      <c r="BC1079" s="16">
        <f>BC1080</f>
        <v>0</v>
      </c>
      <c r="BD1079" s="30"/>
      <c r="BE1079" s="30"/>
      <c r="BF1079" s="1"/>
      <c r="BG1079" s="1"/>
      <c r="BH1079" s="1"/>
      <c r="BI1079" s="1"/>
      <c r="BJ1079" s="1"/>
    </row>
    <row r="1080" s="1" customFormat="1">
      <c r="A1080" s="13" t="s">
        <v>713</v>
      </c>
      <c r="B1080" s="14">
        <v>200</v>
      </c>
      <c r="C1080" s="13" t="s">
        <v>242</v>
      </c>
      <c r="D1080" s="13" t="s">
        <v>70</v>
      </c>
      <c r="E1080" s="29" t="s">
        <v>700</v>
      </c>
      <c r="F1080" s="16">
        <v>2050</v>
      </c>
      <c r="G1080" s="16">
        <v>2050</v>
      </c>
      <c r="H1080" s="16">
        <v>2050</v>
      </c>
      <c r="I1080" s="16"/>
      <c r="J1080" s="16">
        <v>-2050</v>
      </c>
      <c r="K1080" s="16">
        <v>-2050</v>
      </c>
      <c r="L1080" s="16">
        <f t="shared" si="1751"/>
        <v>2050</v>
      </c>
      <c r="M1080" s="16">
        <f t="shared" si="1752"/>
        <v>0</v>
      </c>
      <c r="N1080" s="16">
        <f t="shared" si="1753"/>
        <v>0</v>
      </c>
      <c r="O1080" s="16"/>
      <c r="P1080" s="16"/>
      <c r="Q1080" s="16"/>
      <c r="R1080" s="16">
        <f t="shared" si="1806"/>
        <v>2050</v>
      </c>
      <c r="S1080" s="16">
        <f t="shared" si="1807"/>
        <v>0</v>
      </c>
      <c r="T1080" s="16">
        <f t="shared" si="1808"/>
        <v>0</v>
      </c>
      <c r="U1080" s="16"/>
      <c r="V1080" s="16"/>
      <c r="W1080" s="16"/>
      <c r="X1080" s="16">
        <f t="shared" si="1809"/>
        <v>2050</v>
      </c>
      <c r="Y1080" s="16">
        <f t="shared" si="1810"/>
        <v>0</v>
      </c>
      <c r="Z1080" s="16">
        <f t="shared" si="1811"/>
        <v>0</v>
      </c>
      <c r="AA1080" s="16"/>
      <c r="AB1080" s="16"/>
      <c r="AC1080" s="16"/>
      <c r="AD1080" s="16">
        <f t="shared" si="1812"/>
        <v>2050</v>
      </c>
      <c r="AE1080" s="16">
        <f t="shared" si="1813"/>
        <v>0</v>
      </c>
      <c r="AF1080" s="16">
        <f t="shared" si="1814"/>
        <v>0</v>
      </c>
      <c r="AG1080" s="16"/>
      <c r="AH1080" s="16">
        <f t="shared" si="1815"/>
        <v>2050</v>
      </c>
      <c r="AI1080" s="16">
        <f t="shared" si="1816"/>
        <v>0</v>
      </c>
      <c r="AJ1080" s="16">
        <f t="shared" si="1817"/>
        <v>0</v>
      </c>
      <c r="AK1080" s="16"/>
      <c r="AL1080" s="16"/>
      <c r="AM1080" s="16"/>
      <c r="AN1080" s="16">
        <f t="shared" si="1818"/>
        <v>2050</v>
      </c>
      <c r="AO1080" s="16">
        <f t="shared" si="1819"/>
        <v>0</v>
      </c>
      <c r="AP1080" s="16">
        <f t="shared" si="1820"/>
        <v>0</v>
      </c>
      <c r="AQ1080" s="16"/>
      <c r="AR1080" s="16"/>
      <c r="AS1080" s="16"/>
      <c r="AT1080" s="16">
        <f t="shared" si="1821"/>
        <v>2050</v>
      </c>
      <c r="AU1080" s="16">
        <f t="shared" si="1822"/>
        <v>0</v>
      </c>
      <c r="AV1080" s="16">
        <f t="shared" si="1823"/>
        <v>0</v>
      </c>
      <c r="AW1080" s="16"/>
      <c r="AX1080" s="16"/>
      <c r="AY1080" s="16"/>
      <c r="AZ1080" s="16">
        <f t="shared" si="1824"/>
        <v>2050</v>
      </c>
      <c r="BA1080" s="16">
        <f t="shared" si="1825"/>
        <v>0</v>
      </c>
      <c r="BB1080" s="16">
        <f t="shared" si="1826"/>
        <v>0</v>
      </c>
      <c r="BC1080" s="16"/>
      <c r="BD1080" s="30"/>
      <c r="BE1080" s="30">
        <v>31</v>
      </c>
      <c r="BF1080" s="1"/>
      <c r="BG1080" s="1"/>
      <c r="BH1080" s="1"/>
      <c r="BI1080" s="1"/>
      <c r="BJ1080" s="1"/>
    </row>
    <row r="1081" s="1" customFormat="1">
      <c r="A1081" s="13" t="s">
        <v>713</v>
      </c>
      <c r="B1081" s="14" t="s">
        <v>192</v>
      </c>
      <c r="C1081" s="13"/>
      <c r="D1081" s="13"/>
      <c r="E1081" s="29" t="s">
        <v>193</v>
      </c>
      <c r="F1081" s="16">
        <f>F1082</f>
        <v>11494.299999999999</v>
      </c>
      <c r="G1081" s="16">
        <f>G1082</f>
        <v>11494.299999999999</v>
      </c>
      <c r="H1081" s="16">
        <f>H1082</f>
        <v>11494.299999999999</v>
      </c>
      <c r="I1081" s="16">
        <f>I1082</f>
        <v>0</v>
      </c>
      <c r="J1081" s="16">
        <f>J1082</f>
        <v>-11494.299999999999</v>
      </c>
      <c r="K1081" s="16">
        <f>K1082</f>
        <v>-11494.299999999999</v>
      </c>
      <c r="L1081" s="16">
        <f t="shared" si="1751"/>
        <v>11494.299999999999</v>
      </c>
      <c r="M1081" s="16">
        <f t="shared" si="1752"/>
        <v>0</v>
      </c>
      <c r="N1081" s="16">
        <f t="shared" si="1753"/>
        <v>0</v>
      </c>
      <c r="O1081" s="16">
        <f>O1082</f>
        <v>0</v>
      </c>
      <c r="P1081" s="16">
        <f>P1082</f>
        <v>0</v>
      </c>
      <c r="Q1081" s="16">
        <f>Q1082</f>
        <v>0</v>
      </c>
      <c r="R1081" s="16">
        <f t="shared" si="1806"/>
        <v>11494.299999999999</v>
      </c>
      <c r="S1081" s="16">
        <f t="shared" si="1807"/>
        <v>0</v>
      </c>
      <c r="T1081" s="16">
        <f t="shared" si="1808"/>
        <v>0</v>
      </c>
      <c r="U1081" s="16">
        <f>U1082</f>
        <v>0</v>
      </c>
      <c r="V1081" s="16">
        <f>V1082</f>
        <v>0</v>
      </c>
      <c r="W1081" s="16">
        <f>W1082</f>
        <v>0</v>
      </c>
      <c r="X1081" s="16">
        <f t="shared" si="1809"/>
        <v>11494.299999999999</v>
      </c>
      <c r="Y1081" s="16">
        <f t="shared" si="1810"/>
        <v>0</v>
      </c>
      <c r="Z1081" s="16">
        <f t="shared" si="1811"/>
        <v>0</v>
      </c>
      <c r="AA1081" s="16">
        <f>AA1082</f>
        <v>0</v>
      </c>
      <c r="AB1081" s="16">
        <f>AB1082</f>
        <v>0</v>
      </c>
      <c r="AC1081" s="16">
        <f>AC1082</f>
        <v>0</v>
      </c>
      <c r="AD1081" s="16">
        <f t="shared" si="1812"/>
        <v>11494.299999999999</v>
      </c>
      <c r="AE1081" s="16">
        <f t="shared" si="1813"/>
        <v>0</v>
      </c>
      <c r="AF1081" s="16">
        <f t="shared" si="1814"/>
        <v>0</v>
      </c>
      <c r="AG1081" s="16">
        <f>AG1082</f>
        <v>0</v>
      </c>
      <c r="AH1081" s="16">
        <f t="shared" si="1815"/>
        <v>11494.299999999999</v>
      </c>
      <c r="AI1081" s="16">
        <f t="shared" si="1816"/>
        <v>0</v>
      </c>
      <c r="AJ1081" s="16">
        <f t="shared" si="1817"/>
        <v>0</v>
      </c>
      <c r="AK1081" s="16">
        <f>AK1082</f>
        <v>0</v>
      </c>
      <c r="AL1081" s="16">
        <f>AL1082</f>
        <v>0</v>
      </c>
      <c r="AM1081" s="16">
        <f>AM1082</f>
        <v>0</v>
      </c>
      <c r="AN1081" s="16">
        <f t="shared" si="1818"/>
        <v>11494.299999999999</v>
      </c>
      <c r="AO1081" s="16">
        <f t="shared" si="1819"/>
        <v>0</v>
      </c>
      <c r="AP1081" s="16">
        <f t="shared" si="1820"/>
        <v>0</v>
      </c>
      <c r="AQ1081" s="16">
        <f>AQ1082</f>
        <v>0</v>
      </c>
      <c r="AR1081" s="16">
        <f>AR1082</f>
        <v>0</v>
      </c>
      <c r="AS1081" s="16">
        <f>AS1082</f>
        <v>0</v>
      </c>
      <c r="AT1081" s="16">
        <f t="shared" si="1821"/>
        <v>11494.299999999999</v>
      </c>
      <c r="AU1081" s="16">
        <f t="shared" si="1822"/>
        <v>0</v>
      </c>
      <c r="AV1081" s="16">
        <f t="shared" si="1823"/>
        <v>0</v>
      </c>
      <c r="AW1081" s="16">
        <f>AW1082</f>
        <v>0</v>
      </c>
      <c r="AX1081" s="16">
        <f>AX1082</f>
        <v>0</v>
      </c>
      <c r="AY1081" s="16">
        <f>AY1082</f>
        <v>0</v>
      </c>
      <c r="AZ1081" s="16">
        <f t="shared" si="1824"/>
        <v>11494.299999999999</v>
      </c>
      <c r="BA1081" s="16">
        <f t="shared" si="1825"/>
        <v>0</v>
      </c>
      <c r="BB1081" s="16">
        <f t="shared" si="1826"/>
        <v>0</v>
      </c>
      <c r="BC1081" s="16">
        <f>BC1082</f>
        <v>0</v>
      </c>
      <c r="BD1081" s="30"/>
      <c r="BE1081" s="30"/>
      <c r="BF1081" s="1"/>
      <c r="BG1081" s="1"/>
      <c r="BH1081" s="1"/>
      <c r="BI1081" s="1"/>
      <c r="BJ1081" s="1"/>
    </row>
    <row r="1082" s="1" customFormat="1">
      <c r="A1082" s="13" t="s">
        <v>713</v>
      </c>
      <c r="B1082" s="14">
        <v>300</v>
      </c>
      <c r="C1082" s="13" t="s">
        <v>242</v>
      </c>
      <c r="D1082" s="13" t="s">
        <v>70</v>
      </c>
      <c r="E1082" s="29" t="s">
        <v>700</v>
      </c>
      <c r="F1082" s="16">
        <v>11494.299999999999</v>
      </c>
      <c r="G1082" s="16">
        <v>11494.299999999999</v>
      </c>
      <c r="H1082" s="16">
        <v>11494.299999999999</v>
      </c>
      <c r="I1082" s="16"/>
      <c r="J1082" s="16">
        <v>-11494.299999999999</v>
      </c>
      <c r="K1082" s="16">
        <v>-11494.299999999999</v>
      </c>
      <c r="L1082" s="16">
        <f t="shared" si="1751"/>
        <v>11494.299999999999</v>
      </c>
      <c r="M1082" s="16">
        <f t="shared" si="1752"/>
        <v>0</v>
      </c>
      <c r="N1082" s="16">
        <f t="shared" si="1753"/>
        <v>0</v>
      </c>
      <c r="O1082" s="16"/>
      <c r="P1082" s="16"/>
      <c r="Q1082" s="16"/>
      <c r="R1082" s="16">
        <f t="shared" si="1806"/>
        <v>11494.299999999999</v>
      </c>
      <c r="S1082" s="16">
        <f t="shared" si="1807"/>
        <v>0</v>
      </c>
      <c r="T1082" s="16">
        <f t="shared" si="1808"/>
        <v>0</v>
      </c>
      <c r="U1082" s="16"/>
      <c r="V1082" s="16"/>
      <c r="W1082" s="16"/>
      <c r="X1082" s="16">
        <f t="shared" si="1809"/>
        <v>11494.299999999999</v>
      </c>
      <c r="Y1082" s="16">
        <f t="shared" si="1810"/>
        <v>0</v>
      </c>
      <c r="Z1082" s="16">
        <f t="shared" si="1811"/>
        <v>0</v>
      </c>
      <c r="AA1082" s="16"/>
      <c r="AB1082" s="16"/>
      <c r="AC1082" s="16"/>
      <c r="AD1082" s="16">
        <f t="shared" si="1812"/>
        <v>11494.299999999999</v>
      </c>
      <c r="AE1082" s="16">
        <f t="shared" si="1813"/>
        <v>0</v>
      </c>
      <c r="AF1082" s="16">
        <f t="shared" si="1814"/>
        <v>0</v>
      </c>
      <c r="AG1082" s="16"/>
      <c r="AH1082" s="16">
        <f t="shared" si="1815"/>
        <v>11494.299999999999</v>
      </c>
      <c r="AI1082" s="16">
        <f t="shared" si="1816"/>
        <v>0</v>
      </c>
      <c r="AJ1082" s="16">
        <f t="shared" si="1817"/>
        <v>0</v>
      </c>
      <c r="AK1082" s="16"/>
      <c r="AL1082" s="16"/>
      <c r="AM1082" s="16"/>
      <c r="AN1082" s="16">
        <f t="shared" si="1818"/>
        <v>11494.299999999999</v>
      </c>
      <c r="AO1082" s="16">
        <f t="shared" si="1819"/>
        <v>0</v>
      </c>
      <c r="AP1082" s="16">
        <f t="shared" si="1820"/>
        <v>0</v>
      </c>
      <c r="AQ1082" s="16"/>
      <c r="AR1082" s="16"/>
      <c r="AS1082" s="16"/>
      <c r="AT1082" s="16">
        <f t="shared" si="1821"/>
        <v>11494.299999999999</v>
      </c>
      <c r="AU1082" s="16">
        <f t="shared" si="1822"/>
        <v>0</v>
      </c>
      <c r="AV1082" s="16">
        <f t="shared" si="1823"/>
        <v>0</v>
      </c>
      <c r="AW1082" s="16"/>
      <c r="AX1082" s="16"/>
      <c r="AY1082" s="16"/>
      <c r="AZ1082" s="16">
        <f t="shared" si="1824"/>
        <v>11494.299999999999</v>
      </c>
      <c r="BA1082" s="16">
        <f t="shared" si="1825"/>
        <v>0</v>
      </c>
      <c r="BB1082" s="16">
        <f t="shared" si="1826"/>
        <v>0</v>
      </c>
      <c r="BC1082" s="16"/>
      <c r="BD1082" s="30"/>
      <c r="BE1082" s="30">
        <v>32</v>
      </c>
      <c r="BF1082" s="1"/>
      <c r="BG1082" s="1"/>
      <c r="BH1082" s="1"/>
      <c r="BI1082" s="1"/>
      <c r="BJ1082" s="1"/>
    </row>
    <row r="1083" s="1" customFormat="1" hidden="1">
      <c r="A1083" s="13" t="s">
        <v>713</v>
      </c>
      <c r="B1083" s="14" t="s">
        <v>52</v>
      </c>
      <c r="C1083" s="13"/>
      <c r="D1083" s="13"/>
      <c r="E1083" s="29" t="s">
        <v>53</v>
      </c>
      <c r="F1083" s="16">
        <f>F1084</f>
        <v>22597.400000000001</v>
      </c>
      <c r="G1083" s="16">
        <f>G1084</f>
        <v>24429.599999999999</v>
      </c>
      <c r="H1083" s="16">
        <f>H1084</f>
        <v>26261.799999999999</v>
      </c>
      <c r="I1083" s="16">
        <f>I1084</f>
        <v>-22597.400000000001</v>
      </c>
      <c r="J1083" s="16">
        <f>J1084</f>
        <v>-24429.599999999999</v>
      </c>
      <c r="K1083" s="16">
        <f>K1084</f>
        <v>-26261.799999999999</v>
      </c>
      <c r="L1083" s="16">
        <f t="shared" si="1751"/>
        <v>0</v>
      </c>
      <c r="M1083" s="16">
        <f t="shared" si="1752"/>
        <v>0</v>
      </c>
      <c r="N1083" s="16">
        <f t="shared" si="1753"/>
        <v>0</v>
      </c>
      <c r="O1083" s="16">
        <f>O1084</f>
        <v>0</v>
      </c>
      <c r="P1083" s="16">
        <f>P1084</f>
        <v>0</v>
      </c>
      <c r="Q1083" s="16">
        <f>Q1084</f>
        <v>0</v>
      </c>
      <c r="R1083" s="16">
        <f t="shared" si="1806"/>
        <v>0</v>
      </c>
      <c r="S1083" s="16">
        <f t="shared" si="1807"/>
        <v>0</v>
      </c>
      <c r="T1083" s="16">
        <f t="shared" si="1808"/>
        <v>0</v>
      </c>
      <c r="U1083" s="16">
        <f>U1084</f>
        <v>0</v>
      </c>
      <c r="V1083" s="16">
        <f>V1084</f>
        <v>0</v>
      </c>
      <c r="W1083" s="16">
        <f>W1084</f>
        <v>0</v>
      </c>
      <c r="X1083" s="16">
        <f t="shared" si="1809"/>
        <v>0</v>
      </c>
      <c r="Y1083" s="16">
        <f t="shared" si="1810"/>
        <v>0</v>
      </c>
      <c r="Z1083" s="16">
        <f t="shared" si="1811"/>
        <v>0</v>
      </c>
      <c r="AA1083" s="16">
        <f>AA1084</f>
        <v>0</v>
      </c>
      <c r="AB1083" s="16">
        <f>AB1084</f>
        <v>0</v>
      </c>
      <c r="AC1083" s="16">
        <f>AC1084</f>
        <v>0</v>
      </c>
      <c r="AD1083" s="16">
        <f t="shared" si="1812"/>
        <v>0</v>
      </c>
      <c r="AE1083" s="16">
        <f t="shared" si="1813"/>
        <v>0</v>
      </c>
      <c r="AF1083" s="16">
        <f t="shared" si="1814"/>
        <v>0</v>
      </c>
      <c r="AG1083" s="16">
        <f>AG1084</f>
        <v>0</v>
      </c>
      <c r="AH1083" s="16">
        <f t="shared" si="1815"/>
        <v>0</v>
      </c>
      <c r="AI1083" s="16">
        <f t="shared" si="1816"/>
        <v>0</v>
      </c>
      <c r="AJ1083" s="16">
        <f t="shared" si="1817"/>
        <v>0</v>
      </c>
      <c r="AK1083" s="16">
        <f>AK1084</f>
        <v>0</v>
      </c>
      <c r="AL1083" s="16">
        <f>AL1084</f>
        <v>0</v>
      </c>
      <c r="AM1083" s="16">
        <f>AM1084</f>
        <v>0</v>
      </c>
      <c r="AN1083" s="16">
        <f t="shared" si="1818"/>
        <v>0</v>
      </c>
      <c r="AO1083" s="16">
        <f t="shared" si="1819"/>
        <v>0</v>
      </c>
      <c r="AP1083" s="16">
        <f t="shared" si="1820"/>
        <v>0</v>
      </c>
      <c r="AQ1083" s="16">
        <f>AQ1084</f>
        <v>0</v>
      </c>
      <c r="AR1083" s="16">
        <f>AR1084</f>
        <v>0</v>
      </c>
      <c r="AS1083" s="16">
        <f>AS1084</f>
        <v>0</v>
      </c>
      <c r="AT1083" s="16">
        <f t="shared" si="1821"/>
        <v>0</v>
      </c>
      <c r="AU1083" s="16">
        <f t="shared" si="1822"/>
        <v>0</v>
      </c>
      <c r="AV1083" s="16">
        <f t="shared" si="1823"/>
        <v>0</v>
      </c>
      <c r="AW1083" s="16">
        <f>AW1084</f>
        <v>0</v>
      </c>
      <c r="AX1083" s="16">
        <f>AX1084</f>
        <v>0</v>
      </c>
      <c r="AY1083" s="16">
        <f>AY1084</f>
        <v>0</v>
      </c>
      <c r="AZ1083" s="16">
        <f t="shared" si="1824"/>
        <v>0</v>
      </c>
      <c r="BA1083" s="16">
        <f t="shared" si="1825"/>
        <v>0</v>
      </c>
      <c r="BB1083" s="16">
        <f t="shared" si="1826"/>
        <v>0</v>
      </c>
      <c r="BC1083" s="16">
        <f>BC1084</f>
        <v>0</v>
      </c>
      <c r="BD1083" s="30">
        <v>0</v>
      </c>
      <c r="BE1083" s="30"/>
      <c r="BF1083" s="1"/>
      <c r="BG1083" s="1"/>
      <c r="BH1083" s="1"/>
      <c r="BI1083" s="1"/>
      <c r="BJ1083" s="1"/>
    </row>
    <row r="1084" s="1" customFormat="1" hidden="1">
      <c r="A1084" s="13" t="s">
        <v>713</v>
      </c>
      <c r="B1084" s="14">
        <v>800</v>
      </c>
      <c r="C1084" s="13" t="s">
        <v>242</v>
      </c>
      <c r="D1084" s="13" t="s">
        <v>70</v>
      </c>
      <c r="E1084" s="29" t="s">
        <v>700</v>
      </c>
      <c r="F1084" s="16">
        <v>22597.400000000001</v>
      </c>
      <c r="G1084" s="16">
        <v>24429.599999999999</v>
      </c>
      <c r="H1084" s="16">
        <v>26261.799999999999</v>
      </c>
      <c r="I1084" s="16">
        <v>-22597.400000000001</v>
      </c>
      <c r="J1084" s="16">
        <v>-24429.599999999999</v>
      </c>
      <c r="K1084" s="16">
        <v>-26261.799999999999</v>
      </c>
      <c r="L1084" s="16">
        <f t="shared" si="1751"/>
        <v>0</v>
      </c>
      <c r="M1084" s="16">
        <f t="shared" si="1752"/>
        <v>0</v>
      </c>
      <c r="N1084" s="16">
        <f t="shared" si="1753"/>
        <v>0</v>
      </c>
      <c r="O1084" s="16"/>
      <c r="P1084" s="16"/>
      <c r="Q1084" s="16"/>
      <c r="R1084" s="16">
        <f t="shared" si="1806"/>
        <v>0</v>
      </c>
      <c r="S1084" s="16">
        <f t="shared" si="1807"/>
        <v>0</v>
      </c>
      <c r="T1084" s="16">
        <f t="shared" si="1808"/>
        <v>0</v>
      </c>
      <c r="U1084" s="16"/>
      <c r="V1084" s="16"/>
      <c r="W1084" s="16"/>
      <c r="X1084" s="16">
        <f t="shared" si="1809"/>
        <v>0</v>
      </c>
      <c r="Y1084" s="16">
        <f t="shared" si="1810"/>
        <v>0</v>
      </c>
      <c r="Z1084" s="16">
        <f t="shared" si="1811"/>
        <v>0</v>
      </c>
      <c r="AA1084" s="16"/>
      <c r="AB1084" s="16"/>
      <c r="AC1084" s="16"/>
      <c r="AD1084" s="16">
        <f t="shared" si="1812"/>
        <v>0</v>
      </c>
      <c r="AE1084" s="16">
        <f t="shared" si="1813"/>
        <v>0</v>
      </c>
      <c r="AF1084" s="16">
        <f t="shared" si="1814"/>
        <v>0</v>
      </c>
      <c r="AG1084" s="16"/>
      <c r="AH1084" s="16">
        <f t="shared" si="1815"/>
        <v>0</v>
      </c>
      <c r="AI1084" s="16">
        <f t="shared" si="1816"/>
        <v>0</v>
      </c>
      <c r="AJ1084" s="16">
        <f t="shared" si="1817"/>
        <v>0</v>
      </c>
      <c r="AK1084" s="16"/>
      <c r="AL1084" s="16"/>
      <c r="AM1084" s="16"/>
      <c r="AN1084" s="16">
        <f t="shared" si="1818"/>
        <v>0</v>
      </c>
      <c r="AO1084" s="16">
        <f t="shared" si="1819"/>
        <v>0</v>
      </c>
      <c r="AP1084" s="16">
        <f t="shared" si="1820"/>
        <v>0</v>
      </c>
      <c r="AQ1084" s="16"/>
      <c r="AR1084" s="16"/>
      <c r="AS1084" s="16"/>
      <c r="AT1084" s="16">
        <f t="shared" si="1821"/>
        <v>0</v>
      </c>
      <c r="AU1084" s="16">
        <f t="shared" si="1822"/>
        <v>0</v>
      </c>
      <c r="AV1084" s="16">
        <f t="shared" si="1823"/>
        <v>0</v>
      </c>
      <c r="AW1084" s="16"/>
      <c r="AX1084" s="16"/>
      <c r="AY1084" s="16"/>
      <c r="AZ1084" s="16">
        <f t="shared" si="1824"/>
        <v>0</v>
      </c>
      <c r="BA1084" s="16">
        <f t="shared" si="1825"/>
        <v>0</v>
      </c>
      <c r="BB1084" s="16">
        <f t="shared" si="1826"/>
        <v>0</v>
      </c>
      <c r="BC1084" s="16"/>
      <c r="BD1084" s="30">
        <v>0</v>
      </c>
      <c r="BE1084" s="30">
        <v>33</v>
      </c>
      <c r="BF1084" s="1"/>
      <c r="BG1084" s="1"/>
      <c r="BH1084" s="1"/>
      <c r="BI1084" s="1"/>
      <c r="BJ1084" s="1"/>
    </row>
    <row r="1085" s="1" customFormat="1">
      <c r="A1085" s="13" t="s">
        <v>715</v>
      </c>
      <c r="B1085" s="14"/>
      <c r="C1085" s="13"/>
      <c r="D1085" s="13"/>
      <c r="E1085" s="31" t="s">
        <v>716</v>
      </c>
      <c r="F1085" s="16"/>
      <c r="G1085" s="16"/>
      <c r="H1085" s="16"/>
      <c r="I1085" s="16">
        <f t="shared" ref="I1085:I1096" si="1853">I1086</f>
        <v>153898.5</v>
      </c>
      <c r="J1085" s="16">
        <f t="shared" ref="J1085:J1096" si="1854">J1086</f>
        <v>320108.79999999999</v>
      </c>
      <c r="K1085" s="16">
        <f t="shared" ref="K1085:K1096" si="1855">K1086</f>
        <v>332913.20000000001</v>
      </c>
      <c r="L1085" s="16">
        <f t="shared" si="1751"/>
        <v>153898.5</v>
      </c>
      <c r="M1085" s="16">
        <f t="shared" si="1752"/>
        <v>320108.79999999999</v>
      </c>
      <c r="N1085" s="16">
        <f t="shared" si="1753"/>
        <v>332913.20000000001</v>
      </c>
      <c r="O1085" s="16">
        <f t="shared" ref="O1085:O1096" si="1856">O1086</f>
        <v>0</v>
      </c>
      <c r="P1085" s="16">
        <f t="shared" ref="P1085:P1096" si="1857">P1086</f>
        <v>0</v>
      </c>
      <c r="Q1085" s="16">
        <f t="shared" ref="Q1085:Q1096" si="1858">Q1086</f>
        <v>0</v>
      </c>
      <c r="R1085" s="16">
        <f t="shared" si="1806"/>
        <v>153898.5</v>
      </c>
      <c r="S1085" s="16">
        <f t="shared" si="1807"/>
        <v>320108.79999999999</v>
      </c>
      <c r="T1085" s="16">
        <f t="shared" si="1808"/>
        <v>332913.20000000001</v>
      </c>
      <c r="U1085" s="16">
        <f t="shared" ref="U1085:U1091" si="1859">U1086</f>
        <v>0</v>
      </c>
      <c r="V1085" s="16">
        <f t="shared" ref="V1085:V1091" si="1860">V1086</f>
        <v>0</v>
      </c>
      <c r="W1085" s="16">
        <f t="shared" ref="W1085:W1091" si="1861">W1086</f>
        <v>0</v>
      </c>
      <c r="X1085" s="16">
        <f t="shared" si="1809"/>
        <v>153898.5</v>
      </c>
      <c r="Y1085" s="16">
        <f t="shared" si="1810"/>
        <v>320108.79999999999</v>
      </c>
      <c r="Z1085" s="16">
        <f t="shared" si="1811"/>
        <v>332913.20000000001</v>
      </c>
      <c r="AA1085" s="16">
        <f t="shared" ref="AA1085:AA1091" si="1862">AA1086</f>
        <v>0</v>
      </c>
      <c r="AB1085" s="16">
        <f t="shared" ref="AB1085:AB1091" si="1863">AB1086</f>
        <v>0</v>
      </c>
      <c r="AC1085" s="16">
        <f t="shared" ref="AC1085:AC1091" si="1864">AC1086</f>
        <v>0</v>
      </c>
      <c r="AD1085" s="16">
        <f t="shared" si="1812"/>
        <v>153898.5</v>
      </c>
      <c r="AE1085" s="16">
        <f t="shared" si="1813"/>
        <v>320108.79999999999</v>
      </c>
      <c r="AF1085" s="16">
        <f t="shared" si="1814"/>
        <v>332913.20000000001</v>
      </c>
      <c r="AG1085" s="16">
        <f t="shared" ref="AG1085:AG1091" si="1865">AG1086</f>
        <v>0</v>
      </c>
      <c r="AH1085" s="16">
        <f t="shared" si="1815"/>
        <v>153898.5</v>
      </c>
      <c r="AI1085" s="16">
        <f t="shared" si="1816"/>
        <v>320108.79999999999</v>
      </c>
      <c r="AJ1085" s="16">
        <f t="shared" si="1817"/>
        <v>332913.20000000001</v>
      </c>
      <c r="AK1085" s="16">
        <f t="shared" ref="AK1085:AK1091" si="1866">AK1086</f>
        <v>0</v>
      </c>
      <c r="AL1085" s="16">
        <f t="shared" ref="AL1085:AL1091" si="1867">AL1086</f>
        <v>0</v>
      </c>
      <c r="AM1085" s="16">
        <f t="shared" ref="AM1085:AM1091" si="1868">AM1086</f>
        <v>0</v>
      </c>
      <c r="AN1085" s="16">
        <f t="shared" si="1818"/>
        <v>153898.5</v>
      </c>
      <c r="AO1085" s="16">
        <f t="shared" si="1819"/>
        <v>320108.79999999999</v>
      </c>
      <c r="AP1085" s="16">
        <f t="shared" si="1820"/>
        <v>332913.20000000001</v>
      </c>
      <c r="AQ1085" s="16">
        <f t="shared" ref="AQ1085:AQ1091" si="1869">AQ1086</f>
        <v>0</v>
      </c>
      <c r="AR1085" s="16">
        <f t="shared" ref="AR1085:AR1091" si="1870">AR1086</f>
        <v>0</v>
      </c>
      <c r="AS1085" s="16">
        <f t="shared" ref="AS1085:AS1091" si="1871">AS1086</f>
        <v>0</v>
      </c>
      <c r="AT1085" s="16">
        <f t="shared" si="1821"/>
        <v>153898.5</v>
      </c>
      <c r="AU1085" s="16">
        <f t="shared" si="1822"/>
        <v>320108.79999999999</v>
      </c>
      <c r="AV1085" s="16">
        <f t="shared" si="1823"/>
        <v>332913.20000000001</v>
      </c>
      <c r="AW1085" s="16">
        <f t="shared" ref="AW1085:AW1091" si="1872">AW1086</f>
        <v>-153898.5</v>
      </c>
      <c r="AX1085" s="16">
        <f t="shared" ref="AX1085:AX1091" si="1873">AX1086</f>
        <v>-108390</v>
      </c>
      <c r="AY1085" s="16">
        <f t="shared" ref="AY1085:AY1091" si="1874">AY1086</f>
        <v>-145848.64999999999</v>
      </c>
      <c r="AZ1085" s="16">
        <f t="shared" si="1824"/>
        <v>0</v>
      </c>
      <c r="BA1085" s="16">
        <f t="shared" si="1825"/>
        <v>211718.79999999999</v>
      </c>
      <c r="BB1085" s="16">
        <f t="shared" si="1826"/>
        <v>187064.55000000002</v>
      </c>
      <c r="BC1085" s="16">
        <f t="shared" ref="BC1085:BC1091" si="1875">BC1086</f>
        <v>0</v>
      </c>
      <c r="BD1085" s="30"/>
      <c r="BE1085" s="30"/>
      <c r="BF1085" s="1"/>
      <c r="BG1085" s="1"/>
      <c r="BH1085" s="1"/>
      <c r="BI1085" s="1"/>
      <c r="BJ1085" s="1"/>
    </row>
    <row r="1086" s="1" customFormat="1">
      <c r="A1086" s="13" t="s">
        <v>715</v>
      </c>
      <c r="B1086" s="14" t="s">
        <v>52</v>
      </c>
      <c r="C1086" s="13"/>
      <c r="D1086" s="13"/>
      <c r="E1086" s="29" t="s">
        <v>53</v>
      </c>
      <c r="F1086" s="16"/>
      <c r="G1086" s="16"/>
      <c r="H1086" s="16"/>
      <c r="I1086" s="16">
        <f t="shared" si="1853"/>
        <v>153898.5</v>
      </c>
      <c r="J1086" s="16">
        <f t="shared" si="1854"/>
        <v>320108.79999999999</v>
      </c>
      <c r="K1086" s="16">
        <f t="shared" si="1855"/>
        <v>332913.20000000001</v>
      </c>
      <c r="L1086" s="16">
        <f t="shared" si="1751"/>
        <v>153898.5</v>
      </c>
      <c r="M1086" s="16">
        <f t="shared" si="1752"/>
        <v>320108.79999999999</v>
      </c>
      <c r="N1086" s="16">
        <f t="shared" si="1753"/>
        <v>332913.20000000001</v>
      </c>
      <c r="O1086" s="16">
        <f t="shared" si="1856"/>
        <v>0</v>
      </c>
      <c r="P1086" s="16">
        <f t="shared" si="1857"/>
        <v>0</v>
      </c>
      <c r="Q1086" s="16">
        <f t="shared" si="1858"/>
        <v>0</v>
      </c>
      <c r="R1086" s="16">
        <f t="shared" si="1806"/>
        <v>153898.5</v>
      </c>
      <c r="S1086" s="16">
        <f t="shared" si="1807"/>
        <v>320108.79999999999</v>
      </c>
      <c r="T1086" s="16">
        <f t="shared" si="1808"/>
        <v>332913.20000000001</v>
      </c>
      <c r="U1086" s="16">
        <f t="shared" si="1859"/>
        <v>0</v>
      </c>
      <c r="V1086" s="16">
        <f t="shared" si="1860"/>
        <v>0</v>
      </c>
      <c r="W1086" s="16">
        <f t="shared" si="1861"/>
        <v>0</v>
      </c>
      <c r="X1086" s="16">
        <f t="shared" si="1809"/>
        <v>153898.5</v>
      </c>
      <c r="Y1086" s="16">
        <f t="shared" si="1810"/>
        <v>320108.79999999999</v>
      </c>
      <c r="Z1086" s="16">
        <f t="shared" si="1811"/>
        <v>332913.20000000001</v>
      </c>
      <c r="AA1086" s="16">
        <f t="shared" si="1862"/>
        <v>0</v>
      </c>
      <c r="AB1086" s="16">
        <f t="shared" si="1863"/>
        <v>0</v>
      </c>
      <c r="AC1086" s="16">
        <f t="shared" si="1864"/>
        <v>0</v>
      </c>
      <c r="AD1086" s="16">
        <f t="shared" si="1812"/>
        <v>153898.5</v>
      </c>
      <c r="AE1086" s="16">
        <f t="shared" si="1813"/>
        <v>320108.79999999999</v>
      </c>
      <c r="AF1086" s="16">
        <f t="shared" si="1814"/>
        <v>332913.20000000001</v>
      </c>
      <c r="AG1086" s="16">
        <f t="shared" si="1865"/>
        <v>0</v>
      </c>
      <c r="AH1086" s="16">
        <f t="shared" si="1815"/>
        <v>153898.5</v>
      </c>
      <c r="AI1086" s="16">
        <f t="shared" si="1816"/>
        <v>320108.79999999999</v>
      </c>
      <c r="AJ1086" s="16">
        <f t="shared" si="1817"/>
        <v>332913.20000000001</v>
      </c>
      <c r="AK1086" s="16">
        <f t="shared" si="1866"/>
        <v>0</v>
      </c>
      <c r="AL1086" s="16">
        <f t="shared" si="1867"/>
        <v>0</v>
      </c>
      <c r="AM1086" s="16">
        <f t="shared" si="1868"/>
        <v>0</v>
      </c>
      <c r="AN1086" s="16">
        <f t="shared" si="1818"/>
        <v>153898.5</v>
      </c>
      <c r="AO1086" s="16">
        <f t="shared" si="1819"/>
        <v>320108.79999999999</v>
      </c>
      <c r="AP1086" s="16">
        <f t="shared" si="1820"/>
        <v>332913.20000000001</v>
      </c>
      <c r="AQ1086" s="16">
        <f t="shared" si="1869"/>
        <v>0</v>
      </c>
      <c r="AR1086" s="16">
        <f t="shared" si="1870"/>
        <v>0</v>
      </c>
      <c r="AS1086" s="16">
        <f t="shared" si="1871"/>
        <v>0</v>
      </c>
      <c r="AT1086" s="16">
        <f t="shared" si="1821"/>
        <v>153898.5</v>
      </c>
      <c r="AU1086" s="16">
        <f t="shared" si="1822"/>
        <v>320108.79999999999</v>
      </c>
      <c r="AV1086" s="16">
        <f t="shared" si="1823"/>
        <v>332913.20000000001</v>
      </c>
      <c r="AW1086" s="16">
        <f t="shared" si="1872"/>
        <v>-153898.5</v>
      </c>
      <c r="AX1086" s="16">
        <f t="shared" si="1873"/>
        <v>-108390</v>
      </c>
      <c r="AY1086" s="16">
        <f t="shared" si="1874"/>
        <v>-145848.64999999999</v>
      </c>
      <c r="AZ1086" s="16">
        <f t="shared" si="1824"/>
        <v>0</v>
      </c>
      <c r="BA1086" s="16">
        <f t="shared" si="1825"/>
        <v>211718.79999999999</v>
      </c>
      <c r="BB1086" s="16">
        <f t="shared" si="1826"/>
        <v>187064.55000000002</v>
      </c>
      <c r="BC1086" s="16">
        <f t="shared" si="1875"/>
        <v>0</v>
      </c>
      <c r="BD1086" s="30"/>
      <c r="BE1086" s="30"/>
      <c r="BF1086" s="1"/>
      <c r="BG1086" s="1"/>
      <c r="BH1086" s="1"/>
      <c r="BI1086" s="1"/>
      <c r="BJ1086" s="1"/>
    </row>
    <row r="1087" s="1" customFormat="1">
      <c r="A1087" s="13" t="s">
        <v>715</v>
      </c>
      <c r="B1087" s="14">
        <v>800</v>
      </c>
      <c r="C1087" s="13" t="s">
        <v>242</v>
      </c>
      <c r="D1087" s="13" t="s">
        <v>70</v>
      </c>
      <c r="E1087" s="29" t="s">
        <v>700</v>
      </c>
      <c r="F1087" s="16"/>
      <c r="G1087" s="16"/>
      <c r="H1087" s="16"/>
      <c r="I1087" s="16">
        <v>153898.5</v>
      </c>
      <c r="J1087" s="16">
        <v>320108.79999999999</v>
      </c>
      <c r="K1087" s="16">
        <v>332913.20000000001</v>
      </c>
      <c r="L1087" s="16">
        <f t="shared" si="1751"/>
        <v>153898.5</v>
      </c>
      <c r="M1087" s="16">
        <f t="shared" si="1752"/>
        <v>320108.79999999999</v>
      </c>
      <c r="N1087" s="16">
        <f t="shared" si="1753"/>
        <v>332913.20000000001</v>
      </c>
      <c r="O1087" s="16"/>
      <c r="P1087" s="16"/>
      <c r="Q1087" s="16"/>
      <c r="R1087" s="16">
        <f t="shared" si="1806"/>
        <v>153898.5</v>
      </c>
      <c r="S1087" s="16">
        <f t="shared" si="1807"/>
        <v>320108.79999999999</v>
      </c>
      <c r="T1087" s="16">
        <f t="shared" si="1808"/>
        <v>332913.20000000001</v>
      </c>
      <c r="U1087" s="16"/>
      <c r="V1087" s="16"/>
      <c r="W1087" s="16"/>
      <c r="X1087" s="16">
        <f t="shared" si="1809"/>
        <v>153898.5</v>
      </c>
      <c r="Y1087" s="16">
        <f t="shared" si="1810"/>
        <v>320108.79999999999</v>
      </c>
      <c r="Z1087" s="16">
        <f t="shared" si="1811"/>
        <v>332913.20000000001</v>
      </c>
      <c r="AA1087" s="16"/>
      <c r="AB1087" s="16"/>
      <c r="AC1087" s="16"/>
      <c r="AD1087" s="16">
        <f t="shared" si="1812"/>
        <v>153898.5</v>
      </c>
      <c r="AE1087" s="16">
        <f t="shared" si="1813"/>
        <v>320108.79999999999</v>
      </c>
      <c r="AF1087" s="16">
        <f t="shared" si="1814"/>
        <v>332913.20000000001</v>
      </c>
      <c r="AG1087" s="16"/>
      <c r="AH1087" s="16">
        <f t="shared" si="1815"/>
        <v>153898.5</v>
      </c>
      <c r="AI1087" s="16">
        <f t="shared" si="1816"/>
        <v>320108.79999999999</v>
      </c>
      <c r="AJ1087" s="16">
        <f t="shared" si="1817"/>
        <v>332913.20000000001</v>
      </c>
      <c r="AK1087" s="16"/>
      <c r="AL1087" s="16"/>
      <c r="AM1087" s="16"/>
      <c r="AN1087" s="16">
        <f t="shared" si="1818"/>
        <v>153898.5</v>
      </c>
      <c r="AO1087" s="16">
        <f t="shared" si="1819"/>
        <v>320108.79999999999</v>
      </c>
      <c r="AP1087" s="16">
        <f t="shared" si="1820"/>
        <v>332913.20000000001</v>
      </c>
      <c r="AQ1087" s="16"/>
      <c r="AR1087" s="16"/>
      <c r="AS1087" s="16"/>
      <c r="AT1087" s="16">
        <f t="shared" si="1821"/>
        <v>153898.5</v>
      </c>
      <c r="AU1087" s="16">
        <f t="shared" si="1822"/>
        <v>320108.79999999999</v>
      </c>
      <c r="AV1087" s="16">
        <f t="shared" si="1823"/>
        <v>332913.20000000001</v>
      </c>
      <c r="AW1087" s="16">
        <v>-153898.5</v>
      </c>
      <c r="AX1087" s="16">
        <v>-108390</v>
      </c>
      <c r="AY1087" s="16">
        <v>-145848.64999999999</v>
      </c>
      <c r="AZ1087" s="16">
        <f t="shared" si="1824"/>
        <v>0</v>
      </c>
      <c r="BA1087" s="16">
        <f t="shared" si="1825"/>
        <v>211718.79999999999</v>
      </c>
      <c r="BB1087" s="16">
        <f t="shared" si="1826"/>
        <v>187064.55000000002</v>
      </c>
      <c r="BC1087" s="16"/>
      <c r="BD1087" s="30"/>
      <c r="BE1087" s="30">
        <v>98</v>
      </c>
      <c r="BF1087" s="1"/>
      <c r="BG1087" s="1"/>
      <c r="BH1087" s="1"/>
      <c r="BI1087" s="1"/>
      <c r="BJ1087" s="1"/>
    </row>
    <row r="1088" s="1" customFormat="1">
      <c r="A1088" s="13" t="s">
        <v>717</v>
      </c>
      <c r="B1088" s="14"/>
      <c r="C1088" s="13"/>
      <c r="D1088" s="13"/>
      <c r="E1088" s="29" t="s">
        <v>718</v>
      </c>
      <c r="F1088" s="16">
        <f t="shared" ref="F1088:F1096" si="1876">F1089</f>
        <v>95221</v>
      </c>
      <c r="G1088" s="16">
        <f t="shared" ref="G1088:G1096" si="1877">G1089</f>
        <v>78775.899999999994</v>
      </c>
      <c r="H1088" s="16">
        <f t="shared" ref="H1088:H1096" si="1878">H1089</f>
        <v>58825.199999999997</v>
      </c>
      <c r="I1088" s="16">
        <f t="shared" si="1853"/>
        <v>87633.899999999994</v>
      </c>
      <c r="J1088" s="16">
        <f t="shared" si="1854"/>
        <v>81116.5</v>
      </c>
      <c r="K1088" s="16">
        <f t="shared" si="1855"/>
        <v>64323.800000000003</v>
      </c>
      <c r="L1088" s="16">
        <f t="shared" si="1751"/>
        <v>182854.89999999999</v>
      </c>
      <c r="M1088" s="16">
        <f t="shared" si="1752"/>
        <v>159892.39999999999</v>
      </c>
      <c r="N1088" s="16">
        <f t="shared" si="1753"/>
        <v>123149</v>
      </c>
      <c r="O1088" s="16">
        <f t="shared" si="1856"/>
        <v>0</v>
      </c>
      <c r="P1088" s="16">
        <f t="shared" si="1857"/>
        <v>0</v>
      </c>
      <c r="Q1088" s="16">
        <f t="shared" si="1858"/>
        <v>0</v>
      </c>
      <c r="R1088" s="16">
        <f t="shared" si="1806"/>
        <v>182854.89999999999</v>
      </c>
      <c r="S1088" s="16">
        <f t="shared" si="1807"/>
        <v>159892.39999999999</v>
      </c>
      <c r="T1088" s="16">
        <f t="shared" si="1808"/>
        <v>123149</v>
      </c>
      <c r="U1088" s="16">
        <f t="shared" si="1859"/>
        <v>0</v>
      </c>
      <c r="V1088" s="16">
        <f t="shared" si="1860"/>
        <v>0</v>
      </c>
      <c r="W1088" s="16">
        <f t="shared" si="1861"/>
        <v>0</v>
      </c>
      <c r="X1088" s="16">
        <f t="shared" si="1809"/>
        <v>182854.89999999999</v>
      </c>
      <c r="Y1088" s="16">
        <f t="shared" si="1810"/>
        <v>159892.39999999999</v>
      </c>
      <c r="Z1088" s="16">
        <f t="shared" si="1811"/>
        <v>123149</v>
      </c>
      <c r="AA1088" s="16">
        <f t="shared" si="1862"/>
        <v>0</v>
      </c>
      <c r="AB1088" s="16">
        <f t="shared" si="1863"/>
        <v>0</v>
      </c>
      <c r="AC1088" s="16">
        <f t="shared" si="1864"/>
        <v>0</v>
      </c>
      <c r="AD1088" s="16">
        <f t="shared" si="1812"/>
        <v>182854.89999999999</v>
      </c>
      <c r="AE1088" s="16">
        <f t="shared" si="1813"/>
        <v>159892.39999999999</v>
      </c>
      <c r="AF1088" s="16">
        <f t="shared" si="1814"/>
        <v>123149</v>
      </c>
      <c r="AG1088" s="16">
        <f t="shared" si="1865"/>
        <v>0</v>
      </c>
      <c r="AH1088" s="16">
        <f t="shared" si="1815"/>
        <v>182854.89999999999</v>
      </c>
      <c r="AI1088" s="16">
        <f t="shared" si="1816"/>
        <v>159892.39999999999</v>
      </c>
      <c r="AJ1088" s="16">
        <f t="shared" si="1817"/>
        <v>123149</v>
      </c>
      <c r="AK1088" s="16">
        <f t="shared" si="1866"/>
        <v>0</v>
      </c>
      <c r="AL1088" s="16">
        <f t="shared" si="1867"/>
        <v>0</v>
      </c>
      <c r="AM1088" s="16">
        <f t="shared" si="1868"/>
        <v>0</v>
      </c>
      <c r="AN1088" s="16">
        <f t="shared" si="1818"/>
        <v>182854.89999999999</v>
      </c>
      <c r="AO1088" s="16">
        <f t="shared" si="1819"/>
        <v>159892.39999999999</v>
      </c>
      <c r="AP1088" s="16">
        <f t="shared" si="1820"/>
        <v>123149</v>
      </c>
      <c r="AQ1088" s="16">
        <f t="shared" si="1869"/>
        <v>0</v>
      </c>
      <c r="AR1088" s="16">
        <f t="shared" si="1870"/>
        <v>0</v>
      </c>
      <c r="AS1088" s="16">
        <f t="shared" si="1871"/>
        <v>0</v>
      </c>
      <c r="AT1088" s="16">
        <f t="shared" si="1821"/>
        <v>182854.89999999999</v>
      </c>
      <c r="AU1088" s="16">
        <f t="shared" si="1822"/>
        <v>159892.39999999999</v>
      </c>
      <c r="AV1088" s="16">
        <f t="shared" si="1823"/>
        <v>123149</v>
      </c>
      <c r="AW1088" s="16">
        <f t="shared" si="1872"/>
        <v>0</v>
      </c>
      <c r="AX1088" s="16">
        <f t="shared" si="1873"/>
        <v>0</v>
      </c>
      <c r="AY1088" s="16">
        <f t="shared" si="1874"/>
        <v>0</v>
      </c>
      <c r="AZ1088" s="16">
        <f t="shared" si="1824"/>
        <v>182854.89999999999</v>
      </c>
      <c r="BA1088" s="16">
        <f t="shared" si="1825"/>
        <v>159892.39999999999</v>
      </c>
      <c r="BB1088" s="16">
        <f t="shared" si="1826"/>
        <v>123149</v>
      </c>
      <c r="BC1088" s="16">
        <f t="shared" si="1875"/>
        <v>0</v>
      </c>
      <c r="BD1088" s="30"/>
      <c r="BE1088" s="30"/>
      <c r="BF1088" s="1"/>
      <c r="BG1088" s="1"/>
      <c r="BH1088" s="1"/>
      <c r="BI1088" s="1"/>
      <c r="BJ1088" s="1"/>
    </row>
    <row r="1089" s="1" customFormat="1">
      <c r="A1089" s="13" t="s">
        <v>717</v>
      </c>
      <c r="B1089" s="14" t="s">
        <v>52</v>
      </c>
      <c r="C1089" s="13"/>
      <c r="D1089" s="13"/>
      <c r="E1089" s="29" t="s">
        <v>53</v>
      </c>
      <c r="F1089" s="16">
        <f t="shared" si="1876"/>
        <v>95221</v>
      </c>
      <c r="G1089" s="16">
        <f t="shared" si="1877"/>
        <v>78775.899999999994</v>
      </c>
      <c r="H1089" s="16">
        <f t="shared" si="1878"/>
        <v>58825.199999999997</v>
      </c>
      <c r="I1089" s="16">
        <f t="shared" si="1853"/>
        <v>87633.899999999994</v>
      </c>
      <c r="J1089" s="16">
        <f t="shared" si="1854"/>
        <v>81116.5</v>
      </c>
      <c r="K1089" s="16">
        <f t="shared" si="1855"/>
        <v>64323.800000000003</v>
      </c>
      <c r="L1089" s="16">
        <f t="shared" si="1751"/>
        <v>182854.89999999999</v>
      </c>
      <c r="M1089" s="16">
        <f t="shared" si="1752"/>
        <v>159892.39999999999</v>
      </c>
      <c r="N1089" s="16">
        <f t="shared" si="1753"/>
        <v>123149</v>
      </c>
      <c r="O1089" s="16">
        <f t="shared" si="1856"/>
        <v>0</v>
      </c>
      <c r="P1089" s="16">
        <f t="shared" si="1857"/>
        <v>0</v>
      </c>
      <c r="Q1089" s="16">
        <f t="shared" si="1858"/>
        <v>0</v>
      </c>
      <c r="R1089" s="16">
        <f t="shared" si="1806"/>
        <v>182854.89999999999</v>
      </c>
      <c r="S1089" s="16">
        <f t="shared" si="1807"/>
        <v>159892.39999999999</v>
      </c>
      <c r="T1089" s="16">
        <f t="shared" si="1808"/>
        <v>123149</v>
      </c>
      <c r="U1089" s="16">
        <f t="shared" si="1859"/>
        <v>0</v>
      </c>
      <c r="V1089" s="16">
        <f t="shared" si="1860"/>
        <v>0</v>
      </c>
      <c r="W1089" s="16">
        <f t="shared" si="1861"/>
        <v>0</v>
      </c>
      <c r="X1089" s="16">
        <f t="shared" si="1809"/>
        <v>182854.89999999999</v>
      </c>
      <c r="Y1089" s="16">
        <f t="shared" si="1810"/>
        <v>159892.39999999999</v>
      </c>
      <c r="Z1089" s="16">
        <f t="shared" si="1811"/>
        <v>123149</v>
      </c>
      <c r="AA1089" s="16">
        <f t="shared" si="1862"/>
        <v>0</v>
      </c>
      <c r="AB1089" s="16">
        <f t="shared" si="1863"/>
        <v>0</v>
      </c>
      <c r="AC1089" s="16">
        <f t="shared" si="1864"/>
        <v>0</v>
      </c>
      <c r="AD1089" s="16">
        <f t="shared" si="1812"/>
        <v>182854.89999999999</v>
      </c>
      <c r="AE1089" s="16">
        <f t="shared" si="1813"/>
        <v>159892.39999999999</v>
      </c>
      <c r="AF1089" s="16">
        <f t="shared" si="1814"/>
        <v>123149</v>
      </c>
      <c r="AG1089" s="16">
        <f t="shared" si="1865"/>
        <v>0</v>
      </c>
      <c r="AH1089" s="16">
        <f t="shared" si="1815"/>
        <v>182854.89999999999</v>
      </c>
      <c r="AI1089" s="16">
        <f t="shared" si="1816"/>
        <v>159892.39999999999</v>
      </c>
      <c r="AJ1089" s="16">
        <f t="shared" si="1817"/>
        <v>123149</v>
      </c>
      <c r="AK1089" s="16">
        <f t="shared" si="1866"/>
        <v>0</v>
      </c>
      <c r="AL1089" s="16">
        <f t="shared" si="1867"/>
        <v>0</v>
      </c>
      <c r="AM1089" s="16">
        <f t="shared" si="1868"/>
        <v>0</v>
      </c>
      <c r="AN1089" s="16">
        <f t="shared" si="1818"/>
        <v>182854.89999999999</v>
      </c>
      <c r="AO1089" s="16">
        <f t="shared" si="1819"/>
        <v>159892.39999999999</v>
      </c>
      <c r="AP1089" s="16">
        <f t="shared" si="1820"/>
        <v>123149</v>
      </c>
      <c r="AQ1089" s="16">
        <f t="shared" si="1869"/>
        <v>0</v>
      </c>
      <c r="AR1089" s="16">
        <f t="shared" si="1870"/>
        <v>0</v>
      </c>
      <c r="AS1089" s="16">
        <f t="shared" si="1871"/>
        <v>0</v>
      </c>
      <c r="AT1089" s="16">
        <f t="shared" si="1821"/>
        <v>182854.89999999999</v>
      </c>
      <c r="AU1089" s="16">
        <f t="shared" si="1822"/>
        <v>159892.39999999999</v>
      </c>
      <c r="AV1089" s="16">
        <f t="shared" si="1823"/>
        <v>123149</v>
      </c>
      <c r="AW1089" s="16">
        <f t="shared" si="1872"/>
        <v>0</v>
      </c>
      <c r="AX1089" s="16">
        <f t="shared" si="1873"/>
        <v>0</v>
      </c>
      <c r="AY1089" s="16">
        <f t="shared" si="1874"/>
        <v>0</v>
      </c>
      <c r="AZ1089" s="16">
        <f t="shared" si="1824"/>
        <v>182854.89999999999</v>
      </c>
      <c r="BA1089" s="16">
        <f t="shared" si="1825"/>
        <v>159892.39999999999</v>
      </c>
      <c r="BB1089" s="16">
        <f t="shared" si="1826"/>
        <v>123149</v>
      </c>
      <c r="BC1089" s="16">
        <f t="shared" si="1875"/>
        <v>0</v>
      </c>
      <c r="BD1089" s="30"/>
      <c r="BE1089" s="30"/>
      <c r="BF1089" s="1"/>
      <c r="BG1089" s="1"/>
      <c r="BH1089" s="1"/>
      <c r="BI1089" s="1"/>
      <c r="BJ1089" s="1"/>
    </row>
    <row r="1090" s="1" customFormat="1">
      <c r="A1090" s="13" t="s">
        <v>717</v>
      </c>
      <c r="B1090" s="14">
        <v>800</v>
      </c>
      <c r="C1090" s="13" t="s">
        <v>242</v>
      </c>
      <c r="D1090" s="13" t="s">
        <v>70</v>
      </c>
      <c r="E1090" s="29" t="s">
        <v>700</v>
      </c>
      <c r="F1090" s="16">
        <v>95221</v>
      </c>
      <c r="G1090" s="16">
        <v>78775.899999999994</v>
      </c>
      <c r="H1090" s="16">
        <v>58825.199999999997</v>
      </c>
      <c r="I1090" s="16">
        <v>87633.899999999994</v>
      </c>
      <c r="J1090" s="16">
        <v>81116.5</v>
      </c>
      <c r="K1090" s="16">
        <v>64323.800000000003</v>
      </c>
      <c r="L1090" s="16">
        <f t="shared" si="1751"/>
        <v>182854.89999999999</v>
      </c>
      <c r="M1090" s="16">
        <f t="shared" si="1752"/>
        <v>159892.39999999999</v>
      </c>
      <c r="N1090" s="16">
        <f t="shared" si="1753"/>
        <v>123149</v>
      </c>
      <c r="O1090" s="16"/>
      <c r="P1090" s="16"/>
      <c r="Q1090" s="16"/>
      <c r="R1090" s="16">
        <f t="shared" si="1806"/>
        <v>182854.89999999999</v>
      </c>
      <c r="S1090" s="16">
        <f t="shared" si="1807"/>
        <v>159892.39999999999</v>
      </c>
      <c r="T1090" s="16">
        <f t="shared" si="1808"/>
        <v>123149</v>
      </c>
      <c r="U1090" s="16"/>
      <c r="V1090" s="16"/>
      <c r="W1090" s="16"/>
      <c r="X1090" s="16">
        <f t="shared" si="1809"/>
        <v>182854.89999999999</v>
      </c>
      <c r="Y1090" s="16">
        <f t="shared" si="1810"/>
        <v>159892.39999999999</v>
      </c>
      <c r="Z1090" s="16">
        <f t="shared" si="1811"/>
        <v>123149</v>
      </c>
      <c r="AA1090" s="16"/>
      <c r="AB1090" s="16"/>
      <c r="AC1090" s="16"/>
      <c r="AD1090" s="16">
        <f t="shared" si="1812"/>
        <v>182854.89999999999</v>
      </c>
      <c r="AE1090" s="16">
        <f t="shared" si="1813"/>
        <v>159892.39999999999</v>
      </c>
      <c r="AF1090" s="16">
        <f t="shared" si="1814"/>
        <v>123149</v>
      </c>
      <c r="AG1090" s="16"/>
      <c r="AH1090" s="16">
        <f t="shared" si="1815"/>
        <v>182854.89999999999</v>
      </c>
      <c r="AI1090" s="16">
        <f t="shared" si="1816"/>
        <v>159892.39999999999</v>
      </c>
      <c r="AJ1090" s="16">
        <f t="shared" si="1817"/>
        <v>123149</v>
      </c>
      <c r="AK1090" s="16"/>
      <c r="AL1090" s="16"/>
      <c r="AM1090" s="16"/>
      <c r="AN1090" s="16">
        <f t="shared" si="1818"/>
        <v>182854.89999999999</v>
      </c>
      <c r="AO1090" s="16">
        <f t="shared" si="1819"/>
        <v>159892.39999999999</v>
      </c>
      <c r="AP1090" s="16">
        <f t="shared" si="1820"/>
        <v>123149</v>
      </c>
      <c r="AQ1090" s="16"/>
      <c r="AR1090" s="16"/>
      <c r="AS1090" s="16"/>
      <c r="AT1090" s="16">
        <f t="shared" si="1821"/>
        <v>182854.89999999999</v>
      </c>
      <c r="AU1090" s="16">
        <f t="shared" si="1822"/>
        <v>159892.39999999999</v>
      </c>
      <c r="AV1090" s="16">
        <f t="shared" si="1823"/>
        <v>123149</v>
      </c>
      <c r="AW1090" s="16"/>
      <c r="AX1090" s="16"/>
      <c r="AY1090" s="16"/>
      <c r="AZ1090" s="16">
        <f t="shared" si="1824"/>
        <v>182854.89999999999</v>
      </c>
      <c r="BA1090" s="16">
        <f t="shared" si="1825"/>
        <v>159892.39999999999</v>
      </c>
      <c r="BB1090" s="16">
        <f t="shared" si="1826"/>
        <v>123149</v>
      </c>
      <c r="BC1090" s="16"/>
      <c r="BD1090" s="30"/>
      <c r="BE1090" s="30" t="s">
        <v>719</v>
      </c>
      <c r="BF1090" s="1"/>
      <c r="BG1090" s="1"/>
      <c r="BH1090" s="1"/>
      <c r="BI1090" s="1"/>
      <c r="BJ1090" s="1"/>
    </row>
    <row r="1091" s="1" customFormat="1">
      <c r="A1091" s="13" t="s">
        <v>720</v>
      </c>
      <c r="B1091" s="14"/>
      <c r="C1091" s="13"/>
      <c r="D1091" s="13"/>
      <c r="E1091" s="29" t="s">
        <v>721</v>
      </c>
      <c r="F1091" s="16">
        <f t="shared" si="1876"/>
        <v>143760.5</v>
      </c>
      <c r="G1091" s="16">
        <f t="shared" si="1877"/>
        <v>134516.5</v>
      </c>
      <c r="H1091" s="16">
        <f t="shared" si="1878"/>
        <v>247955.5</v>
      </c>
      <c r="I1091" s="16">
        <f t="shared" si="1853"/>
        <v>-22604.400000000001</v>
      </c>
      <c r="J1091" s="16">
        <f t="shared" si="1854"/>
        <v>-17726.099999999999</v>
      </c>
      <c r="K1091" s="16">
        <f t="shared" si="1855"/>
        <v>-15893.9</v>
      </c>
      <c r="L1091" s="16">
        <f t="shared" si="1751"/>
        <v>121156.10000000001</v>
      </c>
      <c r="M1091" s="16">
        <f t="shared" si="1752"/>
        <v>116790.39999999999</v>
      </c>
      <c r="N1091" s="16">
        <f t="shared" si="1753"/>
        <v>232061.60000000001</v>
      </c>
      <c r="O1091" s="16">
        <f t="shared" si="1856"/>
        <v>99423.254099999991</v>
      </c>
      <c r="P1091" s="16">
        <f t="shared" si="1857"/>
        <v>36877.624000000003</v>
      </c>
      <c r="Q1091" s="16">
        <f t="shared" si="1858"/>
        <v>0</v>
      </c>
      <c r="R1091" s="16">
        <f t="shared" si="1806"/>
        <v>220579.3541</v>
      </c>
      <c r="S1091" s="16">
        <f t="shared" si="1807"/>
        <v>153668.024</v>
      </c>
      <c r="T1091" s="16">
        <f t="shared" si="1808"/>
        <v>232061.60000000001</v>
      </c>
      <c r="U1091" s="16">
        <f t="shared" si="1859"/>
        <v>0</v>
      </c>
      <c r="V1091" s="16">
        <f t="shared" si="1860"/>
        <v>0</v>
      </c>
      <c r="W1091" s="16">
        <f t="shared" si="1861"/>
        <v>0</v>
      </c>
      <c r="X1091" s="16">
        <f t="shared" si="1809"/>
        <v>220579.3541</v>
      </c>
      <c r="Y1091" s="16">
        <f t="shared" si="1810"/>
        <v>153668.024</v>
      </c>
      <c r="Z1091" s="16">
        <f t="shared" si="1811"/>
        <v>232061.60000000001</v>
      </c>
      <c r="AA1091" s="16">
        <f t="shared" si="1862"/>
        <v>0</v>
      </c>
      <c r="AB1091" s="16">
        <f t="shared" si="1863"/>
        <v>62146</v>
      </c>
      <c r="AC1091" s="16">
        <f t="shared" si="1864"/>
        <v>0</v>
      </c>
      <c r="AD1091" s="16">
        <f t="shared" si="1812"/>
        <v>220579.3541</v>
      </c>
      <c r="AE1091" s="16">
        <f t="shared" si="1813"/>
        <v>215814.024</v>
      </c>
      <c r="AF1091" s="16">
        <f t="shared" si="1814"/>
        <v>232061.60000000001</v>
      </c>
      <c r="AG1091" s="16">
        <f t="shared" si="1865"/>
        <v>0</v>
      </c>
      <c r="AH1091" s="16">
        <f t="shared" si="1815"/>
        <v>220579.3541</v>
      </c>
      <c r="AI1091" s="16">
        <f t="shared" si="1816"/>
        <v>215814.024</v>
      </c>
      <c r="AJ1091" s="16">
        <f t="shared" si="1817"/>
        <v>232061.60000000001</v>
      </c>
      <c r="AK1091" s="16">
        <f t="shared" si="1866"/>
        <v>0</v>
      </c>
      <c r="AL1091" s="16">
        <f t="shared" si="1867"/>
        <v>0</v>
      </c>
      <c r="AM1091" s="16">
        <f t="shared" si="1868"/>
        <v>0</v>
      </c>
      <c r="AN1091" s="16">
        <f t="shared" si="1818"/>
        <v>220579.3541</v>
      </c>
      <c r="AO1091" s="16">
        <f t="shared" si="1819"/>
        <v>215814.024</v>
      </c>
      <c r="AP1091" s="16">
        <f t="shared" si="1820"/>
        <v>232061.60000000001</v>
      </c>
      <c r="AQ1091" s="16">
        <f t="shared" si="1869"/>
        <v>0</v>
      </c>
      <c r="AR1091" s="16">
        <f t="shared" si="1870"/>
        <v>0</v>
      </c>
      <c r="AS1091" s="16">
        <f t="shared" si="1871"/>
        <v>0</v>
      </c>
      <c r="AT1091" s="16">
        <f t="shared" si="1821"/>
        <v>220579.3541</v>
      </c>
      <c r="AU1091" s="16">
        <f t="shared" si="1822"/>
        <v>215814.024</v>
      </c>
      <c r="AV1091" s="16">
        <f t="shared" si="1823"/>
        <v>232061.60000000001</v>
      </c>
      <c r="AW1091" s="16">
        <f t="shared" si="1872"/>
        <v>0</v>
      </c>
      <c r="AX1091" s="16">
        <f t="shared" si="1873"/>
        <v>0</v>
      </c>
      <c r="AY1091" s="16">
        <f t="shared" si="1874"/>
        <v>0</v>
      </c>
      <c r="AZ1091" s="16">
        <f t="shared" si="1824"/>
        <v>220579.3541</v>
      </c>
      <c r="BA1091" s="16">
        <f t="shared" si="1825"/>
        <v>215814.024</v>
      </c>
      <c r="BB1091" s="16">
        <f t="shared" si="1826"/>
        <v>232061.60000000001</v>
      </c>
      <c r="BC1091" s="16">
        <f t="shared" si="1875"/>
        <v>0</v>
      </c>
      <c r="BD1091" s="30"/>
      <c r="BE1091" s="30"/>
      <c r="BF1091" s="1"/>
      <c r="BG1091" s="1"/>
      <c r="BH1091" s="1"/>
      <c r="BI1091" s="1"/>
      <c r="BJ1091" s="1"/>
    </row>
    <row r="1092" s="1" customFormat="1">
      <c r="A1092" s="13" t="s">
        <v>720</v>
      </c>
      <c r="B1092" s="14" t="s">
        <v>66</v>
      </c>
      <c r="C1092" s="13"/>
      <c r="D1092" s="13"/>
      <c r="E1092" s="29" t="s">
        <v>67</v>
      </c>
      <c r="F1092" s="16">
        <f>F1094</f>
        <v>143760.5</v>
      </c>
      <c r="G1092" s="16">
        <f>G1094</f>
        <v>134516.5</v>
      </c>
      <c r="H1092" s="16">
        <f>H1094</f>
        <v>247955.5</v>
      </c>
      <c r="I1092" s="16">
        <f>I1094</f>
        <v>-22604.400000000001</v>
      </c>
      <c r="J1092" s="16">
        <f>J1094</f>
        <v>-17726.099999999999</v>
      </c>
      <c r="K1092" s="16">
        <f>K1094</f>
        <v>-15893.9</v>
      </c>
      <c r="L1092" s="16">
        <f t="shared" si="1751"/>
        <v>121156.10000000001</v>
      </c>
      <c r="M1092" s="16">
        <f t="shared" si="1752"/>
        <v>116790.39999999999</v>
      </c>
      <c r="N1092" s="16">
        <f t="shared" si="1753"/>
        <v>232061.60000000001</v>
      </c>
      <c r="O1092" s="16">
        <f>O1094+O1093</f>
        <v>99423.254099999991</v>
      </c>
      <c r="P1092" s="16">
        <f>P1094+P1093</f>
        <v>36877.624000000003</v>
      </c>
      <c r="Q1092" s="16">
        <f>Q1094+Q1093</f>
        <v>0</v>
      </c>
      <c r="R1092" s="16">
        <f t="shared" si="1806"/>
        <v>220579.3541</v>
      </c>
      <c r="S1092" s="16">
        <f t="shared" si="1807"/>
        <v>153668.024</v>
      </c>
      <c r="T1092" s="16">
        <f t="shared" si="1808"/>
        <v>232061.60000000001</v>
      </c>
      <c r="U1092" s="16">
        <f>U1094+U1093</f>
        <v>0</v>
      </c>
      <c r="V1092" s="16">
        <f>V1094+V1093</f>
        <v>0</v>
      </c>
      <c r="W1092" s="16">
        <f>W1094+W1093</f>
        <v>0</v>
      </c>
      <c r="X1092" s="16">
        <f t="shared" si="1809"/>
        <v>220579.3541</v>
      </c>
      <c r="Y1092" s="16">
        <f t="shared" si="1810"/>
        <v>153668.024</v>
      </c>
      <c r="Z1092" s="16">
        <f t="shared" si="1811"/>
        <v>232061.60000000001</v>
      </c>
      <c r="AA1092" s="16">
        <f>AA1094+AA1093</f>
        <v>0</v>
      </c>
      <c r="AB1092" s="16">
        <f>AB1094+AB1093</f>
        <v>62146</v>
      </c>
      <c r="AC1092" s="16">
        <f>AC1094+AC1093</f>
        <v>0</v>
      </c>
      <c r="AD1092" s="16">
        <f t="shared" si="1812"/>
        <v>220579.3541</v>
      </c>
      <c r="AE1092" s="16">
        <f t="shared" si="1813"/>
        <v>215814.024</v>
      </c>
      <c r="AF1092" s="16">
        <f t="shared" si="1814"/>
        <v>232061.60000000001</v>
      </c>
      <c r="AG1092" s="16">
        <f>AG1094+AG1093</f>
        <v>0</v>
      </c>
      <c r="AH1092" s="16">
        <f t="shared" si="1815"/>
        <v>220579.3541</v>
      </c>
      <c r="AI1092" s="16">
        <f t="shared" si="1816"/>
        <v>215814.024</v>
      </c>
      <c r="AJ1092" s="16">
        <f t="shared" si="1817"/>
        <v>232061.60000000001</v>
      </c>
      <c r="AK1092" s="16">
        <f>AK1094+AK1093</f>
        <v>0</v>
      </c>
      <c r="AL1092" s="16">
        <f>AL1094+AL1093</f>
        <v>0</v>
      </c>
      <c r="AM1092" s="16">
        <f>AM1094+AM1093</f>
        <v>0</v>
      </c>
      <c r="AN1092" s="16">
        <f t="shared" si="1818"/>
        <v>220579.3541</v>
      </c>
      <c r="AO1092" s="16">
        <f t="shared" si="1819"/>
        <v>215814.024</v>
      </c>
      <c r="AP1092" s="16">
        <f t="shared" si="1820"/>
        <v>232061.60000000001</v>
      </c>
      <c r="AQ1092" s="16">
        <f>AQ1094+AQ1093</f>
        <v>0</v>
      </c>
      <c r="AR1092" s="16">
        <f>AR1094+AR1093</f>
        <v>0</v>
      </c>
      <c r="AS1092" s="16">
        <f>AS1094+AS1093</f>
        <v>0</v>
      </c>
      <c r="AT1092" s="16">
        <f t="shared" si="1821"/>
        <v>220579.3541</v>
      </c>
      <c r="AU1092" s="16">
        <f t="shared" si="1822"/>
        <v>215814.024</v>
      </c>
      <c r="AV1092" s="16">
        <f t="shared" si="1823"/>
        <v>232061.60000000001</v>
      </c>
      <c r="AW1092" s="16">
        <f>AW1094+AW1093</f>
        <v>0</v>
      </c>
      <c r="AX1092" s="16">
        <f>AX1094+AX1093</f>
        <v>0</v>
      </c>
      <c r="AY1092" s="16">
        <f>AY1094+AY1093</f>
        <v>0</v>
      </c>
      <c r="AZ1092" s="16">
        <f t="shared" si="1824"/>
        <v>220579.3541</v>
      </c>
      <c r="BA1092" s="16">
        <f t="shared" si="1825"/>
        <v>215814.024</v>
      </c>
      <c r="BB1092" s="16">
        <f t="shared" si="1826"/>
        <v>232061.60000000001</v>
      </c>
      <c r="BC1092" s="16">
        <f>BC1094+BC1093</f>
        <v>0</v>
      </c>
      <c r="BD1092" s="30"/>
      <c r="BE1092" s="30"/>
      <c r="BF1092" s="1"/>
      <c r="BG1092" s="1"/>
      <c r="BH1092" s="1"/>
      <c r="BI1092" s="1"/>
      <c r="BJ1092" s="1"/>
    </row>
    <row r="1093" s="1" customFormat="1">
      <c r="A1093" s="13" t="s">
        <v>720</v>
      </c>
      <c r="B1093" s="14">
        <v>200</v>
      </c>
      <c r="C1093" s="13" t="s">
        <v>242</v>
      </c>
      <c r="D1093" s="13" t="s">
        <v>70</v>
      </c>
      <c r="E1093" s="29" t="s">
        <v>700</v>
      </c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>
        <v>36877.624000000003</v>
      </c>
      <c r="Q1093" s="16"/>
      <c r="R1093" s="16">
        <f t="shared" si="1806"/>
        <v>0</v>
      </c>
      <c r="S1093" s="16">
        <f t="shared" si="1807"/>
        <v>36877.624000000003</v>
      </c>
      <c r="T1093" s="16">
        <f t="shared" si="1808"/>
        <v>0</v>
      </c>
      <c r="U1093" s="16"/>
      <c r="V1093" s="16"/>
      <c r="W1093" s="16"/>
      <c r="X1093" s="16">
        <f t="shared" si="1809"/>
        <v>0</v>
      </c>
      <c r="Y1093" s="16">
        <f t="shared" si="1810"/>
        <v>36877.624000000003</v>
      </c>
      <c r="Z1093" s="16">
        <f t="shared" si="1811"/>
        <v>0</v>
      </c>
      <c r="AA1093" s="16"/>
      <c r="AB1093" s="16"/>
      <c r="AC1093" s="16"/>
      <c r="AD1093" s="16">
        <f t="shared" si="1812"/>
        <v>0</v>
      </c>
      <c r="AE1093" s="16">
        <f t="shared" si="1813"/>
        <v>36877.624000000003</v>
      </c>
      <c r="AF1093" s="16">
        <f t="shared" si="1814"/>
        <v>0</v>
      </c>
      <c r="AG1093" s="16"/>
      <c r="AH1093" s="16">
        <f t="shared" si="1815"/>
        <v>0</v>
      </c>
      <c r="AI1093" s="16">
        <f t="shared" si="1816"/>
        <v>36877.624000000003</v>
      </c>
      <c r="AJ1093" s="16">
        <f t="shared" si="1817"/>
        <v>0</v>
      </c>
      <c r="AK1093" s="16"/>
      <c r="AL1093" s="16"/>
      <c r="AM1093" s="16"/>
      <c r="AN1093" s="16">
        <f t="shared" si="1818"/>
        <v>0</v>
      </c>
      <c r="AO1093" s="16">
        <f t="shared" si="1819"/>
        <v>36877.624000000003</v>
      </c>
      <c r="AP1093" s="16">
        <f t="shared" si="1820"/>
        <v>0</v>
      </c>
      <c r="AQ1093" s="16"/>
      <c r="AR1093" s="16"/>
      <c r="AS1093" s="16"/>
      <c r="AT1093" s="16">
        <f t="shared" si="1821"/>
        <v>0</v>
      </c>
      <c r="AU1093" s="16">
        <f t="shared" si="1822"/>
        <v>36877.624000000003</v>
      </c>
      <c r="AV1093" s="16">
        <f t="shared" si="1823"/>
        <v>0</v>
      </c>
      <c r="AW1093" s="16"/>
      <c r="AX1093" s="16"/>
      <c r="AY1093" s="16"/>
      <c r="AZ1093" s="16">
        <f t="shared" si="1824"/>
        <v>0</v>
      </c>
      <c r="BA1093" s="16">
        <f t="shared" si="1825"/>
        <v>36877.624000000003</v>
      </c>
      <c r="BB1093" s="16">
        <f t="shared" si="1826"/>
        <v>0</v>
      </c>
      <c r="BC1093" s="16"/>
      <c r="BD1093" s="30"/>
      <c r="BE1093" s="30"/>
      <c r="BF1093" s="1"/>
      <c r="BG1093" s="1"/>
      <c r="BH1093" s="1"/>
      <c r="BI1093" s="1"/>
      <c r="BJ1093" s="1"/>
    </row>
    <row r="1094" s="1" customFormat="1">
      <c r="A1094" s="13" t="s">
        <v>720</v>
      </c>
      <c r="B1094" s="14">
        <v>200</v>
      </c>
      <c r="C1094" s="13" t="s">
        <v>242</v>
      </c>
      <c r="D1094" s="13" t="s">
        <v>74</v>
      </c>
      <c r="E1094" s="29" t="s">
        <v>540</v>
      </c>
      <c r="F1094" s="16">
        <v>143760.5</v>
      </c>
      <c r="G1094" s="16">
        <v>134516.5</v>
      </c>
      <c r="H1094" s="16">
        <v>247955.5</v>
      </c>
      <c r="I1094" s="16">
        <f>-3046-19558.4</f>
        <v>-22604.400000000001</v>
      </c>
      <c r="J1094" s="16">
        <v>-17726.099999999999</v>
      </c>
      <c r="K1094" s="16">
        <v>-15893.9</v>
      </c>
      <c r="L1094" s="16">
        <f t="shared" si="1751"/>
        <v>121156.10000000001</v>
      </c>
      <c r="M1094" s="16">
        <f t="shared" si="1752"/>
        <v>116790.39999999999</v>
      </c>
      <c r="N1094" s="16">
        <f t="shared" si="1753"/>
        <v>232061.60000000001</v>
      </c>
      <c r="O1094" s="16">
        <f>1931.65+97491.6041</f>
        <v>99423.254099999991</v>
      </c>
      <c r="P1094" s="16"/>
      <c r="Q1094" s="16"/>
      <c r="R1094" s="16">
        <f t="shared" si="1806"/>
        <v>220579.3541</v>
      </c>
      <c r="S1094" s="16">
        <f t="shared" si="1807"/>
        <v>116790.39999999999</v>
      </c>
      <c r="T1094" s="16">
        <f t="shared" si="1808"/>
        <v>232061.60000000001</v>
      </c>
      <c r="U1094" s="16"/>
      <c r="V1094" s="16"/>
      <c r="W1094" s="16"/>
      <c r="X1094" s="16">
        <f t="shared" si="1809"/>
        <v>220579.3541</v>
      </c>
      <c r="Y1094" s="16">
        <f t="shared" si="1810"/>
        <v>116790.39999999999</v>
      </c>
      <c r="Z1094" s="16">
        <f t="shared" si="1811"/>
        <v>232061.60000000001</v>
      </c>
      <c r="AA1094" s="16"/>
      <c r="AB1094" s="16">
        <v>62146</v>
      </c>
      <c r="AC1094" s="16"/>
      <c r="AD1094" s="16">
        <f t="shared" si="1812"/>
        <v>220579.3541</v>
      </c>
      <c r="AE1094" s="16">
        <f t="shared" si="1813"/>
        <v>178936.39999999999</v>
      </c>
      <c r="AF1094" s="16">
        <f t="shared" si="1814"/>
        <v>232061.60000000001</v>
      </c>
      <c r="AG1094" s="16"/>
      <c r="AH1094" s="16">
        <f t="shared" si="1815"/>
        <v>220579.3541</v>
      </c>
      <c r="AI1094" s="16">
        <f t="shared" si="1816"/>
        <v>178936.39999999999</v>
      </c>
      <c r="AJ1094" s="16">
        <f t="shared" si="1817"/>
        <v>232061.60000000001</v>
      </c>
      <c r="AK1094" s="16"/>
      <c r="AL1094" s="16"/>
      <c r="AM1094" s="16"/>
      <c r="AN1094" s="16">
        <f t="shared" si="1818"/>
        <v>220579.3541</v>
      </c>
      <c r="AO1094" s="16">
        <f t="shared" si="1819"/>
        <v>178936.39999999999</v>
      </c>
      <c r="AP1094" s="16">
        <f t="shared" si="1820"/>
        <v>232061.60000000001</v>
      </c>
      <c r="AQ1094" s="16"/>
      <c r="AR1094" s="16"/>
      <c r="AS1094" s="16"/>
      <c r="AT1094" s="16">
        <f t="shared" si="1821"/>
        <v>220579.3541</v>
      </c>
      <c r="AU1094" s="16">
        <f t="shared" si="1822"/>
        <v>178936.39999999999</v>
      </c>
      <c r="AV1094" s="16">
        <f t="shared" si="1823"/>
        <v>232061.60000000001</v>
      </c>
      <c r="AW1094" s="16"/>
      <c r="AX1094" s="16"/>
      <c r="AY1094" s="16"/>
      <c r="AZ1094" s="16">
        <f t="shared" si="1824"/>
        <v>220579.3541</v>
      </c>
      <c r="BA1094" s="16">
        <f t="shared" si="1825"/>
        <v>178936.39999999999</v>
      </c>
      <c r="BB1094" s="16">
        <f t="shared" si="1826"/>
        <v>232061.60000000001</v>
      </c>
      <c r="BC1094" s="16"/>
      <c r="BD1094" s="30"/>
      <c r="BE1094" s="30">
        <v>34</v>
      </c>
      <c r="BF1094" s="1"/>
      <c r="BG1094" s="1"/>
      <c r="BH1094" s="1"/>
      <c r="BI1094" s="1"/>
      <c r="BJ1094" s="1"/>
    </row>
    <row r="1095" s="1" customFormat="1">
      <c r="A1095" s="13" t="s">
        <v>722</v>
      </c>
      <c r="B1095" s="14"/>
      <c r="C1095" s="13"/>
      <c r="D1095" s="13"/>
      <c r="E1095" s="29" t="s">
        <v>723</v>
      </c>
      <c r="F1095" s="16">
        <f t="shared" si="1876"/>
        <v>93529.300000000003</v>
      </c>
      <c r="G1095" s="16">
        <f t="shared" si="1877"/>
        <v>101272.7</v>
      </c>
      <c r="H1095" s="16">
        <f t="shared" si="1878"/>
        <v>101272.7</v>
      </c>
      <c r="I1095" s="16">
        <f t="shared" si="1853"/>
        <v>-1310.8</v>
      </c>
      <c r="J1095" s="16">
        <f t="shared" si="1854"/>
        <v>0</v>
      </c>
      <c r="K1095" s="16">
        <f t="shared" si="1855"/>
        <v>0</v>
      </c>
      <c r="L1095" s="16">
        <f t="shared" si="1751"/>
        <v>92218.5</v>
      </c>
      <c r="M1095" s="16">
        <f t="shared" si="1752"/>
        <v>101272.7</v>
      </c>
      <c r="N1095" s="16">
        <f t="shared" si="1753"/>
        <v>101272.7</v>
      </c>
      <c r="O1095" s="16">
        <f t="shared" si="1856"/>
        <v>0</v>
      </c>
      <c r="P1095" s="16">
        <f t="shared" si="1857"/>
        <v>0</v>
      </c>
      <c r="Q1095" s="16">
        <f t="shared" si="1858"/>
        <v>0</v>
      </c>
      <c r="R1095" s="16">
        <f t="shared" si="1806"/>
        <v>92218.5</v>
      </c>
      <c r="S1095" s="16">
        <f t="shared" si="1807"/>
        <v>101272.7</v>
      </c>
      <c r="T1095" s="16">
        <f t="shared" si="1808"/>
        <v>101272.7</v>
      </c>
      <c r="U1095" s="16">
        <f t="shared" ref="U1095:U1096" si="1879">U1096</f>
        <v>0</v>
      </c>
      <c r="V1095" s="16">
        <f t="shared" ref="V1095:V1096" si="1880">V1096</f>
        <v>0</v>
      </c>
      <c r="W1095" s="16">
        <f t="shared" ref="W1095:W1096" si="1881">W1096</f>
        <v>0</v>
      </c>
      <c r="X1095" s="16">
        <f t="shared" si="1809"/>
        <v>92218.5</v>
      </c>
      <c r="Y1095" s="16">
        <f t="shared" si="1810"/>
        <v>101272.7</v>
      </c>
      <c r="Z1095" s="16">
        <f t="shared" si="1811"/>
        <v>101272.7</v>
      </c>
      <c r="AA1095" s="16">
        <f t="shared" ref="AA1095:AA1099" si="1882">AA1096</f>
        <v>80</v>
      </c>
      <c r="AB1095" s="16">
        <f t="shared" ref="AB1095:AB1099" si="1883">AB1096</f>
        <v>0</v>
      </c>
      <c r="AC1095" s="16">
        <f t="shared" ref="AC1095:AC1099" si="1884">AC1096</f>
        <v>0</v>
      </c>
      <c r="AD1095" s="16">
        <f t="shared" si="1812"/>
        <v>92298.5</v>
      </c>
      <c r="AE1095" s="16">
        <f t="shared" si="1813"/>
        <v>101272.7</v>
      </c>
      <c r="AF1095" s="16">
        <f t="shared" si="1814"/>
        <v>101272.7</v>
      </c>
      <c r="AG1095" s="16">
        <f t="shared" ref="AG1095:AG1096" si="1885">AG1096</f>
        <v>0</v>
      </c>
      <c r="AH1095" s="16">
        <f t="shared" si="1815"/>
        <v>92298.5</v>
      </c>
      <c r="AI1095" s="16">
        <f t="shared" si="1816"/>
        <v>101272.7</v>
      </c>
      <c r="AJ1095" s="16">
        <f t="shared" si="1817"/>
        <v>101272.7</v>
      </c>
      <c r="AK1095" s="16">
        <f t="shared" ref="AK1095:AK1096" si="1886">AK1096</f>
        <v>0</v>
      </c>
      <c r="AL1095" s="16">
        <f t="shared" ref="AL1095:AL1096" si="1887">AL1096</f>
        <v>0</v>
      </c>
      <c r="AM1095" s="16">
        <f t="shared" ref="AM1095:AM1096" si="1888">AM1096</f>
        <v>0</v>
      </c>
      <c r="AN1095" s="16">
        <f t="shared" si="1818"/>
        <v>92298.5</v>
      </c>
      <c r="AO1095" s="16">
        <f t="shared" si="1819"/>
        <v>101272.7</v>
      </c>
      <c r="AP1095" s="16">
        <f t="shared" si="1820"/>
        <v>101272.7</v>
      </c>
      <c r="AQ1095" s="16">
        <f t="shared" ref="AQ1095:AQ1096" si="1889">AQ1096</f>
        <v>0</v>
      </c>
      <c r="AR1095" s="16">
        <f t="shared" ref="AR1095:AR1096" si="1890">AR1096</f>
        <v>0</v>
      </c>
      <c r="AS1095" s="16">
        <f t="shared" ref="AS1095:AS1096" si="1891">AS1096</f>
        <v>0</v>
      </c>
      <c r="AT1095" s="16">
        <f t="shared" si="1821"/>
        <v>92298.5</v>
      </c>
      <c r="AU1095" s="16">
        <f t="shared" si="1822"/>
        <v>101272.7</v>
      </c>
      <c r="AV1095" s="16">
        <f t="shared" si="1823"/>
        <v>101272.7</v>
      </c>
      <c r="AW1095" s="16">
        <f t="shared" ref="AW1095:AW1096" si="1892">AW1096</f>
        <v>0</v>
      </c>
      <c r="AX1095" s="16">
        <f t="shared" ref="AX1095:AX1096" si="1893">AX1096</f>
        <v>0</v>
      </c>
      <c r="AY1095" s="16">
        <f t="shared" ref="AY1095:AY1096" si="1894">AY1096</f>
        <v>0</v>
      </c>
      <c r="AZ1095" s="16">
        <f t="shared" si="1824"/>
        <v>92298.5</v>
      </c>
      <c r="BA1095" s="16">
        <f t="shared" si="1825"/>
        <v>101272.7</v>
      </c>
      <c r="BB1095" s="16">
        <f t="shared" si="1826"/>
        <v>101272.7</v>
      </c>
      <c r="BC1095" s="16">
        <f t="shared" ref="BC1095:BC1096" si="1895">BC1096</f>
        <v>0</v>
      </c>
      <c r="BD1095" s="30"/>
      <c r="BE1095" s="30"/>
      <c r="BF1095" s="1"/>
      <c r="BG1095" s="1"/>
      <c r="BH1095" s="1"/>
      <c r="BI1095" s="1"/>
      <c r="BJ1095" s="1"/>
    </row>
    <row r="1096" s="1" customFormat="1">
      <c r="A1096" s="13" t="s">
        <v>722</v>
      </c>
      <c r="B1096" s="14" t="s">
        <v>66</v>
      </c>
      <c r="C1096" s="13"/>
      <c r="D1096" s="13"/>
      <c r="E1096" s="29" t="s">
        <v>67</v>
      </c>
      <c r="F1096" s="16">
        <f t="shared" si="1876"/>
        <v>93529.300000000003</v>
      </c>
      <c r="G1096" s="16">
        <f t="shared" si="1877"/>
        <v>101272.7</v>
      </c>
      <c r="H1096" s="16">
        <f t="shared" si="1878"/>
        <v>101272.7</v>
      </c>
      <c r="I1096" s="16">
        <f t="shared" si="1853"/>
        <v>-1310.8</v>
      </c>
      <c r="J1096" s="16">
        <f t="shared" si="1854"/>
        <v>0</v>
      </c>
      <c r="K1096" s="16">
        <f t="shared" si="1855"/>
        <v>0</v>
      </c>
      <c r="L1096" s="16">
        <f t="shared" si="1751"/>
        <v>92218.5</v>
      </c>
      <c r="M1096" s="16">
        <f t="shared" si="1752"/>
        <v>101272.7</v>
      </c>
      <c r="N1096" s="16">
        <f t="shared" si="1753"/>
        <v>101272.7</v>
      </c>
      <c r="O1096" s="16">
        <f t="shared" si="1856"/>
        <v>0</v>
      </c>
      <c r="P1096" s="16">
        <f t="shared" si="1857"/>
        <v>0</v>
      </c>
      <c r="Q1096" s="16">
        <f t="shared" si="1858"/>
        <v>0</v>
      </c>
      <c r="R1096" s="16">
        <f t="shared" si="1806"/>
        <v>92218.5</v>
      </c>
      <c r="S1096" s="16">
        <f t="shared" si="1807"/>
        <v>101272.7</v>
      </c>
      <c r="T1096" s="16">
        <f t="shared" si="1808"/>
        <v>101272.7</v>
      </c>
      <c r="U1096" s="16">
        <f t="shared" si="1879"/>
        <v>0</v>
      </c>
      <c r="V1096" s="16">
        <f t="shared" si="1880"/>
        <v>0</v>
      </c>
      <c r="W1096" s="16">
        <f t="shared" si="1881"/>
        <v>0</v>
      </c>
      <c r="X1096" s="16">
        <f t="shared" si="1809"/>
        <v>92218.5</v>
      </c>
      <c r="Y1096" s="16">
        <f t="shared" si="1810"/>
        <v>101272.7</v>
      </c>
      <c r="Z1096" s="16">
        <f t="shared" si="1811"/>
        <v>101272.7</v>
      </c>
      <c r="AA1096" s="16">
        <f t="shared" si="1882"/>
        <v>80</v>
      </c>
      <c r="AB1096" s="16">
        <f t="shared" si="1883"/>
        <v>0</v>
      </c>
      <c r="AC1096" s="16">
        <f t="shared" si="1884"/>
        <v>0</v>
      </c>
      <c r="AD1096" s="16">
        <f t="shared" si="1812"/>
        <v>92298.5</v>
      </c>
      <c r="AE1096" s="16">
        <f t="shared" si="1813"/>
        <v>101272.7</v>
      </c>
      <c r="AF1096" s="16">
        <f t="shared" si="1814"/>
        <v>101272.7</v>
      </c>
      <c r="AG1096" s="16">
        <f t="shared" si="1885"/>
        <v>0</v>
      </c>
      <c r="AH1096" s="16">
        <f t="shared" si="1815"/>
        <v>92298.5</v>
      </c>
      <c r="AI1096" s="16">
        <f t="shared" si="1816"/>
        <v>101272.7</v>
      </c>
      <c r="AJ1096" s="16">
        <f t="shared" si="1817"/>
        <v>101272.7</v>
      </c>
      <c r="AK1096" s="16">
        <f t="shared" si="1886"/>
        <v>0</v>
      </c>
      <c r="AL1096" s="16">
        <f t="shared" si="1887"/>
        <v>0</v>
      </c>
      <c r="AM1096" s="16">
        <f t="shared" si="1888"/>
        <v>0</v>
      </c>
      <c r="AN1096" s="16">
        <f t="shared" si="1818"/>
        <v>92298.5</v>
      </c>
      <c r="AO1096" s="16">
        <f t="shared" si="1819"/>
        <v>101272.7</v>
      </c>
      <c r="AP1096" s="16">
        <f t="shared" si="1820"/>
        <v>101272.7</v>
      </c>
      <c r="AQ1096" s="16">
        <f t="shared" si="1889"/>
        <v>0</v>
      </c>
      <c r="AR1096" s="16">
        <f t="shared" si="1890"/>
        <v>0</v>
      </c>
      <c r="AS1096" s="16">
        <f t="shared" si="1891"/>
        <v>0</v>
      </c>
      <c r="AT1096" s="16">
        <f t="shared" si="1821"/>
        <v>92298.5</v>
      </c>
      <c r="AU1096" s="16">
        <f t="shared" si="1822"/>
        <v>101272.7</v>
      </c>
      <c r="AV1096" s="16">
        <f t="shared" si="1823"/>
        <v>101272.7</v>
      </c>
      <c r="AW1096" s="16">
        <f t="shared" si="1892"/>
        <v>0</v>
      </c>
      <c r="AX1096" s="16">
        <f t="shared" si="1893"/>
        <v>0</v>
      </c>
      <c r="AY1096" s="16">
        <f t="shared" si="1894"/>
        <v>0</v>
      </c>
      <c r="AZ1096" s="16">
        <f t="shared" si="1824"/>
        <v>92298.5</v>
      </c>
      <c r="BA1096" s="16">
        <f t="shared" si="1825"/>
        <v>101272.7</v>
      </c>
      <c r="BB1096" s="16">
        <f t="shared" si="1826"/>
        <v>101272.7</v>
      </c>
      <c r="BC1096" s="16">
        <f t="shared" si="1895"/>
        <v>0</v>
      </c>
      <c r="BD1096" s="30"/>
      <c r="BE1096" s="30"/>
      <c r="BF1096" s="1"/>
      <c r="BG1096" s="1"/>
      <c r="BH1096" s="1"/>
      <c r="BI1096" s="1"/>
      <c r="BJ1096" s="1"/>
    </row>
    <row r="1097" s="1" customFormat="1">
      <c r="A1097" s="13" t="s">
        <v>722</v>
      </c>
      <c r="B1097" s="14">
        <v>200</v>
      </c>
      <c r="C1097" s="13" t="s">
        <v>242</v>
      </c>
      <c r="D1097" s="13" t="s">
        <v>74</v>
      </c>
      <c r="E1097" s="29" t="s">
        <v>540</v>
      </c>
      <c r="F1097" s="16">
        <v>93529.300000000003</v>
      </c>
      <c r="G1097" s="16">
        <v>101272.7</v>
      </c>
      <c r="H1097" s="16">
        <v>101272.7</v>
      </c>
      <c r="I1097" s="16">
        <v>-1310.8</v>
      </c>
      <c r="J1097" s="16"/>
      <c r="K1097" s="16"/>
      <c r="L1097" s="16">
        <f t="shared" si="1751"/>
        <v>92218.5</v>
      </c>
      <c r="M1097" s="16">
        <f t="shared" si="1752"/>
        <v>101272.7</v>
      </c>
      <c r="N1097" s="16">
        <f t="shared" si="1753"/>
        <v>101272.7</v>
      </c>
      <c r="O1097" s="16"/>
      <c r="P1097" s="16"/>
      <c r="Q1097" s="16"/>
      <c r="R1097" s="16">
        <f t="shared" si="1806"/>
        <v>92218.5</v>
      </c>
      <c r="S1097" s="16">
        <f t="shared" si="1807"/>
        <v>101272.7</v>
      </c>
      <c r="T1097" s="16">
        <f t="shared" si="1808"/>
        <v>101272.7</v>
      </c>
      <c r="U1097" s="16"/>
      <c r="V1097" s="16"/>
      <c r="W1097" s="16"/>
      <c r="X1097" s="16">
        <f t="shared" si="1809"/>
        <v>92218.5</v>
      </c>
      <c r="Y1097" s="16">
        <f t="shared" si="1810"/>
        <v>101272.7</v>
      </c>
      <c r="Z1097" s="16">
        <f t="shared" si="1811"/>
        <v>101272.7</v>
      </c>
      <c r="AA1097" s="16">
        <v>80</v>
      </c>
      <c r="AB1097" s="16"/>
      <c r="AC1097" s="16"/>
      <c r="AD1097" s="16">
        <f t="shared" si="1812"/>
        <v>92298.5</v>
      </c>
      <c r="AE1097" s="16">
        <f t="shared" si="1813"/>
        <v>101272.7</v>
      </c>
      <c r="AF1097" s="16">
        <f t="shared" si="1814"/>
        <v>101272.7</v>
      </c>
      <c r="AG1097" s="16"/>
      <c r="AH1097" s="16">
        <f t="shared" si="1815"/>
        <v>92298.5</v>
      </c>
      <c r="AI1097" s="16">
        <f t="shared" si="1816"/>
        <v>101272.7</v>
      </c>
      <c r="AJ1097" s="16">
        <f t="shared" si="1817"/>
        <v>101272.7</v>
      </c>
      <c r="AK1097" s="16"/>
      <c r="AL1097" s="16"/>
      <c r="AM1097" s="16"/>
      <c r="AN1097" s="16">
        <f t="shared" si="1818"/>
        <v>92298.5</v>
      </c>
      <c r="AO1097" s="16">
        <f t="shared" si="1819"/>
        <v>101272.7</v>
      </c>
      <c r="AP1097" s="16">
        <f t="shared" si="1820"/>
        <v>101272.7</v>
      </c>
      <c r="AQ1097" s="16"/>
      <c r="AR1097" s="16"/>
      <c r="AS1097" s="16"/>
      <c r="AT1097" s="16">
        <f t="shared" si="1821"/>
        <v>92298.5</v>
      </c>
      <c r="AU1097" s="16">
        <f t="shared" si="1822"/>
        <v>101272.7</v>
      </c>
      <c r="AV1097" s="16">
        <f t="shared" si="1823"/>
        <v>101272.7</v>
      </c>
      <c r="AW1097" s="16"/>
      <c r="AX1097" s="16"/>
      <c r="AY1097" s="16"/>
      <c r="AZ1097" s="16">
        <f t="shared" si="1824"/>
        <v>92298.5</v>
      </c>
      <c r="BA1097" s="16">
        <f t="shared" si="1825"/>
        <v>101272.7</v>
      </c>
      <c r="BB1097" s="16">
        <f t="shared" si="1826"/>
        <v>101272.7</v>
      </c>
      <c r="BC1097" s="16"/>
      <c r="BD1097" s="30"/>
      <c r="BE1097" s="30">
        <v>35</v>
      </c>
      <c r="BF1097" s="1"/>
      <c r="BG1097" s="1"/>
      <c r="BH1097" s="1"/>
      <c r="BI1097" s="1"/>
      <c r="BJ1097" s="1"/>
    </row>
    <row r="1098" s="1" customFormat="1">
      <c r="A1098" s="13" t="s">
        <v>724</v>
      </c>
      <c r="B1098" s="14"/>
      <c r="C1098" s="13"/>
      <c r="D1098" s="13"/>
      <c r="E1098" s="31" t="s">
        <v>725</v>
      </c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>
        <f t="shared" si="1882"/>
        <v>106000</v>
      </c>
      <c r="AB1098" s="16">
        <f t="shared" si="1883"/>
        <v>0</v>
      </c>
      <c r="AC1098" s="16">
        <f t="shared" si="1884"/>
        <v>0</v>
      </c>
      <c r="AD1098" s="16">
        <f t="shared" si="1812"/>
        <v>106000</v>
      </c>
      <c r="AE1098" s="16">
        <f t="shared" si="1813"/>
        <v>0</v>
      </c>
      <c r="AF1098" s="16">
        <f t="shared" si="1814"/>
        <v>0</v>
      </c>
      <c r="AG1098" s="16"/>
      <c r="AH1098" s="16">
        <f t="shared" si="1815"/>
        <v>106000</v>
      </c>
      <c r="AI1098" s="16">
        <f t="shared" si="1816"/>
        <v>0</v>
      </c>
      <c r="AJ1098" s="16">
        <f t="shared" si="1817"/>
        <v>0</v>
      </c>
      <c r="AK1098" s="16"/>
      <c r="AL1098" s="16"/>
      <c r="AM1098" s="16"/>
      <c r="AN1098" s="16">
        <f t="shared" si="1818"/>
        <v>106000</v>
      </c>
      <c r="AO1098" s="16">
        <f t="shared" si="1819"/>
        <v>0</v>
      </c>
      <c r="AP1098" s="16">
        <f t="shared" si="1820"/>
        <v>0</v>
      </c>
      <c r="AQ1098" s="16"/>
      <c r="AR1098" s="16"/>
      <c r="AS1098" s="16"/>
      <c r="AT1098" s="16">
        <f t="shared" si="1821"/>
        <v>106000</v>
      </c>
      <c r="AU1098" s="16">
        <f t="shared" si="1822"/>
        <v>0</v>
      </c>
      <c r="AV1098" s="16">
        <f t="shared" si="1823"/>
        <v>0</v>
      </c>
      <c r="AW1098" s="16"/>
      <c r="AX1098" s="16"/>
      <c r="AY1098" s="16"/>
      <c r="AZ1098" s="16">
        <f t="shared" si="1824"/>
        <v>106000</v>
      </c>
      <c r="BA1098" s="16">
        <f t="shared" si="1825"/>
        <v>0</v>
      </c>
      <c r="BB1098" s="16">
        <f t="shared" si="1826"/>
        <v>0</v>
      </c>
      <c r="BC1098" s="16"/>
      <c r="BD1098" s="30"/>
      <c r="BE1098" s="30"/>
      <c r="BF1098" s="1"/>
      <c r="BG1098" s="1"/>
      <c r="BH1098" s="1"/>
      <c r="BI1098" s="1"/>
      <c r="BJ1098" s="1"/>
    </row>
    <row r="1099" s="1" customFormat="1">
      <c r="A1099" s="13" t="s">
        <v>724</v>
      </c>
      <c r="B1099" s="14" t="s">
        <v>52</v>
      </c>
      <c r="C1099" s="13"/>
      <c r="D1099" s="13"/>
      <c r="E1099" s="29" t="s">
        <v>53</v>
      </c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>
        <f t="shared" si="1882"/>
        <v>106000</v>
      </c>
      <c r="AB1099" s="16">
        <f t="shared" si="1883"/>
        <v>0</v>
      </c>
      <c r="AC1099" s="16">
        <f t="shared" si="1884"/>
        <v>0</v>
      </c>
      <c r="AD1099" s="16">
        <f t="shared" si="1812"/>
        <v>106000</v>
      </c>
      <c r="AE1099" s="16">
        <f t="shared" si="1813"/>
        <v>0</v>
      </c>
      <c r="AF1099" s="16">
        <f t="shared" si="1814"/>
        <v>0</v>
      </c>
      <c r="AG1099" s="16"/>
      <c r="AH1099" s="16">
        <f t="shared" si="1815"/>
        <v>106000</v>
      </c>
      <c r="AI1099" s="16">
        <f t="shared" si="1816"/>
        <v>0</v>
      </c>
      <c r="AJ1099" s="16">
        <f t="shared" si="1817"/>
        <v>0</v>
      </c>
      <c r="AK1099" s="16"/>
      <c r="AL1099" s="16"/>
      <c r="AM1099" s="16"/>
      <c r="AN1099" s="16">
        <f t="shared" si="1818"/>
        <v>106000</v>
      </c>
      <c r="AO1099" s="16">
        <f t="shared" si="1819"/>
        <v>0</v>
      </c>
      <c r="AP1099" s="16">
        <f t="shared" si="1820"/>
        <v>0</v>
      </c>
      <c r="AQ1099" s="16"/>
      <c r="AR1099" s="16"/>
      <c r="AS1099" s="16"/>
      <c r="AT1099" s="16">
        <f t="shared" si="1821"/>
        <v>106000</v>
      </c>
      <c r="AU1099" s="16">
        <f t="shared" si="1822"/>
        <v>0</v>
      </c>
      <c r="AV1099" s="16">
        <f t="shared" si="1823"/>
        <v>0</v>
      </c>
      <c r="AW1099" s="16"/>
      <c r="AX1099" s="16"/>
      <c r="AY1099" s="16"/>
      <c r="AZ1099" s="16">
        <f t="shared" si="1824"/>
        <v>106000</v>
      </c>
      <c r="BA1099" s="16">
        <f t="shared" si="1825"/>
        <v>0</v>
      </c>
      <c r="BB1099" s="16">
        <f t="shared" si="1826"/>
        <v>0</v>
      </c>
      <c r="BC1099" s="16"/>
      <c r="BD1099" s="30"/>
      <c r="BE1099" s="30"/>
      <c r="BF1099" s="1"/>
      <c r="BG1099" s="1"/>
      <c r="BH1099" s="1"/>
      <c r="BI1099" s="1"/>
      <c r="BJ1099" s="1"/>
    </row>
    <row r="1100" s="1" customFormat="1">
      <c r="A1100" s="13" t="s">
        <v>724</v>
      </c>
      <c r="B1100" s="14">
        <v>800</v>
      </c>
      <c r="C1100" s="13" t="s">
        <v>242</v>
      </c>
      <c r="D1100" s="13" t="s">
        <v>70</v>
      </c>
      <c r="E1100" s="29" t="s">
        <v>700</v>
      </c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>
        <v>106000</v>
      </c>
      <c r="AB1100" s="16"/>
      <c r="AC1100" s="16"/>
      <c r="AD1100" s="16">
        <f t="shared" si="1812"/>
        <v>106000</v>
      </c>
      <c r="AE1100" s="16">
        <f t="shared" si="1813"/>
        <v>0</v>
      </c>
      <c r="AF1100" s="16">
        <f t="shared" si="1814"/>
        <v>0</v>
      </c>
      <c r="AG1100" s="16"/>
      <c r="AH1100" s="16">
        <f t="shared" si="1815"/>
        <v>106000</v>
      </c>
      <c r="AI1100" s="16">
        <f t="shared" si="1816"/>
        <v>0</v>
      </c>
      <c r="AJ1100" s="16">
        <f t="shared" si="1817"/>
        <v>0</v>
      </c>
      <c r="AK1100" s="16"/>
      <c r="AL1100" s="16"/>
      <c r="AM1100" s="16"/>
      <c r="AN1100" s="16">
        <f t="shared" si="1818"/>
        <v>106000</v>
      </c>
      <c r="AO1100" s="16">
        <f t="shared" si="1819"/>
        <v>0</v>
      </c>
      <c r="AP1100" s="16">
        <f t="shared" si="1820"/>
        <v>0</v>
      </c>
      <c r="AQ1100" s="16"/>
      <c r="AR1100" s="16"/>
      <c r="AS1100" s="16"/>
      <c r="AT1100" s="16">
        <f t="shared" si="1821"/>
        <v>106000</v>
      </c>
      <c r="AU1100" s="16">
        <f t="shared" si="1822"/>
        <v>0</v>
      </c>
      <c r="AV1100" s="16">
        <f t="shared" si="1823"/>
        <v>0</v>
      </c>
      <c r="AW1100" s="16"/>
      <c r="AX1100" s="16"/>
      <c r="AY1100" s="16"/>
      <c r="AZ1100" s="16">
        <f t="shared" si="1824"/>
        <v>106000</v>
      </c>
      <c r="BA1100" s="16">
        <f t="shared" si="1825"/>
        <v>0</v>
      </c>
      <c r="BB1100" s="16">
        <f t="shared" si="1826"/>
        <v>0</v>
      </c>
      <c r="BC1100" s="16"/>
      <c r="BD1100" s="30"/>
      <c r="BE1100" s="30"/>
      <c r="BF1100" s="1"/>
      <c r="BG1100" s="1"/>
      <c r="BH1100" s="1"/>
      <c r="BI1100" s="1"/>
      <c r="BJ1100" s="1"/>
    </row>
    <row r="1101" s="1" customFormat="1">
      <c r="A1101" s="13" t="s">
        <v>726</v>
      </c>
      <c r="B1101" s="14"/>
      <c r="C1101" s="13"/>
      <c r="D1101" s="13"/>
      <c r="E1101" s="29" t="s">
        <v>727</v>
      </c>
      <c r="F1101" s="16">
        <f>F1102+F1107</f>
        <v>177490.19999999998</v>
      </c>
      <c r="G1101" s="16">
        <f>G1102+G1107</f>
        <v>182645</v>
      </c>
      <c r="H1101" s="16">
        <f>H1102+H1107</f>
        <v>182645</v>
      </c>
      <c r="I1101" s="16">
        <f>I1102+I1107</f>
        <v>0</v>
      </c>
      <c r="J1101" s="16">
        <f>J1102+J1107</f>
        <v>0</v>
      </c>
      <c r="K1101" s="16">
        <f>K1102+K1107</f>
        <v>0</v>
      </c>
      <c r="L1101" s="16">
        <f t="shared" ref="L1101:L1164" si="1896">F1101+I1101</f>
        <v>177490.19999999998</v>
      </c>
      <c r="M1101" s="16">
        <f t="shared" ref="M1101:M1164" si="1897">G1101+J1101</f>
        <v>182645</v>
      </c>
      <c r="N1101" s="16">
        <f t="shared" ref="N1101:N1164" si="1898">H1101+K1101</f>
        <v>182645</v>
      </c>
      <c r="O1101" s="16">
        <f>O1102+O1107</f>
        <v>16478.700000000001</v>
      </c>
      <c r="P1101" s="16">
        <f>P1102+P1107</f>
        <v>19127.700000000001</v>
      </c>
      <c r="Q1101" s="16">
        <f>Q1102+Q1107</f>
        <v>19127.700000000001</v>
      </c>
      <c r="R1101" s="16">
        <f t="shared" si="1806"/>
        <v>193968.89999999999</v>
      </c>
      <c r="S1101" s="16">
        <f t="shared" si="1807"/>
        <v>201772.70000000001</v>
      </c>
      <c r="T1101" s="16">
        <f t="shared" si="1808"/>
        <v>201772.70000000001</v>
      </c>
      <c r="U1101" s="16">
        <f>U1102+U1107</f>
        <v>0</v>
      </c>
      <c r="V1101" s="16">
        <f>V1102+V1107</f>
        <v>0</v>
      </c>
      <c r="W1101" s="16">
        <f>W1102+W1107</f>
        <v>0</v>
      </c>
      <c r="X1101" s="16">
        <f t="shared" si="1809"/>
        <v>193968.89999999999</v>
      </c>
      <c r="Y1101" s="16">
        <f t="shared" si="1810"/>
        <v>201772.70000000001</v>
      </c>
      <c r="Z1101" s="16">
        <f t="shared" si="1811"/>
        <v>201772.70000000001</v>
      </c>
      <c r="AA1101" s="16">
        <f>AA1102+AA1107</f>
        <v>0</v>
      </c>
      <c r="AB1101" s="16">
        <f>AB1102+AB1107</f>
        <v>0</v>
      </c>
      <c r="AC1101" s="16">
        <f>AC1102+AC1107</f>
        <v>0</v>
      </c>
      <c r="AD1101" s="16">
        <f t="shared" si="1812"/>
        <v>193968.89999999999</v>
      </c>
      <c r="AE1101" s="16">
        <f t="shared" si="1813"/>
        <v>201772.70000000001</v>
      </c>
      <c r="AF1101" s="16">
        <f t="shared" si="1814"/>
        <v>201772.70000000001</v>
      </c>
      <c r="AG1101" s="16">
        <f>AG1102+AG1107</f>
        <v>0</v>
      </c>
      <c r="AH1101" s="16">
        <f t="shared" si="1815"/>
        <v>193968.89999999999</v>
      </c>
      <c r="AI1101" s="16">
        <f t="shared" si="1816"/>
        <v>201772.70000000001</v>
      </c>
      <c r="AJ1101" s="16">
        <f t="shared" si="1817"/>
        <v>201772.70000000001</v>
      </c>
      <c r="AK1101" s="16">
        <f>AK1102+AK1107</f>
        <v>0</v>
      </c>
      <c r="AL1101" s="16">
        <f>AL1102+AL1107</f>
        <v>0</v>
      </c>
      <c r="AM1101" s="16">
        <f>AM1102+AM1107</f>
        <v>0</v>
      </c>
      <c r="AN1101" s="16">
        <f t="shared" si="1818"/>
        <v>193968.89999999999</v>
      </c>
      <c r="AO1101" s="16">
        <f t="shared" si="1819"/>
        <v>201772.70000000001</v>
      </c>
      <c r="AP1101" s="16">
        <f t="shared" si="1820"/>
        <v>201772.70000000001</v>
      </c>
      <c r="AQ1101" s="16">
        <f>AQ1102+AQ1107</f>
        <v>0</v>
      </c>
      <c r="AR1101" s="16">
        <f>AR1102+AR1107</f>
        <v>0</v>
      </c>
      <c r="AS1101" s="16">
        <f>AS1102+AS1107</f>
        <v>0</v>
      </c>
      <c r="AT1101" s="16">
        <f t="shared" si="1821"/>
        <v>193968.89999999999</v>
      </c>
      <c r="AU1101" s="16">
        <f t="shared" si="1822"/>
        <v>201772.70000000001</v>
      </c>
      <c r="AV1101" s="16">
        <f t="shared" si="1823"/>
        <v>201772.70000000001</v>
      </c>
      <c r="AW1101" s="16">
        <f>AW1102+AW1107</f>
        <v>8180.2330000000002</v>
      </c>
      <c r="AX1101" s="16">
        <f>AX1102+AX1107</f>
        <v>0</v>
      </c>
      <c r="AY1101" s="16">
        <f>AY1102+AY1107</f>
        <v>0</v>
      </c>
      <c r="AZ1101" s="16">
        <f t="shared" si="1824"/>
        <v>202149.133</v>
      </c>
      <c r="BA1101" s="16">
        <f t="shared" si="1825"/>
        <v>201772.70000000001</v>
      </c>
      <c r="BB1101" s="16">
        <f t="shared" si="1826"/>
        <v>201772.70000000001</v>
      </c>
      <c r="BC1101" s="16">
        <f>BC1102+BC1107</f>
        <v>0</v>
      </c>
      <c r="BD1101" s="30"/>
      <c r="BE1101" s="30"/>
      <c r="BF1101" s="1"/>
      <c r="BG1101" s="1"/>
      <c r="BH1101" s="1"/>
      <c r="BI1101" s="1"/>
      <c r="BJ1101" s="1"/>
    </row>
    <row r="1102" s="1" customFormat="1">
      <c r="A1102" s="13" t="s">
        <v>728</v>
      </c>
      <c r="B1102" s="14"/>
      <c r="C1102" s="13"/>
      <c r="D1102" s="13"/>
      <c r="E1102" s="29" t="s">
        <v>176</v>
      </c>
      <c r="F1102" s="16">
        <f>F1103+F1105</f>
        <v>32296.899999999998</v>
      </c>
      <c r="G1102" s="16">
        <f>G1103+G1105</f>
        <v>33207</v>
      </c>
      <c r="H1102" s="16">
        <f>H1103+H1105</f>
        <v>33207</v>
      </c>
      <c r="I1102" s="16">
        <f>I1103+I1105</f>
        <v>0</v>
      </c>
      <c r="J1102" s="16">
        <f>J1103+J1105</f>
        <v>0</v>
      </c>
      <c r="K1102" s="16">
        <f>K1103+K1105</f>
        <v>0</v>
      </c>
      <c r="L1102" s="16">
        <f t="shared" si="1896"/>
        <v>32296.899999999998</v>
      </c>
      <c r="M1102" s="16">
        <f t="shared" si="1897"/>
        <v>33207</v>
      </c>
      <c r="N1102" s="16">
        <f t="shared" si="1898"/>
        <v>33207</v>
      </c>
      <c r="O1102" s="16">
        <f>O1103+O1105</f>
        <v>4467.6000000000004</v>
      </c>
      <c r="P1102" s="16">
        <f>P1103+P1105</f>
        <v>5454.1000000000004</v>
      </c>
      <c r="Q1102" s="16">
        <f>Q1103+Q1105</f>
        <v>5454.1000000000004</v>
      </c>
      <c r="R1102" s="16">
        <f t="shared" si="1806"/>
        <v>36764.5</v>
      </c>
      <c r="S1102" s="16">
        <f t="shared" si="1807"/>
        <v>38661.099999999999</v>
      </c>
      <c r="T1102" s="16">
        <f t="shared" si="1808"/>
        <v>38661.099999999999</v>
      </c>
      <c r="U1102" s="16">
        <f>U1103+U1105</f>
        <v>0</v>
      </c>
      <c r="V1102" s="16">
        <f>V1103+V1105</f>
        <v>0</v>
      </c>
      <c r="W1102" s="16">
        <f>W1103+W1105</f>
        <v>0</v>
      </c>
      <c r="X1102" s="16">
        <f t="shared" si="1809"/>
        <v>36764.5</v>
      </c>
      <c r="Y1102" s="16">
        <f t="shared" si="1810"/>
        <v>38661.099999999999</v>
      </c>
      <c r="Z1102" s="16">
        <f t="shared" si="1811"/>
        <v>38661.099999999999</v>
      </c>
      <c r="AA1102" s="16">
        <f>AA1103+AA1105</f>
        <v>0</v>
      </c>
      <c r="AB1102" s="16">
        <f>AB1103+AB1105</f>
        <v>0</v>
      </c>
      <c r="AC1102" s="16">
        <f>AC1103+AC1105</f>
        <v>0</v>
      </c>
      <c r="AD1102" s="16">
        <f t="shared" si="1812"/>
        <v>36764.5</v>
      </c>
      <c r="AE1102" s="16">
        <f t="shared" si="1813"/>
        <v>38661.099999999999</v>
      </c>
      <c r="AF1102" s="16">
        <f t="shared" si="1814"/>
        <v>38661.099999999999</v>
      </c>
      <c r="AG1102" s="16">
        <f>AG1103+AG1105</f>
        <v>0</v>
      </c>
      <c r="AH1102" s="16">
        <f t="shared" si="1815"/>
        <v>36764.5</v>
      </c>
      <c r="AI1102" s="16">
        <f t="shared" si="1816"/>
        <v>38661.099999999999</v>
      </c>
      <c r="AJ1102" s="16">
        <f t="shared" si="1817"/>
        <v>38661.099999999999</v>
      </c>
      <c r="AK1102" s="16">
        <f>AK1103+AK1105</f>
        <v>0</v>
      </c>
      <c r="AL1102" s="16">
        <f>AL1103+AL1105</f>
        <v>0</v>
      </c>
      <c r="AM1102" s="16">
        <f>AM1103+AM1105</f>
        <v>0</v>
      </c>
      <c r="AN1102" s="16">
        <f t="shared" si="1818"/>
        <v>36764.5</v>
      </c>
      <c r="AO1102" s="16">
        <f t="shared" si="1819"/>
        <v>38661.099999999999</v>
      </c>
      <c r="AP1102" s="16">
        <f t="shared" si="1820"/>
        <v>38661.099999999999</v>
      </c>
      <c r="AQ1102" s="16">
        <f>AQ1103+AQ1105</f>
        <v>0</v>
      </c>
      <c r="AR1102" s="16">
        <f>AR1103+AR1105</f>
        <v>0</v>
      </c>
      <c r="AS1102" s="16">
        <f>AS1103+AS1105</f>
        <v>0</v>
      </c>
      <c r="AT1102" s="16">
        <f t="shared" si="1821"/>
        <v>36764.5</v>
      </c>
      <c r="AU1102" s="16">
        <f t="shared" si="1822"/>
        <v>38661.099999999999</v>
      </c>
      <c r="AV1102" s="16">
        <f t="shared" si="1823"/>
        <v>38661.099999999999</v>
      </c>
      <c r="AW1102" s="16">
        <f>AW1103+AW1105</f>
        <v>1146.6579999999999</v>
      </c>
      <c r="AX1102" s="16">
        <f>AX1103+AX1105</f>
        <v>0</v>
      </c>
      <c r="AY1102" s="16">
        <f>AY1103+AY1105</f>
        <v>0</v>
      </c>
      <c r="AZ1102" s="16">
        <f t="shared" si="1824"/>
        <v>37911.158000000003</v>
      </c>
      <c r="BA1102" s="16">
        <f t="shared" si="1825"/>
        <v>38661.099999999999</v>
      </c>
      <c r="BB1102" s="16">
        <f t="shared" si="1826"/>
        <v>38661.099999999999</v>
      </c>
      <c r="BC1102" s="16">
        <f>BC1103+BC1105</f>
        <v>0</v>
      </c>
      <c r="BD1102" s="30"/>
      <c r="BE1102" s="30"/>
      <c r="BF1102" s="1"/>
      <c r="BG1102" s="1"/>
      <c r="BH1102" s="1"/>
      <c r="BI1102" s="1"/>
      <c r="BJ1102" s="1"/>
    </row>
    <row r="1103" s="1" customFormat="1">
      <c r="A1103" s="13" t="s">
        <v>728</v>
      </c>
      <c r="B1103" s="14" t="s">
        <v>148</v>
      </c>
      <c r="C1103" s="13"/>
      <c r="D1103" s="13"/>
      <c r="E1103" s="29" t="s">
        <v>149</v>
      </c>
      <c r="F1103" s="16">
        <f>F1104</f>
        <v>29753.599999999999</v>
      </c>
      <c r="G1103" s="16">
        <f>G1104</f>
        <v>30663.699999999997</v>
      </c>
      <c r="H1103" s="16">
        <f>H1104</f>
        <v>30663.699999999997</v>
      </c>
      <c r="I1103" s="16">
        <f>I1104</f>
        <v>0</v>
      </c>
      <c r="J1103" s="16">
        <f>J1104</f>
        <v>0</v>
      </c>
      <c r="K1103" s="16">
        <f>K1104</f>
        <v>0</v>
      </c>
      <c r="L1103" s="16">
        <f t="shared" si="1896"/>
        <v>29753.599999999999</v>
      </c>
      <c r="M1103" s="16">
        <f t="shared" si="1897"/>
        <v>30663.699999999997</v>
      </c>
      <c r="N1103" s="16">
        <f t="shared" si="1898"/>
        <v>30663.699999999997</v>
      </c>
      <c r="O1103" s="16">
        <f>O1104</f>
        <v>4467.6000000000004</v>
      </c>
      <c r="P1103" s="16">
        <f>P1104</f>
        <v>5454.1000000000004</v>
      </c>
      <c r="Q1103" s="16">
        <f>Q1104</f>
        <v>5454.1000000000004</v>
      </c>
      <c r="R1103" s="16">
        <f t="shared" si="1806"/>
        <v>34221.199999999997</v>
      </c>
      <c r="S1103" s="16">
        <f t="shared" si="1807"/>
        <v>36117.799999999996</v>
      </c>
      <c r="T1103" s="16">
        <f t="shared" si="1808"/>
        <v>36117.799999999996</v>
      </c>
      <c r="U1103" s="16">
        <f>U1104</f>
        <v>0</v>
      </c>
      <c r="V1103" s="16">
        <f>V1104</f>
        <v>0</v>
      </c>
      <c r="W1103" s="16">
        <f>W1104</f>
        <v>0</v>
      </c>
      <c r="X1103" s="16">
        <f t="shared" si="1809"/>
        <v>34221.199999999997</v>
      </c>
      <c r="Y1103" s="16">
        <f t="shared" si="1810"/>
        <v>36117.799999999996</v>
      </c>
      <c r="Z1103" s="16">
        <f t="shared" si="1811"/>
        <v>36117.799999999996</v>
      </c>
      <c r="AA1103" s="16">
        <f>AA1104</f>
        <v>0</v>
      </c>
      <c r="AB1103" s="16">
        <f>AB1104</f>
        <v>0</v>
      </c>
      <c r="AC1103" s="16">
        <f>AC1104</f>
        <v>0</v>
      </c>
      <c r="AD1103" s="16">
        <f t="shared" si="1812"/>
        <v>34221.199999999997</v>
      </c>
      <c r="AE1103" s="16">
        <f t="shared" si="1813"/>
        <v>36117.799999999996</v>
      </c>
      <c r="AF1103" s="16">
        <f t="shared" si="1814"/>
        <v>36117.799999999996</v>
      </c>
      <c r="AG1103" s="16">
        <f>AG1104</f>
        <v>0</v>
      </c>
      <c r="AH1103" s="16">
        <f t="shared" si="1815"/>
        <v>34221.199999999997</v>
      </c>
      <c r="AI1103" s="16">
        <f t="shared" si="1816"/>
        <v>36117.799999999996</v>
      </c>
      <c r="AJ1103" s="16">
        <f t="shared" si="1817"/>
        <v>36117.799999999996</v>
      </c>
      <c r="AK1103" s="16">
        <f>AK1104</f>
        <v>0</v>
      </c>
      <c r="AL1103" s="16">
        <f>AL1104</f>
        <v>0</v>
      </c>
      <c r="AM1103" s="16">
        <f>AM1104</f>
        <v>0</v>
      </c>
      <c r="AN1103" s="16">
        <f t="shared" si="1818"/>
        <v>34221.199999999997</v>
      </c>
      <c r="AO1103" s="16">
        <f t="shared" si="1819"/>
        <v>36117.799999999996</v>
      </c>
      <c r="AP1103" s="16">
        <f t="shared" si="1820"/>
        <v>36117.799999999996</v>
      </c>
      <c r="AQ1103" s="16">
        <f>AQ1104</f>
        <v>0</v>
      </c>
      <c r="AR1103" s="16">
        <f>AR1104</f>
        <v>0</v>
      </c>
      <c r="AS1103" s="16">
        <f>AS1104</f>
        <v>0</v>
      </c>
      <c r="AT1103" s="16">
        <f t="shared" si="1821"/>
        <v>34221.199999999997</v>
      </c>
      <c r="AU1103" s="16">
        <f t="shared" si="1822"/>
        <v>36117.799999999996</v>
      </c>
      <c r="AV1103" s="16">
        <f t="shared" si="1823"/>
        <v>36117.799999999996</v>
      </c>
      <c r="AW1103" s="16">
        <f>AW1104</f>
        <v>0</v>
      </c>
      <c r="AX1103" s="16">
        <f>AX1104</f>
        <v>0</v>
      </c>
      <c r="AY1103" s="16">
        <f>AY1104</f>
        <v>0</v>
      </c>
      <c r="AZ1103" s="16">
        <f t="shared" si="1824"/>
        <v>34221.199999999997</v>
      </c>
      <c r="BA1103" s="16">
        <f t="shared" si="1825"/>
        <v>36117.799999999996</v>
      </c>
      <c r="BB1103" s="16">
        <f t="shared" si="1826"/>
        <v>36117.799999999996</v>
      </c>
      <c r="BC1103" s="16">
        <f>BC1104</f>
        <v>0</v>
      </c>
      <c r="BD1103" s="30"/>
      <c r="BE1103" s="30"/>
      <c r="BF1103" s="1"/>
      <c r="BG1103" s="1"/>
      <c r="BH1103" s="1"/>
      <c r="BI1103" s="1"/>
      <c r="BJ1103" s="1"/>
    </row>
    <row r="1104" s="1" customFormat="1">
      <c r="A1104" s="13" t="s">
        <v>728</v>
      </c>
      <c r="B1104" s="14">
        <v>100</v>
      </c>
      <c r="C1104" s="13" t="s">
        <v>242</v>
      </c>
      <c r="D1104" s="13" t="s">
        <v>70</v>
      </c>
      <c r="E1104" s="29" t="s">
        <v>700</v>
      </c>
      <c r="F1104" s="16">
        <v>29753.599999999999</v>
      </c>
      <c r="G1104" s="16">
        <v>30663.699999999997</v>
      </c>
      <c r="H1104" s="16">
        <v>30663.699999999997</v>
      </c>
      <c r="I1104" s="16"/>
      <c r="J1104" s="16"/>
      <c r="K1104" s="16"/>
      <c r="L1104" s="16">
        <f t="shared" si="1896"/>
        <v>29753.599999999999</v>
      </c>
      <c r="M1104" s="16">
        <f t="shared" si="1897"/>
        <v>30663.699999999997</v>
      </c>
      <c r="N1104" s="16">
        <f t="shared" si="1898"/>
        <v>30663.699999999997</v>
      </c>
      <c r="O1104" s="16">
        <v>4467.6000000000004</v>
      </c>
      <c r="P1104" s="16">
        <v>5454.1000000000004</v>
      </c>
      <c r="Q1104" s="16">
        <v>5454.1000000000004</v>
      </c>
      <c r="R1104" s="16">
        <f t="shared" si="1806"/>
        <v>34221.199999999997</v>
      </c>
      <c r="S1104" s="16">
        <f t="shared" si="1807"/>
        <v>36117.799999999996</v>
      </c>
      <c r="T1104" s="16">
        <f t="shared" si="1808"/>
        <v>36117.799999999996</v>
      </c>
      <c r="U1104" s="16"/>
      <c r="V1104" s="16"/>
      <c r="W1104" s="16"/>
      <c r="X1104" s="16">
        <f t="shared" si="1809"/>
        <v>34221.199999999997</v>
      </c>
      <c r="Y1104" s="16">
        <f t="shared" si="1810"/>
        <v>36117.799999999996</v>
      </c>
      <c r="Z1104" s="16">
        <f t="shared" si="1811"/>
        <v>36117.799999999996</v>
      </c>
      <c r="AA1104" s="16"/>
      <c r="AB1104" s="16"/>
      <c r="AC1104" s="16"/>
      <c r="AD1104" s="16">
        <f t="shared" si="1812"/>
        <v>34221.199999999997</v>
      </c>
      <c r="AE1104" s="16">
        <f t="shared" si="1813"/>
        <v>36117.799999999996</v>
      </c>
      <c r="AF1104" s="16">
        <f t="shared" si="1814"/>
        <v>36117.799999999996</v>
      </c>
      <c r="AG1104" s="16"/>
      <c r="AH1104" s="16">
        <f t="shared" si="1815"/>
        <v>34221.199999999997</v>
      </c>
      <c r="AI1104" s="16">
        <f t="shared" si="1816"/>
        <v>36117.799999999996</v>
      </c>
      <c r="AJ1104" s="16">
        <f t="shared" si="1817"/>
        <v>36117.799999999996</v>
      </c>
      <c r="AK1104" s="16"/>
      <c r="AL1104" s="16"/>
      <c r="AM1104" s="16"/>
      <c r="AN1104" s="16">
        <f t="shared" si="1818"/>
        <v>34221.199999999997</v>
      </c>
      <c r="AO1104" s="16">
        <f t="shared" si="1819"/>
        <v>36117.799999999996</v>
      </c>
      <c r="AP1104" s="16">
        <f t="shared" si="1820"/>
        <v>36117.799999999996</v>
      </c>
      <c r="AQ1104" s="16"/>
      <c r="AR1104" s="16"/>
      <c r="AS1104" s="16"/>
      <c r="AT1104" s="16">
        <f t="shared" si="1821"/>
        <v>34221.199999999997</v>
      </c>
      <c r="AU1104" s="16">
        <f t="shared" si="1822"/>
        <v>36117.799999999996</v>
      </c>
      <c r="AV1104" s="16">
        <f t="shared" si="1823"/>
        <v>36117.799999999996</v>
      </c>
      <c r="AW1104" s="16"/>
      <c r="AX1104" s="16"/>
      <c r="AY1104" s="16"/>
      <c r="AZ1104" s="16">
        <f t="shared" si="1824"/>
        <v>34221.199999999997</v>
      </c>
      <c r="BA1104" s="16">
        <f t="shared" si="1825"/>
        <v>36117.799999999996</v>
      </c>
      <c r="BB1104" s="16">
        <f t="shared" si="1826"/>
        <v>36117.799999999996</v>
      </c>
      <c r="BC1104" s="16"/>
      <c r="BD1104" s="30"/>
      <c r="BE1104" s="30"/>
      <c r="BF1104" s="1"/>
      <c r="BG1104" s="1"/>
      <c r="BH1104" s="1"/>
      <c r="BI1104" s="1"/>
      <c r="BJ1104" s="1"/>
    </row>
    <row r="1105" s="1" customFormat="1">
      <c r="A1105" s="13" t="s">
        <v>728</v>
      </c>
      <c r="B1105" s="14" t="s">
        <v>66</v>
      </c>
      <c r="C1105" s="13"/>
      <c r="D1105" s="13"/>
      <c r="E1105" s="29" t="s">
        <v>67</v>
      </c>
      <c r="F1105" s="16">
        <f>F1106</f>
        <v>2543.3000000000002</v>
      </c>
      <c r="G1105" s="16">
        <f>G1106</f>
        <v>2543.3000000000002</v>
      </c>
      <c r="H1105" s="16">
        <f>H1106</f>
        <v>2543.3000000000002</v>
      </c>
      <c r="I1105" s="16">
        <f>I1106</f>
        <v>0</v>
      </c>
      <c r="J1105" s="16">
        <f>J1106</f>
        <v>0</v>
      </c>
      <c r="K1105" s="16">
        <f>K1106</f>
        <v>0</v>
      </c>
      <c r="L1105" s="16">
        <f t="shared" si="1896"/>
        <v>2543.3000000000002</v>
      </c>
      <c r="M1105" s="16">
        <f t="shared" si="1897"/>
        <v>2543.3000000000002</v>
      </c>
      <c r="N1105" s="16">
        <f t="shared" si="1898"/>
        <v>2543.3000000000002</v>
      </c>
      <c r="O1105" s="16">
        <f>O1106</f>
        <v>0</v>
      </c>
      <c r="P1105" s="16">
        <f>P1106</f>
        <v>0</v>
      </c>
      <c r="Q1105" s="16">
        <f>Q1106</f>
        <v>0</v>
      </c>
      <c r="R1105" s="16">
        <f t="shared" si="1806"/>
        <v>2543.3000000000002</v>
      </c>
      <c r="S1105" s="16">
        <f t="shared" si="1807"/>
        <v>2543.3000000000002</v>
      </c>
      <c r="T1105" s="16">
        <f t="shared" si="1808"/>
        <v>2543.3000000000002</v>
      </c>
      <c r="U1105" s="16">
        <f>U1106</f>
        <v>0</v>
      </c>
      <c r="V1105" s="16">
        <f>V1106</f>
        <v>0</v>
      </c>
      <c r="W1105" s="16">
        <f>W1106</f>
        <v>0</v>
      </c>
      <c r="X1105" s="16">
        <f t="shared" si="1809"/>
        <v>2543.3000000000002</v>
      </c>
      <c r="Y1105" s="16">
        <f t="shared" si="1810"/>
        <v>2543.3000000000002</v>
      </c>
      <c r="Z1105" s="16">
        <f t="shared" si="1811"/>
        <v>2543.3000000000002</v>
      </c>
      <c r="AA1105" s="16">
        <f>AA1106</f>
        <v>0</v>
      </c>
      <c r="AB1105" s="16">
        <f>AB1106</f>
        <v>0</v>
      </c>
      <c r="AC1105" s="16">
        <f>AC1106</f>
        <v>0</v>
      </c>
      <c r="AD1105" s="16">
        <f t="shared" si="1812"/>
        <v>2543.3000000000002</v>
      </c>
      <c r="AE1105" s="16">
        <f t="shared" si="1813"/>
        <v>2543.3000000000002</v>
      </c>
      <c r="AF1105" s="16">
        <f t="shared" si="1814"/>
        <v>2543.3000000000002</v>
      </c>
      <c r="AG1105" s="16">
        <f>AG1106</f>
        <v>0</v>
      </c>
      <c r="AH1105" s="16">
        <f t="shared" si="1815"/>
        <v>2543.3000000000002</v>
      </c>
      <c r="AI1105" s="16">
        <f t="shared" si="1816"/>
        <v>2543.3000000000002</v>
      </c>
      <c r="AJ1105" s="16">
        <f t="shared" si="1817"/>
        <v>2543.3000000000002</v>
      </c>
      <c r="AK1105" s="16">
        <f>AK1106</f>
        <v>0</v>
      </c>
      <c r="AL1105" s="16">
        <f>AL1106</f>
        <v>0</v>
      </c>
      <c r="AM1105" s="16">
        <f>AM1106</f>
        <v>0</v>
      </c>
      <c r="AN1105" s="16">
        <f t="shared" si="1818"/>
        <v>2543.3000000000002</v>
      </c>
      <c r="AO1105" s="16">
        <f t="shared" si="1819"/>
        <v>2543.3000000000002</v>
      </c>
      <c r="AP1105" s="16">
        <f t="shared" si="1820"/>
        <v>2543.3000000000002</v>
      </c>
      <c r="AQ1105" s="16">
        <f>AQ1106</f>
        <v>0</v>
      </c>
      <c r="AR1105" s="16">
        <f>AR1106</f>
        <v>0</v>
      </c>
      <c r="AS1105" s="16">
        <f>AS1106</f>
        <v>0</v>
      </c>
      <c r="AT1105" s="16">
        <f t="shared" si="1821"/>
        <v>2543.3000000000002</v>
      </c>
      <c r="AU1105" s="16">
        <f t="shared" si="1822"/>
        <v>2543.3000000000002</v>
      </c>
      <c r="AV1105" s="16">
        <f t="shared" si="1823"/>
        <v>2543.3000000000002</v>
      </c>
      <c r="AW1105" s="16">
        <f>AW1106</f>
        <v>1146.6579999999999</v>
      </c>
      <c r="AX1105" s="16">
        <f>AX1106</f>
        <v>0</v>
      </c>
      <c r="AY1105" s="16">
        <f>AY1106</f>
        <v>0</v>
      </c>
      <c r="AZ1105" s="16">
        <f t="shared" si="1824"/>
        <v>3689.9580000000001</v>
      </c>
      <c r="BA1105" s="16">
        <f t="shared" si="1825"/>
        <v>2543.3000000000002</v>
      </c>
      <c r="BB1105" s="16">
        <f t="shared" si="1826"/>
        <v>2543.3000000000002</v>
      </c>
      <c r="BC1105" s="16">
        <f>BC1106</f>
        <v>0</v>
      </c>
      <c r="BD1105" s="30"/>
      <c r="BE1105" s="30"/>
      <c r="BF1105" s="1"/>
      <c r="BG1105" s="1"/>
      <c r="BH1105" s="1"/>
      <c r="BI1105" s="1"/>
      <c r="BJ1105" s="1"/>
    </row>
    <row r="1106" s="1" customFormat="1">
      <c r="A1106" s="13" t="s">
        <v>728</v>
      </c>
      <c r="B1106" s="14">
        <v>200</v>
      </c>
      <c r="C1106" s="13" t="s">
        <v>242</v>
      </c>
      <c r="D1106" s="13" t="s">
        <v>70</v>
      </c>
      <c r="E1106" s="29" t="s">
        <v>700</v>
      </c>
      <c r="F1106" s="16">
        <v>2543.3000000000002</v>
      </c>
      <c r="G1106" s="16">
        <v>2543.3000000000002</v>
      </c>
      <c r="H1106" s="16">
        <v>2543.3000000000002</v>
      </c>
      <c r="I1106" s="16"/>
      <c r="J1106" s="16"/>
      <c r="K1106" s="16"/>
      <c r="L1106" s="16">
        <f t="shared" si="1896"/>
        <v>2543.3000000000002</v>
      </c>
      <c r="M1106" s="16">
        <f t="shared" si="1897"/>
        <v>2543.3000000000002</v>
      </c>
      <c r="N1106" s="16">
        <f t="shared" si="1898"/>
        <v>2543.3000000000002</v>
      </c>
      <c r="O1106" s="16"/>
      <c r="P1106" s="16"/>
      <c r="Q1106" s="16"/>
      <c r="R1106" s="16">
        <f t="shared" si="1806"/>
        <v>2543.3000000000002</v>
      </c>
      <c r="S1106" s="16">
        <f t="shared" si="1807"/>
        <v>2543.3000000000002</v>
      </c>
      <c r="T1106" s="16">
        <f t="shared" si="1808"/>
        <v>2543.3000000000002</v>
      </c>
      <c r="U1106" s="16"/>
      <c r="V1106" s="16"/>
      <c r="W1106" s="16"/>
      <c r="X1106" s="16">
        <f t="shared" si="1809"/>
        <v>2543.3000000000002</v>
      </c>
      <c r="Y1106" s="16">
        <f t="shared" si="1810"/>
        <v>2543.3000000000002</v>
      </c>
      <c r="Z1106" s="16">
        <f t="shared" si="1811"/>
        <v>2543.3000000000002</v>
      </c>
      <c r="AA1106" s="16"/>
      <c r="AB1106" s="16"/>
      <c r="AC1106" s="16"/>
      <c r="AD1106" s="16">
        <f t="shared" si="1812"/>
        <v>2543.3000000000002</v>
      </c>
      <c r="AE1106" s="16">
        <f t="shared" si="1813"/>
        <v>2543.3000000000002</v>
      </c>
      <c r="AF1106" s="16">
        <f t="shared" si="1814"/>
        <v>2543.3000000000002</v>
      </c>
      <c r="AG1106" s="16"/>
      <c r="AH1106" s="16">
        <f t="shared" si="1815"/>
        <v>2543.3000000000002</v>
      </c>
      <c r="AI1106" s="16">
        <f t="shared" si="1816"/>
        <v>2543.3000000000002</v>
      </c>
      <c r="AJ1106" s="16">
        <f t="shared" si="1817"/>
        <v>2543.3000000000002</v>
      </c>
      <c r="AK1106" s="16"/>
      <c r="AL1106" s="16"/>
      <c r="AM1106" s="16"/>
      <c r="AN1106" s="16">
        <f t="shared" si="1818"/>
        <v>2543.3000000000002</v>
      </c>
      <c r="AO1106" s="16">
        <f t="shared" si="1819"/>
        <v>2543.3000000000002</v>
      </c>
      <c r="AP1106" s="16">
        <f t="shared" si="1820"/>
        <v>2543.3000000000002</v>
      </c>
      <c r="AQ1106" s="16"/>
      <c r="AR1106" s="16"/>
      <c r="AS1106" s="16"/>
      <c r="AT1106" s="16">
        <f t="shared" si="1821"/>
        <v>2543.3000000000002</v>
      </c>
      <c r="AU1106" s="16">
        <f t="shared" si="1822"/>
        <v>2543.3000000000002</v>
      </c>
      <c r="AV1106" s="16">
        <f t="shared" si="1823"/>
        <v>2543.3000000000002</v>
      </c>
      <c r="AW1106" s="16">
        <v>1146.6579999999999</v>
      </c>
      <c r="AX1106" s="16"/>
      <c r="AY1106" s="16"/>
      <c r="AZ1106" s="16">
        <f t="shared" si="1824"/>
        <v>3689.9580000000001</v>
      </c>
      <c r="BA1106" s="16">
        <f t="shared" si="1825"/>
        <v>2543.3000000000002</v>
      </c>
      <c r="BB1106" s="16">
        <f t="shared" si="1826"/>
        <v>2543.3000000000002</v>
      </c>
      <c r="BC1106" s="16"/>
      <c r="BD1106" s="30"/>
      <c r="BE1106" s="30"/>
      <c r="BF1106" s="1"/>
      <c r="BG1106" s="1"/>
      <c r="BH1106" s="1"/>
      <c r="BI1106" s="1"/>
      <c r="BJ1106" s="1"/>
    </row>
    <row r="1107" s="1" customFormat="1">
      <c r="A1107" s="13" t="s">
        <v>729</v>
      </c>
      <c r="B1107" s="14"/>
      <c r="C1107" s="13"/>
      <c r="D1107" s="13"/>
      <c r="E1107" s="29" t="s">
        <v>147</v>
      </c>
      <c r="F1107" s="16">
        <f>F1108+F1110+F1112</f>
        <v>145193.29999999999</v>
      </c>
      <c r="G1107" s="16">
        <f>G1108+G1110+G1112</f>
        <v>149438</v>
      </c>
      <c r="H1107" s="16">
        <f>H1108+H1110+H1112</f>
        <v>149438</v>
      </c>
      <c r="I1107" s="16">
        <f>I1108+I1110+I1112</f>
        <v>0</v>
      </c>
      <c r="J1107" s="16">
        <f>J1108+J1110+J1112</f>
        <v>0</v>
      </c>
      <c r="K1107" s="16">
        <f>K1108+K1110+K1112</f>
        <v>0</v>
      </c>
      <c r="L1107" s="16">
        <f t="shared" si="1896"/>
        <v>145193.29999999999</v>
      </c>
      <c r="M1107" s="16">
        <f t="shared" si="1897"/>
        <v>149438</v>
      </c>
      <c r="N1107" s="16">
        <f t="shared" si="1898"/>
        <v>149438</v>
      </c>
      <c r="O1107" s="16">
        <f>O1108+O1110+O1112</f>
        <v>12011.1</v>
      </c>
      <c r="P1107" s="16">
        <f>P1108+P1110+P1112</f>
        <v>13673.6</v>
      </c>
      <c r="Q1107" s="16">
        <f>Q1108+Q1110+Q1112</f>
        <v>13673.6</v>
      </c>
      <c r="R1107" s="16">
        <f t="shared" si="1806"/>
        <v>157204.39999999999</v>
      </c>
      <c r="S1107" s="16">
        <f t="shared" si="1807"/>
        <v>163111.60000000001</v>
      </c>
      <c r="T1107" s="16">
        <f t="shared" si="1808"/>
        <v>163111.60000000001</v>
      </c>
      <c r="U1107" s="16">
        <f>U1108+U1110+U1112</f>
        <v>0</v>
      </c>
      <c r="V1107" s="16">
        <f>V1108+V1110+V1112</f>
        <v>0</v>
      </c>
      <c r="W1107" s="16">
        <f>W1108+W1110+W1112</f>
        <v>0</v>
      </c>
      <c r="X1107" s="16">
        <f t="shared" si="1809"/>
        <v>157204.39999999999</v>
      </c>
      <c r="Y1107" s="16">
        <f t="shared" si="1810"/>
        <v>163111.60000000001</v>
      </c>
      <c r="Z1107" s="16">
        <f t="shared" si="1811"/>
        <v>163111.60000000001</v>
      </c>
      <c r="AA1107" s="16">
        <f>AA1108+AA1110+AA1112</f>
        <v>0</v>
      </c>
      <c r="AB1107" s="16">
        <f>AB1108+AB1110+AB1112</f>
        <v>0</v>
      </c>
      <c r="AC1107" s="16">
        <f>AC1108+AC1110+AC1112</f>
        <v>0</v>
      </c>
      <c r="AD1107" s="16">
        <f t="shared" si="1812"/>
        <v>157204.39999999999</v>
      </c>
      <c r="AE1107" s="16">
        <f t="shared" si="1813"/>
        <v>163111.60000000001</v>
      </c>
      <c r="AF1107" s="16">
        <f t="shared" si="1814"/>
        <v>163111.60000000001</v>
      </c>
      <c r="AG1107" s="16">
        <f>AG1108+AG1110+AG1112</f>
        <v>0</v>
      </c>
      <c r="AH1107" s="16">
        <f t="shared" si="1815"/>
        <v>157204.39999999999</v>
      </c>
      <c r="AI1107" s="16">
        <f t="shared" si="1816"/>
        <v>163111.60000000001</v>
      </c>
      <c r="AJ1107" s="16">
        <f t="shared" si="1817"/>
        <v>163111.60000000001</v>
      </c>
      <c r="AK1107" s="16">
        <f>AK1108+AK1110+AK1112</f>
        <v>0</v>
      </c>
      <c r="AL1107" s="16">
        <f>AL1108+AL1110+AL1112</f>
        <v>0</v>
      </c>
      <c r="AM1107" s="16">
        <f>AM1108+AM1110+AM1112</f>
        <v>0</v>
      </c>
      <c r="AN1107" s="16">
        <f t="shared" si="1818"/>
        <v>157204.39999999999</v>
      </c>
      <c r="AO1107" s="16">
        <f t="shared" si="1819"/>
        <v>163111.60000000001</v>
      </c>
      <c r="AP1107" s="16">
        <f t="shared" si="1820"/>
        <v>163111.60000000001</v>
      </c>
      <c r="AQ1107" s="16">
        <f>AQ1108+AQ1110+AQ1112</f>
        <v>0</v>
      </c>
      <c r="AR1107" s="16">
        <f>AR1108+AR1110+AR1112</f>
        <v>0</v>
      </c>
      <c r="AS1107" s="16">
        <f>AS1108+AS1110+AS1112</f>
        <v>0</v>
      </c>
      <c r="AT1107" s="16">
        <f t="shared" si="1821"/>
        <v>157204.39999999999</v>
      </c>
      <c r="AU1107" s="16">
        <f t="shared" si="1822"/>
        <v>163111.60000000001</v>
      </c>
      <c r="AV1107" s="16">
        <f t="shared" si="1823"/>
        <v>163111.60000000001</v>
      </c>
      <c r="AW1107" s="16">
        <f>AW1108+AW1110+AW1112</f>
        <v>7033.5749999999998</v>
      </c>
      <c r="AX1107" s="16">
        <f>AX1108+AX1110+AX1112</f>
        <v>0</v>
      </c>
      <c r="AY1107" s="16">
        <f>AY1108+AY1110+AY1112</f>
        <v>0</v>
      </c>
      <c r="AZ1107" s="16">
        <f t="shared" si="1824"/>
        <v>164237.97500000001</v>
      </c>
      <c r="BA1107" s="16">
        <f t="shared" si="1825"/>
        <v>163111.60000000001</v>
      </c>
      <c r="BB1107" s="16">
        <f t="shared" si="1826"/>
        <v>163111.60000000001</v>
      </c>
      <c r="BC1107" s="16">
        <f>BC1108+BC1110+BC1112</f>
        <v>0</v>
      </c>
      <c r="BD1107" s="30"/>
      <c r="BE1107" s="30"/>
      <c r="BF1107" s="1"/>
      <c r="BG1107" s="1"/>
      <c r="BH1107" s="1"/>
      <c r="BI1107" s="1"/>
      <c r="BJ1107" s="1"/>
    </row>
    <row r="1108" s="1" customFormat="1">
      <c r="A1108" s="13" t="s">
        <v>729</v>
      </c>
      <c r="B1108" s="14" t="s">
        <v>148</v>
      </c>
      <c r="C1108" s="13"/>
      <c r="D1108" s="13"/>
      <c r="E1108" s="29" t="s">
        <v>149</v>
      </c>
      <c r="F1108" s="16">
        <f>F1109</f>
        <v>138052.29999999999</v>
      </c>
      <c r="G1108" s="16">
        <f>G1109</f>
        <v>142297</v>
      </c>
      <c r="H1108" s="16">
        <f>H1109</f>
        <v>142297</v>
      </c>
      <c r="I1108" s="16">
        <f>I1109</f>
        <v>0</v>
      </c>
      <c r="J1108" s="16">
        <f>J1109</f>
        <v>0</v>
      </c>
      <c r="K1108" s="16">
        <f>K1109</f>
        <v>0</v>
      </c>
      <c r="L1108" s="16">
        <f t="shared" si="1896"/>
        <v>138052.29999999999</v>
      </c>
      <c r="M1108" s="16">
        <f t="shared" si="1897"/>
        <v>142297</v>
      </c>
      <c r="N1108" s="16">
        <f t="shared" si="1898"/>
        <v>142297</v>
      </c>
      <c r="O1108" s="16">
        <f>O1109</f>
        <v>12011.1</v>
      </c>
      <c r="P1108" s="16">
        <f>P1109</f>
        <v>13673.6</v>
      </c>
      <c r="Q1108" s="16">
        <f>Q1109</f>
        <v>13673.6</v>
      </c>
      <c r="R1108" s="16">
        <f t="shared" si="1806"/>
        <v>150063.39999999999</v>
      </c>
      <c r="S1108" s="16">
        <f t="shared" si="1807"/>
        <v>155970.60000000001</v>
      </c>
      <c r="T1108" s="16">
        <f t="shared" si="1808"/>
        <v>155970.60000000001</v>
      </c>
      <c r="U1108" s="16">
        <f>U1109</f>
        <v>0</v>
      </c>
      <c r="V1108" s="16">
        <f>V1109</f>
        <v>0</v>
      </c>
      <c r="W1108" s="16">
        <f>W1109</f>
        <v>0</v>
      </c>
      <c r="X1108" s="16">
        <f t="shared" si="1809"/>
        <v>150063.39999999999</v>
      </c>
      <c r="Y1108" s="16">
        <f t="shared" si="1810"/>
        <v>155970.60000000001</v>
      </c>
      <c r="Z1108" s="16">
        <f t="shared" si="1811"/>
        <v>155970.60000000001</v>
      </c>
      <c r="AA1108" s="16">
        <f>AA1109</f>
        <v>0</v>
      </c>
      <c r="AB1108" s="16">
        <f>AB1109</f>
        <v>0</v>
      </c>
      <c r="AC1108" s="16">
        <f>AC1109</f>
        <v>0</v>
      </c>
      <c r="AD1108" s="16">
        <f t="shared" si="1812"/>
        <v>150063.39999999999</v>
      </c>
      <c r="AE1108" s="16">
        <f t="shared" si="1813"/>
        <v>155970.60000000001</v>
      </c>
      <c r="AF1108" s="16">
        <f t="shared" si="1814"/>
        <v>155970.60000000001</v>
      </c>
      <c r="AG1108" s="16">
        <f>AG1109</f>
        <v>0</v>
      </c>
      <c r="AH1108" s="16">
        <f t="shared" si="1815"/>
        <v>150063.39999999999</v>
      </c>
      <c r="AI1108" s="16">
        <f t="shared" si="1816"/>
        <v>155970.60000000001</v>
      </c>
      <c r="AJ1108" s="16">
        <f t="shared" si="1817"/>
        <v>155970.60000000001</v>
      </c>
      <c r="AK1108" s="16">
        <f>AK1109</f>
        <v>0</v>
      </c>
      <c r="AL1108" s="16">
        <f>AL1109</f>
        <v>0</v>
      </c>
      <c r="AM1108" s="16">
        <f>AM1109</f>
        <v>0</v>
      </c>
      <c r="AN1108" s="16">
        <f t="shared" si="1818"/>
        <v>150063.39999999999</v>
      </c>
      <c r="AO1108" s="16">
        <f t="shared" si="1819"/>
        <v>155970.60000000001</v>
      </c>
      <c r="AP1108" s="16">
        <f t="shared" si="1820"/>
        <v>155970.60000000001</v>
      </c>
      <c r="AQ1108" s="16">
        <f>AQ1109</f>
        <v>0</v>
      </c>
      <c r="AR1108" s="16">
        <f>AR1109</f>
        <v>0</v>
      </c>
      <c r="AS1108" s="16">
        <f>AS1109</f>
        <v>0</v>
      </c>
      <c r="AT1108" s="16">
        <f t="shared" si="1821"/>
        <v>150063.39999999999</v>
      </c>
      <c r="AU1108" s="16">
        <f t="shared" si="1822"/>
        <v>155970.60000000001</v>
      </c>
      <c r="AV1108" s="16">
        <f t="shared" si="1823"/>
        <v>155970.60000000001</v>
      </c>
      <c r="AW1108" s="16">
        <f>AW1109</f>
        <v>0</v>
      </c>
      <c r="AX1108" s="16">
        <f>AX1109</f>
        <v>0</v>
      </c>
      <c r="AY1108" s="16">
        <f>AY1109</f>
        <v>0</v>
      </c>
      <c r="AZ1108" s="16">
        <f t="shared" si="1824"/>
        <v>150063.39999999999</v>
      </c>
      <c r="BA1108" s="16">
        <f t="shared" si="1825"/>
        <v>155970.60000000001</v>
      </c>
      <c r="BB1108" s="16">
        <f t="shared" si="1826"/>
        <v>155970.60000000001</v>
      </c>
      <c r="BC1108" s="16">
        <f>BC1109</f>
        <v>0</v>
      </c>
      <c r="BD1108" s="30"/>
      <c r="BE1108" s="30"/>
      <c r="BF1108" s="1"/>
      <c r="BG1108" s="1"/>
      <c r="BH1108" s="1"/>
      <c r="BI1108" s="1"/>
      <c r="BJ1108" s="1"/>
    </row>
    <row r="1109" s="1" customFormat="1">
      <c r="A1109" s="13" t="s">
        <v>729</v>
      </c>
      <c r="B1109" s="14">
        <v>100</v>
      </c>
      <c r="C1109" s="13" t="s">
        <v>242</v>
      </c>
      <c r="D1109" s="13" t="s">
        <v>70</v>
      </c>
      <c r="E1109" s="29" t="s">
        <v>700</v>
      </c>
      <c r="F1109" s="16">
        <v>138052.29999999999</v>
      </c>
      <c r="G1109" s="16">
        <v>142297</v>
      </c>
      <c r="H1109" s="16">
        <v>142297</v>
      </c>
      <c r="I1109" s="16"/>
      <c r="J1109" s="16"/>
      <c r="K1109" s="16"/>
      <c r="L1109" s="16">
        <f t="shared" si="1896"/>
        <v>138052.29999999999</v>
      </c>
      <c r="M1109" s="16">
        <f t="shared" si="1897"/>
        <v>142297</v>
      </c>
      <c r="N1109" s="16">
        <f t="shared" si="1898"/>
        <v>142297</v>
      </c>
      <c r="O1109" s="16">
        <v>12011.1</v>
      </c>
      <c r="P1109" s="16">
        <v>13673.6</v>
      </c>
      <c r="Q1109" s="16">
        <v>13673.6</v>
      </c>
      <c r="R1109" s="16">
        <f t="shared" si="1806"/>
        <v>150063.39999999999</v>
      </c>
      <c r="S1109" s="16">
        <f t="shared" si="1807"/>
        <v>155970.60000000001</v>
      </c>
      <c r="T1109" s="16">
        <f t="shared" si="1808"/>
        <v>155970.60000000001</v>
      </c>
      <c r="U1109" s="16"/>
      <c r="V1109" s="16"/>
      <c r="W1109" s="16"/>
      <c r="X1109" s="16">
        <f t="shared" si="1809"/>
        <v>150063.39999999999</v>
      </c>
      <c r="Y1109" s="16">
        <f t="shared" si="1810"/>
        <v>155970.60000000001</v>
      </c>
      <c r="Z1109" s="16">
        <f t="shared" si="1811"/>
        <v>155970.60000000001</v>
      </c>
      <c r="AA1109" s="16"/>
      <c r="AB1109" s="16"/>
      <c r="AC1109" s="16"/>
      <c r="AD1109" s="16">
        <f t="shared" si="1812"/>
        <v>150063.39999999999</v>
      </c>
      <c r="AE1109" s="16">
        <f t="shared" si="1813"/>
        <v>155970.60000000001</v>
      </c>
      <c r="AF1109" s="16">
        <f t="shared" si="1814"/>
        <v>155970.60000000001</v>
      </c>
      <c r="AG1109" s="16"/>
      <c r="AH1109" s="16">
        <f t="shared" si="1815"/>
        <v>150063.39999999999</v>
      </c>
      <c r="AI1109" s="16">
        <f t="shared" si="1816"/>
        <v>155970.60000000001</v>
      </c>
      <c r="AJ1109" s="16">
        <f t="shared" si="1817"/>
        <v>155970.60000000001</v>
      </c>
      <c r="AK1109" s="16"/>
      <c r="AL1109" s="16"/>
      <c r="AM1109" s="16"/>
      <c r="AN1109" s="16">
        <f t="shared" si="1818"/>
        <v>150063.39999999999</v>
      </c>
      <c r="AO1109" s="16">
        <f t="shared" si="1819"/>
        <v>155970.60000000001</v>
      </c>
      <c r="AP1109" s="16">
        <f t="shared" si="1820"/>
        <v>155970.60000000001</v>
      </c>
      <c r="AQ1109" s="16"/>
      <c r="AR1109" s="16"/>
      <c r="AS1109" s="16"/>
      <c r="AT1109" s="16">
        <f t="shared" si="1821"/>
        <v>150063.39999999999</v>
      </c>
      <c r="AU1109" s="16">
        <f t="shared" si="1822"/>
        <v>155970.60000000001</v>
      </c>
      <c r="AV1109" s="16">
        <f t="shared" si="1823"/>
        <v>155970.60000000001</v>
      </c>
      <c r="AW1109" s="16"/>
      <c r="AX1109" s="16"/>
      <c r="AY1109" s="16"/>
      <c r="AZ1109" s="16">
        <f t="shared" si="1824"/>
        <v>150063.39999999999</v>
      </c>
      <c r="BA1109" s="16">
        <f t="shared" si="1825"/>
        <v>155970.60000000001</v>
      </c>
      <c r="BB1109" s="16">
        <f t="shared" si="1826"/>
        <v>155970.60000000001</v>
      </c>
      <c r="BC1109" s="16"/>
      <c r="BD1109" s="30"/>
      <c r="BE1109" s="30"/>
      <c r="BF1109" s="1"/>
      <c r="BG1109" s="1"/>
      <c r="BH1109" s="1"/>
      <c r="BI1109" s="1"/>
      <c r="BJ1109" s="1"/>
    </row>
    <row r="1110" s="1" customFormat="1">
      <c r="A1110" s="13" t="s">
        <v>729</v>
      </c>
      <c r="B1110" s="14" t="s">
        <v>66</v>
      </c>
      <c r="C1110" s="13"/>
      <c r="D1110" s="13"/>
      <c r="E1110" s="29" t="s">
        <v>67</v>
      </c>
      <c r="F1110" s="16">
        <f>F1111</f>
        <v>7130.3000000000002</v>
      </c>
      <c r="G1110" s="16">
        <f>G1111</f>
        <v>7130.3000000000002</v>
      </c>
      <c r="H1110" s="16">
        <f>H1111</f>
        <v>7130.3000000000002</v>
      </c>
      <c r="I1110" s="16">
        <f>I1111</f>
        <v>0</v>
      </c>
      <c r="J1110" s="16">
        <f>J1111</f>
        <v>0</v>
      </c>
      <c r="K1110" s="16">
        <f>K1111</f>
        <v>0</v>
      </c>
      <c r="L1110" s="16">
        <f t="shared" si="1896"/>
        <v>7130.3000000000002</v>
      </c>
      <c r="M1110" s="16">
        <f t="shared" si="1897"/>
        <v>7130.3000000000002</v>
      </c>
      <c r="N1110" s="16">
        <f t="shared" si="1898"/>
        <v>7130.3000000000002</v>
      </c>
      <c r="O1110" s="16">
        <f>O1111</f>
        <v>0</v>
      </c>
      <c r="P1110" s="16">
        <f>P1111</f>
        <v>0</v>
      </c>
      <c r="Q1110" s="16">
        <f>Q1111</f>
        <v>0</v>
      </c>
      <c r="R1110" s="16">
        <f t="shared" si="1806"/>
        <v>7130.3000000000002</v>
      </c>
      <c r="S1110" s="16">
        <f t="shared" si="1807"/>
        <v>7130.3000000000002</v>
      </c>
      <c r="T1110" s="16">
        <f t="shared" si="1808"/>
        <v>7130.3000000000002</v>
      </c>
      <c r="U1110" s="16">
        <f>U1111</f>
        <v>0</v>
      </c>
      <c r="V1110" s="16">
        <f>V1111</f>
        <v>0</v>
      </c>
      <c r="W1110" s="16">
        <f>W1111</f>
        <v>0</v>
      </c>
      <c r="X1110" s="16">
        <f t="shared" si="1809"/>
        <v>7130.3000000000002</v>
      </c>
      <c r="Y1110" s="16">
        <f t="shared" si="1810"/>
        <v>7130.3000000000002</v>
      </c>
      <c r="Z1110" s="16">
        <f t="shared" si="1811"/>
        <v>7130.3000000000002</v>
      </c>
      <c r="AA1110" s="16">
        <f>AA1111</f>
        <v>0</v>
      </c>
      <c r="AB1110" s="16">
        <f>AB1111</f>
        <v>0</v>
      </c>
      <c r="AC1110" s="16">
        <f>AC1111</f>
        <v>0</v>
      </c>
      <c r="AD1110" s="16">
        <f t="shared" si="1812"/>
        <v>7130.3000000000002</v>
      </c>
      <c r="AE1110" s="16">
        <f t="shared" si="1813"/>
        <v>7130.3000000000002</v>
      </c>
      <c r="AF1110" s="16">
        <f t="shared" si="1814"/>
        <v>7130.3000000000002</v>
      </c>
      <c r="AG1110" s="16">
        <f>AG1111</f>
        <v>0</v>
      </c>
      <c r="AH1110" s="16">
        <f t="shared" si="1815"/>
        <v>7130.3000000000002</v>
      </c>
      <c r="AI1110" s="16">
        <f t="shared" si="1816"/>
        <v>7130.3000000000002</v>
      </c>
      <c r="AJ1110" s="16">
        <f t="shared" si="1817"/>
        <v>7130.3000000000002</v>
      </c>
      <c r="AK1110" s="16">
        <f>AK1111</f>
        <v>0</v>
      </c>
      <c r="AL1110" s="16">
        <f>AL1111</f>
        <v>0</v>
      </c>
      <c r="AM1110" s="16">
        <f>AM1111</f>
        <v>0</v>
      </c>
      <c r="AN1110" s="16">
        <f t="shared" si="1818"/>
        <v>7130.3000000000002</v>
      </c>
      <c r="AO1110" s="16">
        <f t="shared" si="1819"/>
        <v>7130.3000000000002</v>
      </c>
      <c r="AP1110" s="16">
        <f t="shared" si="1820"/>
        <v>7130.3000000000002</v>
      </c>
      <c r="AQ1110" s="16">
        <f>AQ1111</f>
        <v>0</v>
      </c>
      <c r="AR1110" s="16">
        <f>AR1111</f>
        <v>0</v>
      </c>
      <c r="AS1110" s="16">
        <f>AS1111</f>
        <v>0</v>
      </c>
      <c r="AT1110" s="16">
        <f t="shared" si="1821"/>
        <v>7130.3000000000002</v>
      </c>
      <c r="AU1110" s="16">
        <f t="shared" si="1822"/>
        <v>7130.3000000000002</v>
      </c>
      <c r="AV1110" s="16">
        <f t="shared" si="1823"/>
        <v>7130.3000000000002</v>
      </c>
      <c r="AW1110" s="16">
        <f>AW1111</f>
        <v>7033.5749999999998</v>
      </c>
      <c r="AX1110" s="16">
        <f>AX1111</f>
        <v>0</v>
      </c>
      <c r="AY1110" s="16">
        <f>AY1111</f>
        <v>0</v>
      </c>
      <c r="AZ1110" s="16">
        <f t="shared" si="1824"/>
        <v>14163.875</v>
      </c>
      <c r="BA1110" s="16">
        <f t="shared" si="1825"/>
        <v>7130.3000000000002</v>
      </c>
      <c r="BB1110" s="16">
        <f t="shared" si="1826"/>
        <v>7130.3000000000002</v>
      </c>
      <c r="BC1110" s="16">
        <f>BC1111</f>
        <v>0</v>
      </c>
      <c r="BD1110" s="30"/>
      <c r="BE1110" s="30"/>
      <c r="BF1110" s="1"/>
      <c r="BG1110" s="1"/>
      <c r="BH1110" s="1"/>
      <c r="BI1110" s="1"/>
      <c r="BJ1110" s="1"/>
    </row>
    <row r="1111" s="1" customFormat="1">
      <c r="A1111" s="13" t="s">
        <v>729</v>
      </c>
      <c r="B1111" s="14">
        <v>200</v>
      </c>
      <c r="C1111" s="13" t="s">
        <v>242</v>
      </c>
      <c r="D1111" s="13" t="s">
        <v>70</v>
      </c>
      <c r="E1111" s="29" t="s">
        <v>700</v>
      </c>
      <c r="F1111" s="16">
        <v>7130.3000000000002</v>
      </c>
      <c r="G1111" s="16">
        <v>7130.3000000000002</v>
      </c>
      <c r="H1111" s="16">
        <v>7130.3000000000002</v>
      </c>
      <c r="I1111" s="16"/>
      <c r="J1111" s="16"/>
      <c r="K1111" s="16"/>
      <c r="L1111" s="16">
        <f t="shared" si="1896"/>
        <v>7130.3000000000002</v>
      </c>
      <c r="M1111" s="16">
        <f t="shared" si="1897"/>
        <v>7130.3000000000002</v>
      </c>
      <c r="N1111" s="16">
        <f t="shared" si="1898"/>
        <v>7130.3000000000002</v>
      </c>
      <c r="O1111" s="16"/>
      <c r="P1111" s="16"/>
      <c r="Q1111" s="16"/>
      <c r="R1111" s="16">
        <f t="shared" si="1806"/>
        <v>7130.3000000000002</v>
      </c>
      <c r="S1111" s="16">
        <f t="shared" si="1807"/>
        <v>7130.3000000000002</v>
      </c>
      <c r="T1111" s="16">
        <f t="shared" si="1808"/>
        <v>7130.3000000000002</v>
      </c>
      <c r="U1111" s="16"/>
      <c r="V1111" s="16"/>
      <c r="W1111" s="16"/>
      <c r="X1111" s="16">
        <f t="shared" si="1809"/>
        <v>7130.3000000000002</v>
      </c>
      <c r="Y1111" s="16">
        <f t="shared" si="1810"/>
        <v>7130.3000000000002</v>
      </c>
      <c r="Z1111" s="16">
        <f t="shared" si="1811"/>
        <v>7130.3000000000002</v>
      </c>
      <c r="AA1111" s="16"/>
      <c r="AB1111" s="16"/>
      <c r="AC1111" s="16"/>
      <c r="AD1111" s="16">
        <f t="shared" si="1812"/>
        <v>7130.3000000000002</v>
      </c>
      <c r="AE1111" s="16">
        <f t="shared" si="1813"/>
        <v>7130.3000000000002</v>
      </c>
      <c r="AF1111" s="16">
        <f t="shared" si="1814"/>
        <v>7130.3000000000002</v>
      </c>
      <c r="AG1111" s="16"/>
      <c r="AH1111" s="16">
        <f t="shared" si="1815"/>
        <v>7130.3000000000002</v>
      </c>
      <c r="AI1111" s="16">
        <f t="shared" si="1816"/>
        <v>7130.3000000000002</v>
      </c>
      <c r="AJ1111" s="16">
        <f t="shared" si="1817"/>
        <v>7130.3000000000002</v>
      </c>
      <c r="AK1111" s="16"/>
      <c r="AL1111" s="16"/>
      <c r="AM1111" s="16"/>
      <c r="AN1111" s="16">
        <f t="shared" si="1818"/>
        <v>7130.3000000000002</v>
      </c>
      <c r="AO1111" s="16">
        <f t="shared" si="1819"/>
        <v>7130.3000000000002</v>
      </c>
      <c r="AP1111" s="16">
        <f t="shared" si="1820"/>
        <v>7130.3000000000002</v>
      </c>
      <c r="AQ1111" s="16"/>
      <c r="AR1111" s="16"/>
      <c r="AS1111" s="16"/>
      <c r="AT1111" s="16">
        <f t="shared" si="1821"/>
        <v>7130.3000000000002</v>
      </c>
      <c r="AU1111" s="16">
        <f t="shared" si="1822"/>
        <v>7130.3000000000002</v>
      </c>
      <c r="AV1111" s="16">
        <f t="shared" si="1823"/>
        <v>7130.3000000000002</v>
      </c>
      <c r="AW1111" s="16">
        <v>7033.5749999999998</v>
      </c>
      <c r="AX1111" s="16"/>
      <c r="AY1111" s="16"/>
      <c r="AZ1111" s="16">
        <f t="shared" si="1824"/>
        <v>14163.875</v>
      </c>
      <c r="BA1111" s="16">
        <f t="shared" si="1825"/>
        <v>7130.3000000000002</v>
      </c>
      <c r="BB1111" s="16">
        <f t="shared" si="1826"/>
        <v>7130.3000000000002</v>
      </c>
      <c r="BC1111" s="16"/>
      <c r="BD1111" s="30"/>
      <c r="BE1111" s="30"/>
      <c r="BF1111" s="1"/>
      <c r="BG1111" s="1"/>
      <c r="BH1111" s="1"/>
      <c r="BI1111" s="1"/>
      <c r="BJ1111" s="1"/>
    </row>
    <row r="1112" s="1" customFormat="1">
      <c r="A1112" s="13" t="s">
        <v>729</v>
      </c>
      <c r="B1112" s="14" t="s">
        <v>52</v>
      </c>
      <c r="C1112" s="13"/>
      <c r="D1112" s="13"/>
      <c r="E1112" s="29" t="s">
        <v>53</v>
      </c>
      <c r="F1112" s="16">
        <f>F1113</f>
        <v>10.699999999999999</v>
      </c>
      <c r="G1112" s="16">
        <f>G1113</f>
        <v>10.699999999999999</v>
      </c>
      <c r="H1112" s="16">
        <f>H1113</f>
        <v>10.699999999999999</v>
      </c>
      <c r="I1112" s="16">
        <f>I1113</f>
        <v>0</v>
      </c>
      <c r="J1112" s="16">
        <f>J1113</f>
        <v>0</v>
      </c>
      <c r="K1112" s="16">
        <f>K1113</f>
        <v>0</v>
      </c>
      <c r="L1112" s="16">
        <f t="shared" si="1896"/>
        <v>10.699999999999999</v>
      </c>
      <c r="M1112" s="16">
        <f t="shared" si="1897"/>
        <v>10.699999999999999</v>
      </c>
      <c r="N1112" s="16">
        <f t="shared" si="1898"/>
        <v>10.699999999999999</v>
      </c>
      <c r="O1112" s="16">
        <f>O1113</f>
        <v>0</v>
      </c>
      <c r="P1112" s="16">
        <f>P1113</f>
        <v>0</v>
      </c>
      <c r="Q1112" s="16">
        <f>Q1113</f>
        <v>0</v>
      </c>
      <c r="R1112" s="16">
        <f t="shared" si="1806"/>
        <v>10.699999999999999</v>
      </c>
      <c r="S1112" s="16">
        <f t="shared" si="1807"/>
        <v>10.699999999999999</v>
      </c>
      <c r="T1112" s="16">
        <f t="shared" si="1808"/>
        <v>10.699999999999999</v>
      </c>
      <c r="U1112" s="16">
        <f>U1113</f>
        <v>0</v>
      </c>
      <c r="V1112" s="16">
        <f>V1113</f>
        <v>0</v>
      </c>
      <c r="W1112" s="16">
        <f>W1113</f>
        <v>0</v>
      </c>
      <c r="X1112" s="16">
        <f t="shared" si="1809"/>
        <v>10.699999999999999</v>
      </c>
      <c r="Y1112" s="16">
        <f t="shared" si="1810"/>
        <v>10.699999999999999</v>
      </c>
      <c r="Z1112" s="16">
        <f t="shared" si="1811"/>
        <v>10.699999999999999</v>
      </c>
      <c r="AA1112" s="16">
        <f>AA1113</f>
        <v>0</v>
      </c>
      <c r="AB1112" s="16">
        <f>AB1113</f>
        <v>0</v>
      </c>
      <c r="AC1112" s="16">
        <f>AC1113</f>
        <v>0</v>
      </c>
      <c r="AD1112" s="16">
        <f t="shared" si="1812"/>
        <v>10.699999999999999</v>
      </c>
      <c r="AE1112" s="16">
        <f t="shared" si="1813"/>
        <v>10.699999999999999</v>
      </c>
      <c r="AF1112" s="16">
        <f t="shared" si="1814"/>
        <v>10.699999999999999</v>
      </c>
      <c r="AG1112" s="16">
        <f>AG1113</f>
        <v>0</v>
      </c>
      <c r="AH1112" s="16">
        <f t="shared" si="1815"/>
        <v>10.699999999999999</v>
      </c>
      <c r="AI1112" s="16">
        <f t="shared" si="1816"/>
        <v>10.699999999999999</v>
      </c>
      <c r="AJ1112" s="16">
        <f t="shared" si="1817"/>
        <v>10.699999999999999</v>
      </c>
      <c r="AK1112" s="16">
        <f>AK1113</f>
        <v>0</v>
      </c>
      <c r="AL1112" s="16">
        <f>AL1113</f>
        <v>0</v>
      </c>
      <c r="AM1112" s="16">
        <f>AM1113</f>
        <v>0</v>
      </c>
      <c r="AN1112" s="16">
        <f t="shared" si="1818"/>
        <v>10.699999999999999</v>
      </c>
      <c r="AO1112" s="16">
        <f t="shared" si="1819"/>
        <v>10.699999999999999</v>
      </c>
      <c r="AP1112" s="16">
        <f t="shared" si="1820"/>
        <v>10.699999999999999</v>
      </c>
      <c r="AQ1112" s="16">
        <f>AQ1113</f>
        <v>0</v>
      </c>
      <c r="AR1112" s="16">
        <f>AR1113</f>
        <v>0</v>
      </c>
      <c r="AS1112" s="16">
        <f>AS1113</f>
        <v>0</v>
      </c>
      <c r="AT1112" s="16">
        <f t="shared" si="1821"/>
        <v>10.699999999999999</v>
      </c>
      <c r="AU1112" s="16">
        <f t="shared" si="1822"/>
        <v>10.699999999999999</v>
      </c>
      <c r="AV1112" s="16">
        <f t="shared" si="1823"/>
        <v>10.699999999999999</v>
      </c>
      <c r="AW1112" s="16">
        <f>AW1113</f>
        <v>0</v>
      </c>
      <c r="AX1112" s="16">
        <f>AX1113</f>
        <v>0</v>
      </c>
      <c r="AY1112" s="16">
        <f>AY1113</f>
        <v>0</v>
      </c>
      <c r="AZ1112" s="16">
        <f t="shared" si="1824"/>
        <v>10.699999999999999</v>
      </c>
      <c r="BA1112" s="16">
        <f t="shared" si="1825"/>
        <v>10.699999999999999</v>
      </c>
      <c r="BB1112" s="16">
        <f t="shared" si="1826"/>
        <v>10.699999999999999</v>
      </c>
      <c r="BC1112" s="16">
        <f>BC1113</f>
        <v>0</v>
      </c>
      <c r="BD1112" s="30"/>
      <c r="BE1112" s="30"/>
      <c r="BF1112" s="1"/>
      <c r="BG1112" s="1"/>
      <c r="BH1112" s="1"/>
      <c r="BI1112" s="1"/>
      <c r="BJ1112" s="1"/>
    </row>
    <row r="1113" s="1" customFormat="1">
      <c r="A1113" s="13" t="s">
        <v>729</v>
      </c>
      <c r="B1113" s="14">
        <v>800</v>
      </c>
      <c r="C1113" s="13" t="s">
        <v>242</v>
      </c>
      <c r="D1113" s="13" t="s">
        <v>70</v>
      </c>
      <c r="E1113" s="29" t="s">
        <v>700</v>
      </c>
      <c r="F1113" s="16">
        <v>10.699999999999999</v>
      </c>
      <c r="G1113" s="16">
        <v>10.699999999999999</v>
      </c>
      <c r="H1113" s="16">
        <v>10.699999999999999</v>
      </c>
      <c r="I1113" s="16"/>
      <c r="J1113" s="16"/>
      <c r="K1113" s="16"/>
      <c r="L1113" s="16">
        <f t="shared" si="1896"/>
        <v>10.699999999999999</v>
      </c>
      <c r="M1113" s="16">
        <f t="shared" si="1897"/>
        <v>10.699999999999999</v>
      </c>
      <c r="N1113" s="16">
        <f t="shared" si="1898"/>
        <v>10.699999999999999</v>
      </c>
      <c r="O1113" s="16"/>
      <c r="P1113" s="16"/>
      <c r="Q1113" s="16"/>
      <c r="R1113" s="16">
        <f t="shared" si="1806"/>
        <v>10.699999999999999</v>
      </c>
      <c r="S1113" s="16">
        <f t="shared" si="1807"/>
        <v>10.699999999999999</v>
      </c>
      <c r="T1113" s="16">
        <f t="shared" si="1808"/>
        <v>10.699999999999999</v>
      </c>
      <c r="U1113" s="16"/>
      <c r="V1113" s="16"/>
      <c r="W1113" s="16"/>
      <c r="X1113" s="16">
        <f t="shared" si="1809"/>
        <v>10.699999999999999</v>
      </c>
      <c r="Y1113" s="16">
        <f t="shared" si="1810"/>
        <v>10.699999999999999</v>
      </c>
      <c r="Z1113" s="16">
        <f t="shared" si="1811"/>
        <v>10.699999999999999</v>
      </c>
      <c r="AA1113" s="16"/>
      <c r="AB1113" s="16"/>
      <c r="AC1113" s="16"/>
      <c r="AD1113" s="16">
        <f t="shared" si="1812"/>
        <v>10.699999999999999</v>
      </c>
      <c r="AE1113" s="16">
        <f t="shared" si="1813"/>
        <v>10.699999999999999</v>
      </c>
      <c r="AF1113" s="16">
        <f t="shared" si="1814"/>
        <v>10.699999999999999</v>
      </c>
      <c r="AG1113" s="16"/>
      <c r="AH1113" s="16">
        <f t="shared" si="1815"/>
        <v>10.699999999999999</v>
      </c>
      <c r="AI1113" s="16">
        <f t="shared" si="1816"/>
        <v>10.699999999999999</v>
      </c>
      <c r="AJ1113" s="16">
        <f t="shared" si="1817"/>
        <v>10.699999999999999</v>
      </c>
      <c r="AK1113" s="16"/>
      <c r="AL1113" s="16"/>
      <c r="AM1113" s="16"/>
      <c r="AN1113" s="16">
        <f t="shared" si="1818"/>
        <v>10.699999999999999</v>
      </c>
      <c r="AO1113" s="16">
        <f t="shared" si="1819"/>
        <v>10.699999999999999</v>
      </c>
      <c r="AP1113" s="16">
        <f t="shared" si="1820"/>
        <v>10.699999999999999</v>
      </c>
      <c r="AQ1113" s="16"/>
      <c r="AR1113" s="16"/>
      <c r="AS1113" s="16"/>
      <c r="AT1113" s="16">
        <f t="shared" si="1821"/>
        <v>10.699999999999999</v>
      </c>
      <c r="AU1113" s="16">
        <f t="shared" si="1822"/>
        <v>10.699999999999999</v>
      </c>
      <c r="AV1113" s="16">
        <f t="shared" si="1823"/>
        <v>10.699999999999999</v>
      </c>
      <c r="AW1113" s="16"/>
      <c r="AX1113" s="16"/>
      <c r="AY1113" s="16"/>
      <c r="AZ1113" s="16">
        <f t="shared" si="1824"/>
        <v>10.699999999999999</v>
      </c>
      <c r="BA1113" s="16">
        <f t="shared" si="1825"/>
        <v>10.699999999999999</v>
      </c>
      <c r="BB1113" s="16">
        <f t="shared" si="1826"/>
        <v>10.699999999999999</v>
      </c>
      <c r="BC1113" s="16"/>
      <c r="BD1113" s="30"/>
      <c r="BE1113" s="30"/>
      <c r="BF1113" s="1"/>
      <c r="BG1113" s="1"/>
      <c r="BH1113" s="1"/>
      <c r="BI1113" s="1"/>
      <c r="BJ1113" s="1"/>
    </row>
    <row r="1114" s="17" customFormat="1">
      <c r="A1114" s="18" t="s">
        <v>730</v>
      </c>
      <c r="B1114" s="19"/>
      <c r="C1114" s="18"/>
      <c r="D1114" s="18"/>
      <c r="E1114" s="20" t="s">
        <v>731</v>
      </c>
      <c r="F1114" s="21">
        <f>F1115+F1137+F1215</f>
        <v>2080011</v>
      </c>
      <c r="G1114" s="21">
        <f>G1115+G1137+G1215</f>
        <v>2162027.2000000002</v>
      </c>
      <c r="H1114" s="21">
        <f>H1115+H1137+H1215</f>
        <v>1550079</v>
      </c>
      <c r="I1114" s="21">
        <f>I1115+I1137+I1215</f>
        <v>136272.10000000001</v>
      </c>
      <c r="J1114" s="21">
        <f>J1115+J1137+J1215</f>
        <v>145697.79999999999</v>
      </c>
      <c r="K1114" s="21">
        <f>K1115+K1137+K1215</f>
        <v>148416.5</v>
      </c>
      <c r="L1114" s="21">
        <f t="shared" si="1896"/>
        <v>2216283.1000000001</v>
      </c>
      <c r="M1114" s="21">
        <f t="shared" si="1897"/>
        <v>2307725</v>
      </c>
      <c r="N1114" s="21">
        <f t="shared" si="1898"/>
        <v>1698495.5</v>
      </c>
      <c r="O1114" s="21">
        <f>O1115+O1137+O1215</f>
        <v>464220.62033000001</v>
      </c>
      <c r="P1114" s="21">
        <f>P1115+P1137+P1215</f>
        <v>17371.899999999998</v>
      </c>
      <c r="Q1114" s="21">
        <f>Q1115+Q1137+Q1215</f>
        <v>17371.899999999998</v>
      </c>
      <c r="R1114" s="21">
        <f t="shared" si="1806"/>
        <v>2680503.7203299999</v>
      </c>
      <c r="S1114" s="21">
        <f t="shared" si="1807"/>
        <v>2325096.8999999999</v>
      </c>
      <c r="T1114" s="21">
        <f t="shared" si="1808"/>
        <v>1715867.3999999999</v>
      </c>
      <c r="U1114" s="21">
        <f>U1115+U1137+U1215</f>
        <v>-36702.372000000003</v>
      </c>
      <c r="V1114" s="21">
        <f>V1115+V1137+V1215</f>
        <v>0</v>
      </c>
      <c r="W1114" s="21">
        <f>W1115+W1137+W1215</f>
        <v>0</v>
      </c>
      <c r="X1114" s="21">
        <f t="shared" si="1809"/>
        <v>2643801.3483299999</v>
      </c>
      <c r="Y1114" s="21">
        <f t="shared" si="1810"/>
        <v>2325096.8999999999</v>
      </c>
      <c r="Z1114" s="21">
        <f t="shared" si="1811"/>
        <v>1715867.3999999999</v>
      </c>
      <c r="AA1114" s="21">
        <f>AA1115+AA1137+AA1215</f>
        <v>-42719.959280000003</v>
      </c>
      <c r="AB1114" s="21">
        <f>AB1115+AB1137+AB1215</f>
        <v>104188.8</v>
      </c>
      <c r="AC1114" s="21">
        <f>AC1115+AC1137+AC1215</f>
        <v>65320.65928</v>
      </c>
      <c r="AD1114" s="21">
        <f t="shared" si="1812"/>
        <v>2601081.3890499999</v>
      </c>
      <c r="AE1114" s="21">
        <f t="shared" si="1813"/>
        <v>2429285.6999999997</v>
      </c>
      <c r="AF1114" s="21">
        <f t="shared" si="1814"/>
        <v>1781188.0592799999</v>
      </c>
      <c r="AG1114" s="21">
        <f>AG1115+AG1137+AG1215</f>
        <v>0</v>
      </c>
      <c r="AH1114" s="21">
        <f t="shared" si="1815"/>
        <v>2601081.3890499999</v>
      </c>
      <c r="AI1114" s="21">
        <f t="shared" si="1816"/>
        <v>2429285.6999999997</v>
      </c>
      <c r="AJ1114" s="21">
        <f t="shared" si="1817"/>
        <v>1781188.0592799999</v>
      </c>
      <c r="AK1114" s="21">
        <f>AK1115+AK1137+AK1215</f>
        <v>-204624.66899999999</v>
      </c>
      <c r="AL1114" s="21">
        <f>AL1115+AL1137+AL1215</f>
        <v>119657.50300000001</v>
      </c>
      <c r="AM1114" s="21">
        <f>AM1115+AM1137+AM1215</f>
        <v>140214.17600000001</v>
      </c>
      <c r="AN1114" s="21">
        <f t="shared" si="1818"/>
        <v>2396456.7200499997</v>
      </c>
      <c r="AO1114" s="21">
        <f t="shared" si="1819"/>
        <v>2548943.2029999997</v>
      </c>
      <c r="AP1114" s="21">
        <f t="shared" si="1820"/>
        <v>1921402.2352799999</v>
      </c>
      <c r="AQ1114" s="21">
        <f>AQ1115+AQ1137+AQ1215</f>
        <v>-167.14699999999988</v>
      </c>
      <c r="AR1114" s="21">
        <f>AR1115+AR1137+AR1215</f>
        <v>69309.028999999995</v>
      </c>
      <c r="AS1114" s="21">
        <f>AS1115+AS1137+AS1215</f>
        <v>99022.222999999998</v>
      </c>
      <c r="AT1114" s="21">
        <f t="shared" si="1821"/>
        <v>2396289.5730499998</v>
      </c>
      <c r="AU1114" s="21">
        <f t="shared" si="1822"/>
        <v>2618252.2319999998</v>
      </c>
      <c r="AV1114" s="21">
        <f t="shared" si="1823"/>
        <v>2020424.4582799999</v>
      </c>
      <c r="AW1114" s="21">
        <f>AW1115+AW1137+AW1215</f>
        <v>122961.84500000002</v>
      </c>
      <c r="AX1114" s="21">
        <f>AX1115+AX1137+AX1215</f>
        <v>-241759.07799999998</v>
      </c>
      <c r="AY1114" s="21">
        <f>AY1115+AY1137+AY1215</f>
        <v>184663.55499999999</v>
      </c>
      <c r="AZ1114" s="21">
        <f t="shared" si="1824"/>
        <v>2519251.41805</v>
      </c>
      <c r="BA1114" s="21">
        <f t="shared" si="1825"/>
        <v>2376493.1540000001</v>
      </c>
      <c r="BB1114" s="21">
        <f t="shared" si="1826"/>
        <v>2205088.0132800001</v>
      </c>
      <c r="BC1114" s="21">
        <f>BC1115+BC1137+BC1215</f>
        <v>0</v>
      </c>
      <c r="BD1114" s="22"/>
      <c r="BE1114" s="22"/>
      <c r="BF1114" s="17"/>
      <c r="BG1114" s="17"/>
      <c r="BH1114" s="17"/>
      <c r="BI1114" s="17"/>
      <c r="BJ1114" s="17"/>
    </row>
    <row r="1115" s="23" customFormat="1">
      <c r="A1115" s="24" t="s">
        <v>732</v>
      </c>
      <c r="B1115" s="25"/>
      <c r="C1115" s="24"/>
      <c r="D1115" s="24"/>
      <c r="E1115" s="26" t="s">
        <v>263</v>
      </c>
      <c r="F1115" s="27">
        <f>F1116</f>
        <v>750000</v>
      </c>
      <c r="G1115" s="27">
        <f>G1116</f>
        <v>400000</v>
      </c>
      <c r="H1115" s="27">
        <f>H1116</f>
        <v>200000</v>
      </c>
      <c r="I1115" s="27">
        <f>I1116</f>
        <v>0</v>
      </c>
      <c r="J1115" s="27">
        <f>J1116</f>
        <v>0</v>
      </c>
      <c r="K1115" s="27">
        <f>K1116</f>
        <v>0</v>
      </c>
      <c r="L1115" s="27">
        <f t="shared" si="1896"/>
        <v>750000</v>
      </c>
      <c r="M1115" s="27">
        <f t="shared" si="1897"/>
        <v>400000</v>
      </c>
      <c r="N1115" s="27">
        <f t="shared" si="1898"/>
        <v>200000</v>
      </c>
      <c r="O1115" s="27">
        <f>O1116</f>
        <v>224929.18236000001</v>
      </c>
      <c r="P1115" s="27">
        <f>P1116</f>
        <v>0</v>
      </c>
      <c r="Q1115" s="27">
        <f>Q1116</f>
        <v>0</v>
      </c>
      <c r="R1115" s="27">
        <f t="shared" si="1806"/>
        <v>974929.18235999998</v>
      </c>
      <c r="S1115" s="27">
        <f t="shared" si="1807"/>
        <v>400000</v>
      </c>
      <c r="T1115" s="27">
        <f t="shared" si="1808"/>
        <v>200000</v>
      </c>
      <c r="U1115" s="27">
        <f>U1116</f>
        <v>-19826.932000000001</v>
      </c>
      <c r="V1115" s="27">
        <f>V1116</f>
        <v>0</v>
      </c>
      <c r="W1115" s="27">
        <f>W1116</f>
        <v>0</v>
      </c>
      <c r="X1115" s="27">
        <f t="shared" si="1809"/>
        <v>955102.25035999995</v>
      </c>
      <c r="Y1115" s="27">
        <f t="shared" si="1810"/>
        <v>400000</v>
      </c>
      <c r="Z1115" s="27">
        <f t="shared" si="1811"/>
        <v>200000</v>
      </c>
      <c r="AA1115" s="27">
        <f>AA1116+AA1133</f>
        <v>100000</v>
      </c>
      <c r="AB1115" s="27">
        <f>AB1116+AB1133</f>
        <v>0</v>
      </c>
      <c r="AC1115" s="27">
        <f>AC1116+AC1133</f>
        <v>0</v>
      </c>
      <c r="AD1115" s="27">
        <f t="shared" si="1812"/>
        <v>1055102.2503599999</v>
      </c>
      <c r="AE1115" s="27">
        <f t="shared" si="1813"/>
        <v>400000</v>
      </c>
      <c r="AF1115" s="27">
        <f t="shared" si="1814"/>
        <v>200000</v>
      </c>
      <c r="AG1115" s="27">
        <f>AG1116+AG1133</f>
        <v>0</v>
      </c>
      <c r="AH1115" s="27">
        <f t="shared" si="1815"/>
        <v>1055102.2503599999</v>
      </c>
      <c r="AI1115" s="27">
        <f t="shared" si="1816"/>
        <v>400000</v>
      </c>
      <c r="AJ1115" s="27">
        <f t="shared" si="1817"/>
        <v>200000</v>
      </c>
      <c r="AK1115" s="27">
        <f>AK1116+AK1133</f>
        <v>-100000</v>
      </c>
      <c r="AL1115" s="27">
        <f>AL1116+AL1133</f>
        <v>0</v>
      </c>
      <c r="AM1115" s="27">
        <f>AM1116+AM1133</f>
        <v>0</v>
      </c>
      <c r="AN1115" s="27">
        <f t="shared" si="1818"/>
        <v>955102.25035999995</v>
      </c>
      <c r="AO1115" s="27">
        <f t="shared" si="1819"/>
        <v>400000</v>
      </c>
      <c r="AP1115" s="27">
        <f t="shared" si="1820"/>
        <v>200000</v>
      </c>
      <c r="AQ1115" s="27">
        <f>AQ1116+AQ1133</f>
        <v>0</v>
      </c>
      <c r="AR1115" s="27">
        <f>AR1116+AR1133</f>
        <v>0</v>
      </c>
      <c r="AS1115" s="27">
        <f>AS1116+AS1133</f>
        <v>0</v>
      </c>
      <c r="AT1115" s="27">
        <f t="shared" si="1821"/>
        <v>955102.25035999995</v>
      </c>
      <c r="AU1115" s="27">
        <f t="shared" si="1822"/>
        <v>400000</v>
      </c>
      <c r="AV1115" s="27">
        <f t="shared" si="1823"/>
        <v>200000</v>
      </c>
      <c r="AW1115" s="27">
        <f>AW1116+AW1133</f>
        <v>0</v>
      </c>
      <c r="AX1115" s="27">
        <f>AX1116+AX1133</f>
        <v>0</v>
      </c>
      <c r="AY1115" s="27">
        <f>AY1116+AY1133</f>
        <v>0</v>
      </c>
      <c r="AZ1115" s="27">
        <f t="shared" si="1824"/>
        <v>955102.25035999995</v>
      </c>
      <c r="BA1115" s="27">
        <f t="shared" si="1825"/>
        <v>400000</v>
      </c>
      <c r="BB1115" s="27">
        <f t="shared" si="1826"/>
        <v>200000</v>
      </c>
      <c r="BC1115" s="27">
        <f>BC1116+BC1133</f>
        <v>0</v>
      </c>
      <c r="BD1115" s="28"/>
      <c r="BE1115" s="28"/>
      <c r="BF1115" s="23"/>
      <c r="BG1115" s="23"/>
      <c r="BH1115" s="23"/>
      <c r="BI1115" s="23"/>
      <c r="BJ1115" s="23"/>
    </row>
    <row r="1116" s="1" customFormat="1">
      <c r="A1116" s="13" t="s">
        <v>733</v>
      </c>
      <c r="B1116" s="14"/>
      <c r="C1116" s="13"/>
      <c r="D1116" s="13"/>
      <c r="E1116" s="29" t="s">
        <v>549</v>
      </c>
      <c r="F1116" s="16">
        <f>F1117+F1122</f>
        <v>750000</v>
      </c>
      <c r="G1116" s="16">
        <f>G1117+G1122</f>
        <v>400000</v>
      </c>
      <c r="H1116" s="16">
        <f>H1117+H1122</f>
        <v>200000</v>
      </c>
      <c r="I1116" s="16">
        <f>I1117+I1122</f>
        <v>0</v>
      </c>
      <c r="J1116" s="16">
        <f>J1117+J1122</f>
        <v>0</v>
      </c>
      <c r="K1116" s="16">
        <f>K1117+K1122</f>
        <v>0</v>
      </c>
      <c r="L1116" s="16">
        <f t="shared" si="1896"/>
        <v>750000</v>
      </c>
      <c r="M1116" s="16">
        <f t="shared" si="1897"/>
        <v>400000</v>
      </c>
      <c r="N1116" s="16">
        <f t="shared" si="1898"/>
        <v>200000</v>
      </c>
      <c r="O1116" s="16">
        <f>O1117+O1122+O1125+O1130</f>
        <v>224929.18236000001</v>
      </c>
      <c r="P1116" s="16">
        <f>P1117+P1122+P1125+P1130</f>
        <v>0</v>
      </c>
      <c r="Q1116" s="16">
        <f>Q1117+Q1122+Q1125+Q1130</f>
        <v>0</v>
      </c>
      <c r="R1116" s="16">
        <f t="shared" si="1806"/>
        <v>974929.18235999998</v>
      </c>
      <c r="S1116" s="16">
        <f t="shared" si="1807"/>
        <v>400000</v>
      </c>
      <c r="T1116" s="16">
        <f t="shared" si="1808"/>
        <v>200000</v>
      </c>
      <c r="U1116" s="16">
        <f>U1117+U1122+U1125+U1130</f>
        <v>-19826.932000000001</v>
      </c>
      <c r="V1116" s="16">
        <f>V1117+V1122+V1125+V1130</f>
        <v>0</v>
      </c>
      <c r="W1116" s="16">
        <f>W1117+W1122+W1125+W1130</f>
        <v>0</v>
      </c>
      <c r="X1116" s="16">
        <f t="shared" si="1809"/>
        <v>955102.25035999995</v>
      </c>
      <c r="Y1116" s="16">
        <f t="shared" si="1810"/>
        <v>400000</v>
      </c>
      <c r="Z1116" s="16">
        <f t="shared" si="1811"/>
        <v>200000</v>
      </c>
      <c r="AA1116" s="16">
        <f>AA1117+AA1122+AA1125+AA1130</f>
        <v>0</v>
      </c>
      <c r="AB1116" s="16">
        <f>AB1117+AB1122+AB1125+AB1130</f>
        <v>0</v>
      </c>
      <c r="AC1116" s="16">
        <f>AC1117+AC1122+AC1125+AC1130</f>
        <v>0</v>
      </c>
      <c r="AD1116" s="16">
        <f t="shared" si="1812"/>
        <v>955102.25035999995</v>
      </c>
      <c r="AE1116" s="16">
        <f t="shared" si="1813"/>
        <v>400000</v>
      </c>
      <c r="AF1116" s="16">
        <f t="shared" si="1814"/>
        <v>200000</v>
      </c>
      <c r="AG1116" s="16">
        <f>AG1117+AG1122+AG1125+AG1130</f>
        <v>0</v>
      </c>
      <c r="AH1116" s="16">
        <f t="shared" si="1815"/>
        <v>955102.25035999995</v>
      </c>
      <c r="AI1116" s="16">
        <f t="shared" si="1816"/>
        <v>400000</v>
      </c>
      <c r="AJ1116" s="16">
        <f t="shared" si="1817"/>
        <v>200000</v>
      </c>
      <c r="AK1116" s="16">
        <f>AK1117+AK1122+AK1125+AK1130</f>
        <v>0</v>
      </c>
      <c r="AL1116" s="16">
        <f>AL1117+AL1122+AL1125+AL1130</f>
        <v>0</v>
      </c>
      <c r="AM1116" s="16">
        <f>AM1117+AM1122+AM1125+AM1130</f>
        <v>0</v>
      </c>
      <c r="AN1116" s="16">
        <f t="shared" si="1818"/>
        <v>955102.25035999995</v>
      </c>
      <c r="AO1116" s="16">
        <f t="shared" si="1819"/>
        <v>400000</v>
      </c>
      <c r="AP1116" s="16">
        <f t="shared" si="1820"/>
        <v>200000</v>
      </c>
      <c r="AQ1116" s="16">
        <f>AQ1117+AQ1122+AQ1125+AQ1130</f>
        <v>0</v>
      </c>
      <c r="AR1116" s="16">
        <f>AR1117+AR1122+AR1125+AR1130</f>
        <v>0</v>
      </c>
      <c r="AS1116" s="16">
        <f>AS1117+AS1122+AS1125+AS1130</f>
        <v>0</v>
      </c>
      <c r="AT1116" s="16">
        <f t="shared" si="1821"/>
        <v>955102.25035999995</v>
      </c>
      <c r="AU1116" s="16">
        <f t="shared" si="1822"/>
        <v>400000</v>
      </c>
      <c r="AV1116" s="16">
        <f t="shared" si="1823"/>
        <v>200000</v>
      </c>
      <c r="AW1116" s="16">
        <f>AW1117+AW1122+AW1125+AW1130</f>
        <v>0</v>
      </c>
      <c r="AX1116" s="16">
        <f>AX1117+AX1122+AX1125+AX1130</f>
        <v>0</v>
      </c>
      <c r="AY1116" s="16">
        <f>AY1117+AY1122+AY1125+AY1130</f>
        <v>0</v>
      </c>
      <c r="AZ1116" s="16">
        <f t="shared" si="1824"/>
        <v>955102.25035999995</v>
      </c>
      <c r="BA1116" s="16">
        <f t="shared" si="1825"/>
        <v>400000</v>
      </c>
      <c r="BB1116" s="16">
        <f t="shared" si="1826"/>
        <v>200000</v>
      </c>
      <c r="BC1116" s="16">
        <f>BC1117+BC1122+BC1125+BC1130</f>
        <v>0</v>
      </c>
      <c r="BD1116" s="30"/>
      <c r="BE1116" s="30"/>
      <c r="BF1116" s="1"/>
      <c r="BG1116" s="1"/>
      <c r="BH1116" s="1"/>
      <c r="BI1116" s="1"/>
      <c r="BJ1116" s="1"/>
    </row>
    <row r="1117" s="1" customFormat="1">
      <c r="A1117" s="13" t="s">
        <v>734</v>
      </c>
      <c r="B1117" s="14"/>
      <c r="C1117" s="13"/>
      <c r="D1117" s="13"/>
      <c r="E1117" s="29" t="s">
        <v>735</v>
      </c>
      <c r="F1117" s="16">
        <f t="shared" ref="F1117:F1123" si="1899">F1118</f>
        <v>50000</v>
      </c>
      <c r="G1117" s="16">
        <f t="shared" ref="G1117:G1123" si="1900">G1118</f>
        <v>0</v>
      </c>
      <c r="H1117" s="16">
        <f t="shared" ref="H1117:H1123" si="1901">H1118</f>
        <v>200000</v>
      </c>
      <c r="I1117" s="16">
        <f t="shared" ref="I1117:I1123" si="1902">I1118</f>
        <v>0</v>
      </c>
      <c r="J1117" s="16">
        <f t="shared" ref="J1117:J1123" si="1903">J1118</f>
        <v>0</v>
      </c>
      <c r="K1117" s="16">
        <f t="shared" ref="K1117:K1123" si="1904">K1118</f>
        <v>0</v>
      </c>
      <c r="L1117" s="16">
        <f t="shared" si="1896"/>
        <v>50000</v>
      </c>
      <c r="M1117" s="16">
        <f t="shared" si="1897"/>
        <v>0</v>
      </c>
      <c r="N1117" s="16">
        <f t="shared" si="1898"/>
        <v>200000</v>
      </c>
      <c r="O1117" s="16">
        <f>O1118+O1120</f>
        <v>57984.566939999997</v>
      </c>
      <c r="P1117" s="16">
        <f>P1118+P1120</f>
        <v>0</v>
      </c>
      <c r="Q1117" s="16">
        <f>Q1118+Q1120</f>
        <v>0</v>
      </c>
      <c r="R1117" s="16">
        <f t="shared" si="1806"/>
        <v>107984.56693999999</v>
      </c>
      <c r="S1117" s="16">
        <f t="shared" si="1807"/>
        <v>0</v>
      </c>
      <c r="T1117" s="16">
        <f t="shared" si="1808"/>
        <v>200000</v>
      </c>
      <c r="U1117" s="16">
        <f t="shared" ref="U1117:U1131" si="1905">U1118</f>
        <v>0</v>
      </c>
      <c r="V1117" s="16">
        <f t="shared" ref="V1117:V1131" si="1906">V1118</f>
        <v>0</v>
      </c>
      <c r="W1117" s="16">
        <f t="shared" ref="W1117:W1131" si="1907">W1118</f>
        <v>0</v>
      </c>
      <c r="X1117" s="16">
        <f t="shared" si="1809"/>
        <v>107984.56693999999</v>
      </c>
      <c r="Y1117" s="16">
        <f t="shared" si="1810"/>
        <v>0</v>
      </c>
      <c r="Z1117" s="16">
        <f t="shared" si="1811"/>
        <v>200000</v>
      </c>
      <c r="AA1117" s="16">
        <f t="shared" ref="AA1117:AA1135" si="1908">AA1118</f>
        <v>0</v>
      </c>
      <c r="AB1117" s="16">
        <f t="shared" ref="AB1117:AB1135" si="1909">AB1118</f>
        <v>0</v>
      </c>
      <c r="AC1117" s="16">
        <f t="shared" ref="AC1117:AC1135" si="1910">AC1118</f>
        <v>0</v>
      </c>
      <c r="AD1117" s="16">
        <f t="shared" si="1812"/>
        <v>107984.56693999999</v>
      </c>
      <c r="AE1117" s="16">
        <f t="shared" si="1813"/>
        <v>0</v>
      </c>
      <c r="AF1117" s="16">
        <f t="shared" si="1814"/>
        <v>200000</v>
      </c>
      <c r="AG1117" s="16">
        <f t="shared" ref="AG1117:AG1135" si="1911">AG1118</f>
        <v>0</v>
      </c>
      <c r="AH1117" s="16">
        <f t="shared" si="1815"/>
        <v>107984.56693999999</v>
      </c>
      <c r="AI1117" s="16">
        <f t="shared" si="1816"/>
        <v>0</v>
      </c>
      <c r="AJ1117" s="16">
        <f t="shared" si="1817"/>
        <v>200000</v>
      </c>
      <c r="AK1117" s="16">
        <f t="shared" ref="AK1117:AK1135" si="1912">AK1118</f>
        <v>0</v>
      </c>
      <c r="AL1117" s="16">
        <f t="shared" ref="AL1117:AL1135" si="1913">AL1118</f>
        <v>0</v>
      </c>
      <c r="AM1117" s="16">
        <f t="shared" ref="AM1117:AM1135" si="1914">AM1118</f>
        <v>0</v>
      </c>
      <c r="AN1117" s="16">
        <f t="shared" si="1818"/>
        <v>107984.56693999999</v>
      </c>
      <c r="AO1117" s="16">
        <f t="shared" si="1819"/>
        <v>0</v>
      </c>
      <c r="AP1117" s="16">
        <f t="shared" si="1820"/>
        <v>200000</v>
      </c>
      <c r="AQ1117" s="16">
        <f t="shared" ref="AQ1117:AQ1135" si="1915">AQ1118</f>
        <v>0</v>
      </c>
      <c r="AR1117" s="16">
        <f t="shared" ref="AR1117:AR1135" si="1916">AR1118</f>
        <v>0</v>
      </c>
      <c r="AS1117" s="16">
        <f t="shared" ref="AS1117:AS1135" si="1917">AS1118</f>
        <v>0</v>
      </c>
      <c r="AT1117" s="16">
        <f t="shared" si="1821"/>
        <v>107984.56693999999</v>
      </c>
      <c r="AU1117" s="16">
        <f t="shared" si="1822"/>
        <v>0</v>
      </c>
      <c r="AV1117" s="16">
        <f t="shared" si="1823"/>
        <v>200000</v>
      </c>
      <c r="AW1117" s="16">
        <f t="shared" ref="AW1117:AW1135" si="1918">AW1118</f>
        <v>0</v>
      </c>
      <c r="AX1117" s="16">
        <f t="shared" ref="AX1117:AX1135" si="1919">AX1118</f>
        <v>0</v>
      </c>
      <c r="AY1117" s="16">
        <f t="shared" ref="AY1117:AY1135" si="1920">AY1118</f>
        <v>0</v>
      </c>
      <c r="AZ1117" s="16">
        <f t="shared" si="1824"/>
        <v>107984.56693999999</v>
      </c>
      <c r="BA1117" s="16">
        <f t="shared" si="1825"/>
        <v>0</v>
      </c>
      <c r="BB1117" s="16">
        <f t="shared" si="1826"/>
        <v>200000</v>
      </c>
      <c r="BC1117" s="16">
        <f t="shared" ref="BC1117:BC1135" si="1921">BC1118</f>
        <v>0</v>
      </c>
      <c r="BD1117" s="30"/>
      <c r="BE1117" s="30"/>
      <c r="BF1117" s="1"/>
      <c r="BG1117" s="1"/>
      <c r="BH1117" s="1"/>
      <c r="BI1117" s="1"/>
      <c r="BJ1117" s="1"/>
    </row>
    <row r="1118" s="1" customFormat="1">
      <c r="A1118" s="13" t="s">
        <v>734</v>
      </c>
      <c r="B1118" s="14" t="s">
        <v>58</v>
      </c>
      <c r="C1118" s="13"/>
      <c r="D1118" s="13"/>
      <c r="E1118" s="29" t="s">
        <v>59</v>
      </c>
      <c r="F1118" s="16">
        <f t="shared" si="1899"/>
        <v>50000</v>
      </c>
      <c r="G1118" s="16">
        <f t="shared" si="1900"/>
        <v>0</v>
      </c>
      <c r="H1118" s="16">
        <f t="shared" si="1901"/>
        <v>200000</v>
      </c>
      <c r="I1118" s="16">
        <f t="shared" si="1902"/>
        <v>0</v>
      </c>
      <c r="J1118" s="16">
        <f t="shared" si="1903"/>
        <v>0</v>
      </c>
      <c r="K1118" s="16">
        <f t="shared" si="1904"/>
        <v>0</v>
      </c>
      <c r="L1118" s="16">
        <f t="shared" si="1896"/>
        <v>50000</v>
      </c>
      <c r="M1118" s="16">
        <f t="shared" si="1897"/>
        <v>0</v>
      </c>
      <c r="N1118" s="16">
        <f t="shared" si="1898"/>
        <v>200000</v>
      </c>
      <c r="O1118" s="16">
        <f t="shared" ref="O1118:O1131" si="1922">O1119</f>
        <v>44829.436099999999</v>
      </c>
      <c r="P1118" s="16">
        <f t="shared" ref="P1118:P1131" si="1923">P1119</f>
        <v>0</v>
      </c>
      <c r="Q1118" s="16">
        <f t="shared" ref="Q1118:Q1131" si="1924">Q1119</f>
        <v>0</v>
      </c>
      <c r="R1118" s="16">
        <f t="shared" si="1806"/>
        <v>94829.436099999992</v>
      </c>
      <c r="S1118" s="16">
        <f t="shared" si="1807"/>
        <v>0</v>
      </c>
      <c r="T1118" s="16">
        <f t="shared" si="1808"/>
        <v>200000</v>
      </c>
      <c r="U1118" s="16">
        <f t="shared" si="1905"/>
        <v>0</v>
      </c>
      <c r="V1118" s="16">
        <f t="shared" si="1906"/>
        <v>0</v>
      </c>
      <c r="W1118" s="16">
        <f t="shared" si="1907"/>
        <v>0</v>
      </c>
      <c r="X1118" s="16">
        <f t="shared" si="1809"/>
        <v>94829.436099999992</v>
      </c>
      <c r="Y1118" s="16">
        <f t="shared" si="1810"/>
        <v>0</v>
      </c>
      <c r="Z1118" s="16">
        <f t="shared" si="1811"/>
        <v>200000</v>
      </c>
      <c r="AA1118" s="16">
        <f t="shared" si="1908"/>
        <v>0</v>
      </c>
      <c r="AB1118" s="16">
        <f t="shared" si="1909"/>
        <v>0</v>
      </c>
      <c r="AC1118" s="16">
        <f t="shared" si="1910"/>
        <v>0</v>
      </c>
      <c r="AD1118" s="16">
        <f t="shared" si="1812"/>
        <v>94829.436099999992</v>
      </c>
      <c r="AE1118" s="16">
        <f t="shared" si="1813"/>
        <v>0</v>
      </c>
      <c r="AF1118" s="16">
        <f t="shared" si="1814"/>
        <v>200000</v>
      </c>
      <c r="AG1118" s="16">
        <f t="shared" si="1911"/>
        <v>0</v>
      </c>
      <c r="AH1118" s="16">
        <f t="shared" si="1815"/>
        <v>94829.436099999992</v>
      </c>
      <c r="AI1118" s="16">
        <f t="shared" si="1816"/>
        <v>0</v>
      </c>
      <c r="AJ1118" s="16">
        <f t="shared" si="1817"/>
        <v>200000</v>
      </c>
      <c r="AK1118" s="16">
        <f t="shared" si="1912"/>
        <v>0</v>
      </c>
      <c r="AL1118" s="16">
        <f t="shared" si="1913"/>
        <v>0</v>
      </c>
      <c r="AM1118" s="16">
        <f t="shared" si="1914"/>
        <v>0</v>
      </c>
      <c r="AN1118" s="16">
        <f t="shared" si="1818"/>
        <v>94829.436099999992</v>
      </c>
      <c r="AO1118" s="16">
        <f t="shared" si="1819"/>
        <v>0</v>
      </c>
      <c r="AP1118" s="16">
        <f t="shared" si="1820"/>
        <v>200000</v>
      </c>
      <c r="AQ1118" s="16">
        <f t="shared" si="1915"/>
        <v>0</v>
      </c>
      <c r="AR1118" s="16">
        <f t="shared" si="1916"/>
        <v>0</v>
      </c>
      <c r="AS1118" s="16">
        <f t="shared" si="1917"/>
        <v>0</v>
      </c>
      <c r="AT1118" s="16">
        <f t="shared" si="1821"/>
        <v>94829.436099999992</v>
      </c>
      <c r="AU1118" s="16">
        <f t="shared" si="1822"/>
        <v>0</v>
      </c>
      <c r="AV1118" s="16">
        <f t="shared" si="1823"/>
        <v>200000</v>
      </c>
      <c r="AW1118" s="16">
        <f t="shared" si="1918"/>
        <v>0</v>
      </c>
      <c r="AX1118" s="16">
        <f t="shared" si="1919"/>
        <v>0</v>
      </c>
      <c r="AY1118" s="16">
        <f t="shared" si="1920"/>
        <v>0</v>
      </c>
      <c r="AZ1118" s="16">
        <f t="shared" si="1824"/>
        <v>94829.436099999992</v>
      </c>
      <c r="BA1118" s="16">
        <f t="shared" si="1825"/>
        <v>0</v>
      </c>
      <c r="BB1118" s="16">
        <f t="shared" si="1826"/>
        <v>200000</v>
      </c>
      <c r="BC1118" s="16">
        <f t="shared" si="1921"/>
        <v>0</v>
      </c>
      <c r="BD1118" s="30"/>
      <c r="BE1118" s="30"/>
      <c r="BF1118" s="1"/>
      <c r="BG1118" s="1"/>
      <c r="BH1118" s="1"/>
      <c r="BI1118" s="1"/>
      <c r="BJ1118" s="1"/>
    </row>
    <row r="1119" s="1" customFormat="1">
      <c r="A1119" s="13" t="s">
        <v>734</v>
      </c>
      <c r="B1119" s="14">
        <v>600</v>
      </c>
      <c r="C1119" s="13" t="s">
        <v>327</v>
      </c>
      <c r="D1119" s="13" t="s">
        <v>37</v>
      </c>
      <c r="E1119" s="29" t="s">
        <v>736</v>
      </c>
      <c r="F1119" s="16">
        <v>50000</v>
      </c>
      <c r="G1119" s="16">
        <v>0</v>
      </c>
      <c r="H1119" s="16">
        <v>200000</v>
      </c>
      <c r="I1119" s="16"/>
      <c r="J1119" s="16"/>
      <c r="K1119" s="16"/>
      <c r="L1119" s="16">
        <f t="shared" si="1896"/>
        <v>50000</v>
      </c>
      <c r="M1119" s="16">
        <f t="shared" si="1897"/>
        <v>0</v>
      </c>
      <c r="N1119" s="16">
        <f t="shared" si="1898"/>
        <v>200000</v>
      </c>
      <c r="O1119" s="16">
        <v>44829.436099999999</v>
      </c>
      <c r="P1119" s="16"/>
      <c r="Q1119" s="16"/>
      <c r="R1119" s="16">
        <f t="shared" si="1806"/>
        <v>94829.436099999992</v>
      </c>
      <c r="S1119" s="16">
        <f t="shared" si="1807"/>
        <v>0</v>
      </c>
      <c r="T1119" s="16">
        <f t="shared" si="1808"/>
        <v>200000</v>
      </c>
      <c r="U1119" s="16"/>
      <c r="V1119" s="16"/>
      <c r="W1119" s="16"/>
      <c r="X1119" s="16">
        <f t="shared" si="1809"/>
        <v>94829.436099999992</v>
      </c>
      <c r="Y1119" s="16">
        <f t="shared" si="1810"/>
        <v>0</v>
      </c>
      <c r="Z1119" s="16">
        <f t="shared" si="1811"/>
        <v>200000</v>
      </c>
      <c r="AA1119" s="16"/>
      <c r="AB1119" s="16"/>
      <c r="AC1119" s="16"/>
      <c r="AD1119" s="16">
        <f t="shared" si="1812"/>
        <v>94829.436099999992</v>
      </c>
      <c r="AE1119" s="16">
        <f t="shared" si="1813"/>
        <v>0</v>
      </c>
      <c r="AF1119" s="16">
        <f t="shared" si="1814"/>
        <v>200000</v>
      </c>
      <c r="AG1119" s="16"/>
      <c r="AH1119" s="16">
        <f t="shared" si="1815"/>
        <v>94829.436099999992</v>
      </c>
      <c r="AI1119" s="16">
        <f t="shared" si="1816"/>
        <v>0</v>
      </c>
      <c r="AJ1119" s="16">
        <f t="shared" si="1817"/>
        <v>200000</v>
      </c>
      <c r="AK1119" s="16"/>
      <c r="AL1119" s="16"/>
      <c r="AM1119" s="16"/>
      <c r="AN1119" s="16">
        <f t="shared" si="1818"/>
        <v>94829.436099999992</v>
      </c>
      <c r="AO1119" s="16">
        <f t="shared" si="1819"/>
        <v>0</v>
      </c>
      <c r="AP1119" s="16">
        <f t="shared" si="1820"/>
        <v>200000</v>
      </c>
      <c r="AQ1119" s="16"/>
      <c r="AR1119" s="16"/>
      <c r="AS1119" s="16"/>
      <c r="AT1119" s="16">
        <f t="shared" si="1821"/>
        <v>94829.436099999992</v>
      </c>
      <c r="AU1119" s="16">
        <f t="shared" si="1822"/>
        <v>0</v>
      </c>
      <c r="AV1119" s="16">
        <f t="shared" si="1823"/>
        <v>200000</v>
      </c>
      <c r="AW1119" s="16"/>
      <c r="AX1119" s="16"/>
      <c r="AY1119" s="16"/>
      <c r="AZ1119" s="16">
        <f t="shared" si="1824"/>
        <v>94829.436099999992</v>
      </c>
      <c r="BA1119" s="16">
        <f t="shared" si="1825"/>
        <v>0</v>
      </c>
      <c r="BB1119" s="16">
        <f t="shared" si="1826"/>
        <v>200000</v>
      </c>
      <c r="BC1119" s="16"/>
      <c r="BD1119" s="30"/>
      <c r="BE1119" s="30"/>
      <c r="BF1119" s="1"/>
      <c r="BG1119" s="1"/>
      <c r="BH1119" s="1"/>
      <c r="BI1119" s="1"/>
      <c r="BJ1119" s="1"/>
    </row>
    <row r="1120" s="1" customFormat="1">
      <c r="A1120" s="13" t="s">
        <v>734</v>
      </c>
      <c r="B1120" s="14" t="s">
        <v>52</v>
      </c>
      <c r="C1120" s="13"/>
      <c r="D1120" s="13"/>
      <c r="E1120" s="29" t="s">
        <v>53</v>
      </c>
      <c r="F1120" s="16"/>
      <c r="G1120" s="16"/>
      <c r="H1120" s="16"/>
      <c r="I1120" s="16"/>
      <c r="J1120" s="16"/>
      <c r="K1120" s="16"/>
      <c r="L1120" s="16"/>
      <c r="M1120" s="16"/>
      <c r="N1120" s="16"/>
      <c r="O1120" s="16">
        <f t="shared" si="1922"/>
        <v>13155.13084</v>
      </c>
      <c r="P1120" s="16">
        <f t="shared" si="1923"/>
        <v>0</v>
      </c>
      <c r="Q1120" s="16">
        <f t="shared" si="1924"/>
        <v>0</v>
      </c>
      <c r="R1120" s="16">
        <f t="shared" si="1806"/>
        <v>13155.13084</v>
      </c>
      <c r="S1120" s="16">
        <f t="shared" si="1807"/>
        <v>0</v>
      </c>
      <c r="T1120" s="16">
        <f t="shared" si="1808"/>
        <v>0</v>
      </c>
      <c r="U1120" s="16">
        <f t="shared" si="1905"/>
        <v>0</v>
      </c>
      <c r="V1120" s="16">
        <f t="shared" si="1906"/>
        <v>0</v>
      </c>
      <c r="W1120" s="16">
        <f t="shared" si="1907"/>
        <v>0</v>
      </c>
      <c r="X1120" s="16">
        <f t="shared" si="1809"/>
        <v>13155.13084</v>
      </c>
      <c r="Y1120" s="16">
        <f t="shared" si="1810"/>
        <v>0</v>
      </c>
      <c r="Z1120" s="16">
        <f t="shared" si="1811"/>
        <v>0</v>
      </c>
      <c r="AA1120" s="16">
        <f t="shared" si="1908"/>
        <v>0</v>
      </c>
      <c r="AB1120" s="16">
        <f t="shared" si="1909"/>
        <v>0</v>
      </c>
      <c r="AC1120" s="16">
        <f t="shared" si="1910"/>
        <v>0</v>
      </c>
      <c r="AD1120" s="16">
        <f t="shared" si="1812"/>
        <v>13155.13084</v>
      </c>
      <c r="AE1120" s="16">
        <f t="shared" si="1813"/>
        <v>0</v>
      </c>
      <c r="AF1120" s="16">
        <f t="shared" si="1814"/>
        <v>0</v>
      </c>
      <c r="AG1120" s="16">
        <f t="shared" si="1911"/>
        <v>0</v>
      </c>
      <c r="AH1120" s="16">
        <f t="shared" si="1815"/>
        <v>13155.13084</v>
      </c>
      <c r="AI1120" s="16">
        <f t="shared" si="1816"/>
        <v>0</v>
      </c>
      <c r="AJ1120" s="16">
        <f t="shared" si="1817"/>
        <v>0</v>
      </c>
      <c r="AK1120" s="16">
        <f t="shared" si="1912"/>
        <v>0</v>
      </c>
      <c r="AL1120" s="16">
        <f t="shared" si="1913"/>
        <v>0</v>
      </c>
      <c r="AM1120" s="16">
        <f t="shared" si="1914"/>
        <v>0</v>
      </c>
      <c r="AN1120" s="16">
        <f t="shared" si="1818"/>
        <v>13155.13084</v>
      </c>
      <c r="AO1120" s="16">
        <f t="shared" si="1819"/>
        <v>0</v>
      </c>
      <c r="AP1120" s="16">
        <f t="shared" si="1820"/>
        <v>0</v>
      </c>
      <c r="AQ1120" s="16">
        <f t="shared" si="1915"/>
        <v>0</v>
      </c>
      <c r="AR1120" s="16">
        <f t="shared" si="1916"/>
        <v>0</v>
      </c>
      <c r="AS1120" s="16">
        <f t="shared" si="1917"/>
        <v>0</v>
      </c>
      <c r="AT1120" s="16">
        <f t="shared" si="1821"/>
        <v>13155.13084</v>
      </c>
      <c r="AU1120" s="16">
        <f t="shared" si="1822"/>
        <v>0</v>
      </c>
      <c r="AV1120" s="16">
        <f t="shared" si="1823"/>
        <v>0</v>
      </c>
      <c r="AW1120" s="16">
        <f t="shared" si="1918"/>
        <v>0</v>
      </c>
      <c r="AX1120" s="16">
        <f t="shared" si="1919"/>
        <v>0</v>
      </c>
      <c r="AY1120" s="16">
        <f t="shared" si="1920"/>
        <v>0</v>
      </c>
      <c r="AZ1120" s="16">
        <f t="shared" si="1824"/>
        <v>13155.13084</v>
      </c>
      <c r="BA1120" s="16">
        <f t="shared" si="1825"/>
        <v>0</v>
      </c>
      <c r="BB1120" s="16">
        <f t="shared" si="1826"/>
        <v>0</v>
      </c>
      <c r="BC1120" s="16">
        <f t="shared" si="1921"/>
        <v>0</v>
      </c>
      <c r="BD1120" s="30"/>
      <c r="BE1120" s="30"/>
      <c r="BF1120" s="1"/>
      <c r="BG1120" s="1"/>
      <c r="BH1120" s="1"/>
      <c r="BI1120" s="1"/>
      <c r="BJ1120" s="1"/>
    </row>
    <row r="1121" s="1" customFormat="1">
      <c r="A1121" s="13" t="s">
        <v>734</v>
      </c>
      <c r="B1121" s="14">
        <v>800</v>
      </c>
      <c r="C1121" s="13" t="s">
        <v>327</v>
      </c>
      <c r="D1121" s="13" t="s">
        <v>37</v>
      </c>
      <c r="E1121" s="29" t="s">
        <v>736</v>
      </c>
      <c r="F1121" s="16"/>
      <c r="G1121" s="16"/>
      <c r="H1121" s="16"/>
      <c r="I1121" s="16"/>
      <c r="J1121" s="16"/>
      <c r="K1121" s="16"/>
      <c r="L1121" s="16"/>
      <c r="M1121" s="16"/>
      <c r="N1121" s="16"/>
      <c r="O1121" s="16">
        <v>13155.13084</v>
      </c>
      <c r="P1121" s="16"/>
      <c r="Q1121" s="16"/>
      <c r="R1121" s="16">
        <f t="shared" si="1806"/>
        <v>13155.13084</v>
      </c>
      <c r="S1121" s="16">
        <f t="shared" si="1807"/>
        <v>0</v>
      </c>
      <c r="T1121" s="16">
        <f t="shared" si="1808"/>
        <v>0</v>
      </c>
      <c r="U1121" s="16"/>
      <c r="V1121" s="16"/>
      <c r="W1121" s="16"/>
      <c r="X1121" s="16">
        <f t="shared" si="1809"/>
        <v>13155.13084</v>
      </c>
      <c r="Y1121" s="16">
        <f t="shared" si="1810"/>
        <v>0</v>
      </c>
      <c r="Z1121" s="16">
        <f t="shared" si="1811"/>
        <v>0</v>
      </c>
      <c r="AA1121" s="16"/>
      <c r="AB1121" s="16"/>
      <c r="AC1121" s="16"/>
      <c r="AD1121" s="16">
        <f t="shared" si="1812"/>
        <v>13155.13084</v>
      </c>
      <c r="AE1121" s="16">
        <f t="shared" si="1813"/>
        <v>0</v>
      </c>
      <c r="AF1121" s="16">
        <f t="shared" si="1814"/>
        <v>0</v>
      </c>
      <c r="AG1121" s="16"/>
      <c r="AH1121" s="16">
        <f t="shared" si="1815"/>
        <v>13155.13084</v>
      </c>
      <c r="AI1121" s="16">
        <f t="shared" si="1816"/>
        <v>0</v>
      </c>
      <c r="AJ1121" s="16">
        <f t="shared" si="1817"/>
        <v>0</v>
      </c>
      <c r="AK1121" s="16"/>
      <c r="AL1121" s="16"/>
      <c r="AM1121" s="16"/>
      <c r="AN1121" s="16">
        <f t="shared" si="1818"/>
        <v>13155.13084</v>
      </c>
      <c r="AO1121" s="16">
        <f t="shared" si="1819"/>
        <v>0</v>
      </c>
      <c r="AP1121" s="16">
        <f t="shared" si="1820"/>
        <v>0</v>
      </c>
      <c r="AQ1121" s="16"/>
      <c r="AR1121" s="16"/>
      <c r="AS1121" s="16"/>
      <c r="AT1121" s="16">
        <f t="shared" si="1821"/>
        <v>13155.13084</v>
      </c>
      <c r="AU1121" s="16">
        <f t="shared" si="1822"/>
        <v>0</v>
      </c>
      <c r="AV1121" s="16">
        <f t="shared" si="1823"/>
        <v>0</v>
      </c>
      <c r="AW1121" s="16"/>
      <c r="AX1121" s="16"/>
      <c r="AY1121" s="16"/>
      <c r="AZ1121" s="16">
        <f t="shared" si="1824"/>
        <v>13155.13084</v>
      </c>
      <c r="BA1121" s="16">
        <f t="shared" si="1825"/>
        <v>0</v>
      </c>
      <c r="BB1121" s="16">
        <f t="shared" si="1826"/>
        <v>0</v>
      </c>
      <c r="BC1121" s="16"/>
      <c r="BD1121" s="30"/>
      <c r="BE1121" s="30"/>
      <c r="BF1121" s="1"/>
      <c r="BG1121" s="1"/>
      <c r="BH1121" s="1"/>
      <c r="BI1121" s="1"/>
      <c r="BJ1121" s="1"/>
    </row>
    <row r="1122" s="1" customFormat="1">
      <c r="A1122" s="13" t="s">
        <v>737</v>
      </c>
      <c r="B1122" s="14"/>
      <c r="C1122" s="13"/>
      <c r="D1122" s="13"/>
      <c r="E1122" s="29" t="s">
        <v>738</v>
      </c>
      <c r="F1122" s="16">
        <f t="shared" si="1899"/>
        <v>700000</v>
      </c>
      <c r="G1122" s="16">
        <f t="shared" si="1900"/>
        <v>400000</v>
      </c>
      <c r="H1122" s="16">
        <f t="shared" si="1901"/>
        <v>0</v>
      </c>
      <c r="I1122" s="16">
        <f t="shared" si="1902"/>
        <v>0</v>
      </c>
      <c r="J1122" s="16">
        <f t="shared" si="1903"/>
        <v>0</v>
      </c>
      <c r="K1122" s="16">
        <f t="shared" si="1904"/>
        <v>0</v>
      </c>
      <c r="L1122" s="16">
        <f t="shared" si="1896"/>
        <v>700000</v>
      </c>
      <c r="M1122" s="16">
        <f t="shared" si="1897"/>
        <v>400000</v>
      </c>
      <c r="N1122" s="16">
        <f t="shared" si="1898"/>
        <v>0</v>
      </c>
      <c r="O1122" s="16">
        <f t="shared" si="1922"/>
        <v>0</v>
      </c>
      <c r="P1122" s="16">
        <f t="shared" si="1923"/>
        <v>0</v>
      </c>
      <c r="Q1122" s="16">
        <f t="shared" si="1924"/>
        <v>0</v>
      </c>
      <c r="R1122" s="16">
        <f t="shared" si="1806"/>
        <v>700000</v>
      </c>
      <c r="S1122" s="16">
        <f t="shared" si="1807"/>
        <v>400000</v>
      </c>
      <c r="T1122" s="16">
        <f t="shared" si="1808"/>
        <v>0</v>
      </c>
      <c r="U1122" s="16">
        <f t="shared" si="1905"/>
        <v>0</v>
      </c>
      <c r="V1122" s="16">
        <f t="shared" si="1906"/>
        <v>0</v>
      </c>
      <c r="W1122" s="16">
        <f t="shared" si="1907"/>
        <v>0</v>
      </c>
      <c r="X1122" s="16">
        <f t="shared" si="1809"/>
        <v>700000</v>
      </c>
      <c r="Y1122" s="16">
        <f t="shared" si="1810"/>
        <v>400000</v>
      </c>
      <c r="Z1122" s="16">
        <f t="shared" si="1811"/>
        <v>0</v>
      </c>
      <c r="AA1122" s="16">
        <f t="shared" si="1908"/>
        <v>0</v>
      </c>
      <c r="AB1122" s="16">
        <f t="shared" si="1909"/>
        <v>0</v>
      </c>
      <c r="AC1122" s="16">
        <f t="shared" si="1910"/>
        <v>0</v>
      </c>
      <c r="AD1122" s="16">
        <f t="shared" si="1812"/>
        <v>700000</v>
      </c>
      <c r="AE1122" s="16">
        <f t="shared" si="1813"/>
        <v>400000</v>
      </c>
      <c r="AF1122" s="16">
        <f t="shared" si="1814"/>
        <v>0</v>
      </c>
      <c r="AG1122" s="16">
        <f t="shared" si="1911"/>
        <v>0</v>
      </c>
      <c r="AH1122" s="16">
        <f t="shared" si="1815"/>
        <v>700000</v>
      </c>
      <c r="AI1122" s="16">
        <f t="shared" si="1816"/>
        <v>400000</v>
      </c>
      <c r="AJ1122" s="16">
        <f t="shared" si="1817"/>
        <v>0</v>
      </c>
      <c r="AK1122" s="16">
        <f t="shared" si="1912"/>
        <v>0</v>
      </c>
      <c r="AL1122" s="16">
        <f t="shared" si="1913"/>
        <v>0</v>
      </c>
      <c r="AM1122" s="16">
        <f t="shared" si="1914"/>
        <v>0</v>
      </c>
      <c r="AN1122" s="16">
        <f t="shared" si="1818"/>
        <v>700000</v>
      </c>
      <c r="AO1122" s="16">
        <f t="shared" si="1819"/>
        <v>400000</v>
      </c>
      <c r="AP1122" s="16">
        <f t="shared" si="1820"/>
        <v>0</v>
      </c>
      <c r="AQ1122" s="16">
        <f t="shared" si="1915"/>
        <v>0</v>
      </c>
      <c r="AR1122" s="16">
        <f t="shared" si="1916"/>
        <v>0</v>
      </c>
      <c r="AS1122" s="16">
        <f t="shared" si="1917"/>
        <v>0</v>
      </c>
      <c r="AT1122" s="16">
        <f t="shared" si="1821"/>
        <v>700000</v>
      </c>
      <c r="AU1122" s="16">
        <f t="shared" si="1822"/>
        <v>400000</v>
      </c>
      <c r="AV1122" s="16">
        <f t="shared" si="1823"/>
        <v>0</v>
      </c>
      <c r="AW1122" s="16">
        <f t="shared" si="1918"/>
        <v>0</v>
      </c>
      <c r="AX1122" s="16">
        <f t="shared" si="1919"/>
        <v>0</v>
      </c>
      <c r="AY1122" s="16">
        <f t="shared" si="1920"/>
        <v>0</v>
      </c>
      <c r="AZ1122" s="16">
        <f t="shared" si="1824"/>
        <v>700000</v>
      </c>
      <c r="BA1122" s="16">
        <f t="shared" si="1825"/>
        <v>400000</v>
      </c>
      <c r="BB1122" s="16">
        <f t="shared" si="1826"/>
        <v>0</v>
      </c>
      <c r="BC1122" s="16">
        <f t="shared" si="1921"/>
        <v>0</v>
      </c>
      <c r="BD1122" s="30"/>
      <c r="BE1122" s="30"/>
      <c r="BF1122" s="1"/>
      <c r="BG1122" s="1"/>
      <c r="BH1122" s="1"/>
      <c r="BI1122" s="1"/>
      <c r="BJ1122" s="1"/>
    </row>
    <row r="1123" s="1" customFormat="1">
      <c r="A1123" s="13" t="s">
        <v>737</v>
      </c>
      <c r="B1123" s="14" t="s">
        <v>58</v>
      </c>
      <c r="C1123" s="13"/>
      <c r="D1123" s="13"/>
      <c r="E1123" s="29" t="s">
        <v>59</v>
      </c>
      <c r="F1123" s="16">
        <f t="shared" si="1899"/>
        <v>700000</v>
      </c>
      <c r="G1123" s="16">
        <f t="shared" si="1900"/>
        <v>400000</v>
      </c>
      <c r="H1123" s="16">
        <f t="shared" si="1901"/>
        <v>0</v>
      </c>
      <c r="I1123" s="16">
        <f t="shared" si="1902"/>
        <v>0</v>
      </c>
      <c r="J1123" s="16">
        <f t="shared" si="1903"/>
        <v>0</v>
      </c>
      <c r="K1123" s="16">
        <f t="shared" si="1904"/>
        <v>0</v>
      </c>
      <c r="L1123" s="16">
        <f t="shared" si="1896"/>
        <v>700000</v>
      </c>
      <c r="M1123" s="16">
        <f t="shared" si="1897"/>
        <v>400000</v>
      </c>
      <c r="N1123" s="16">
        <f t="shared" si="1898"/>
        <v>0</v>
      </c>
      <c r="O1123" s="16">
        <f t="shared" si="1922"/>
        <v>0</v>
      </c>
      <c r="P1123" s="16">
        <f t="shared" si="1923"/>
        <v>0</v>
      </c>
      <c r="Q1123" s="16">
        <f t="shared" si="1924"/>
        <v>0</v>
      </c>
      <c r="R1123" s="16">
        <f t="shared" si="1806"/>
        <v>700000</v>
      </c>
      <c r="S1123" s="16">
        <f t="shared" si="1807"/>
        <v>400000</v>
      </c>
      <c r="T1123" s="16">
        <f t="shared" si="1808"/>
        <v>0</v>
      </c>
      <c r="U1123" s="16">
        <f t="shared" si="1905"/>
        <v>0</v>
      </c>
      <c r="V1123" s="16">
        <f t="shared" si="1906"/>
        <v>0</v>
      </c>
      <c r="W1123" s="16">
        <f t="shared" si="1907"/>
        <v>0</v>
      </c>
      <c r="X1123" s="16">
        <f t="shared" si="1809"/>
        <v>700000</v>
      </c>
      <c r="Y1123" s="16">
        <f t="shared" si="1810"/>
        <v>400000</v>
      </c>
      <c r="Z1123" s="16">
        <f t="shared" si="1811"/>
        <v>0</v>
      </c>
      <c r="AA1123" s="16">
        <f t="shared" si="1908"/>
        <v>0</v>
      </c>
      <c r="AB1123" s="16">
        <f t="shared" si="1909"/>
        <v>0</v>
      </c>
      <c r="AC1123" s="16">
        <f t="shared" si="1910"/>
        <v>0</v>
      </c>
      <c r="AD1123" s="16">
        <f t="shared" si="1812"/>
        <v>700000</v>
      </c>
      <c r="AE1123" s="16">
        <f t="shared" si="1813"/>
        <v>400000</v>
      </c>
      <c r="AF1123" s="16">
        <f t="shared" si="1814"/>
        <v>0</v>
      </c>
      <c r="AG1123" s="16">
        <f t="shared" si="1911"/>
        <v>0</v>
      </c>
      <c r="AH1123" s="16">
        <f t="shared" si="1815"/>
        <v>700000</v>
      </c>
      <c r="AI1123" s="16">
        <f t="shared" si="1816"/>
        <v>400000</v>
      </c>
      <c r="AJ1123" s="16">
        <f t="shared" si="1817"/>
        <v>0</v>
      </c>
      <c r="AK1123" s="16">
        <f t="shared" si="1912"/>
        <v>0</v>
      </c>
      <c r="AL1123" s="16">
        <f t="shared" si="1913"/>
        <v>0</v>
      </c>
      <c r="AM1123" s="16">
        <f t="shared" si="1914"/>
        <v>0</v>
      </c>
      <c r="AN1123" s="16">
        <f t="shared" si="1818"/>
        <v>700000</v>
      </c>
      <c r="AO1123" s="16">
        <f t="shared" si="1819"/>
        <v>400000</v>
      </c>
      <c r="AP1123" s="16">
        <f t="shared" si="1820"/>
        <v>0</v>
      </c>
      <c r="AQ1123" s="16">
        <f t="shared" si="1915"/>
        <v>0</v>
      </c>
      <c r="AR1123" s="16">
        <f t="shared" si="1916"/>
        <v>0</v>
      </c>
      <c r="AS1123" s="16">
        <f t="shared" si="1917"/>
        <v>0</v>
      </c>
      <c r="AT1123" s="16">
        <f t="shared" si="1821"/>
        <v>700000</v>
      </c>
      <c r="AU1123" s="16">
        <f t="shared" si="1822"/>
        <v>400000</v>
      </c>
      <c r="AV1123" s="16">
        <f t="shared" si="1823"/>
        <v>0</v>
      </c>
      <c r="AW1123" s="16">
        <f t="shared" si="1918"/>
        <v>0</v>
      </c>
      <c r="AX1123" s="16">
        <f t="shared" si="1919"/>
        <v>0</v>
      </c>
      <c r="AY1123" s="16">
        <f t="shared" si="1920"/>
        <v>0</v>
      </c>
      <c r="AZ1123" s="16">
        <f t="shared" si="1824"/>
        <v>700000</v>
      </c>
      <c r="BA1123" s="16">
        <f t="shared" si="1825"/>
        <v>400000</v>
      </c>
      <c r="BB1123" s="16">
        <f t="shared" si="1826"/>
        <v>0</v>
      </c>
      <c r="BC1123" s="16">
        <f t="shared" si="1921"/>
        <v>0</v>
      </c>
      <c r="BD1123" s="30"/>
      <c r="BE1123" s="30"/>
      <c r="BF1123" s="1"/>
      <c r="BG1123" s="1"/>
      <c r="BH1123" s="1"/>
      <c r="BI1123" s="1"/>
      <c r="BJ1123" s="1"/>
    </row>
    <row r="1124" s="1" customFormat="1">
      <c r="A1124" s="13" t="s">
        <v>737</v>
      </c>
      <c r="B1124" s="14">
        <v>600</v>
      </c>
      <c r="C1124" s="13" t="s">
        <v>327</v>
      </c>
      <c r="D1124" s="13" t="s">
        <v>37</v>
      </c>
      <c r="E1124" s="29" t="s">
        <v>736</v>
      </c>
      <c r="F1124" s="16">
        <v>700000</v>
      </c>
      <c r="G1124" s="16">
        <v>400000</v>
      </c>
      <c r="H1124" s="16">
        <v>0</v>
      </c>
      <c r="I1124" s="16"/>
      <c r="J1124" s="16"/>
      <c r="K1124" s="16"/>
      <c r="L1124" s="16">
        <f t="shared" si="1896"/>
        <v>700000</v>
      </c>
      <c r="M1124" s="16">
        <f t="shared" si="1897"/>
        <v>400000</v>
      </c>
      <c r="N1124" s="16">
        <f t="shared" si="1898"/>
        <v>0</v>
      </c>
      <c r="O1124" s="16"/>
      <c r="P1124" s="16"/>
      <c r="Q1124" s="16"/>
      <c r="R1124" s="16">
        <f t="shared" si="1806"/>
        <v>700000</v>
      </c>
      <c r="S1124" s="16">
        <f t="shared" si="1807"/>
        <v>400000</v>
      </c>
      <c r="T1124" s="16">
        <f t="shared" si="1808"/>
        <v>0</v>
      </c>
      <c r="U1124" s="16"/>
      <c r="V1124" s="16"/>
      <c r="W1124" s="16"/>
      <c r="X1124" s="16">
        <f t="shared" si="1809"/>
        <v>700000</v>
      </c>
      <c r="Y1124" s="16">
        <f t="shared" si="1810"/>
        <v>400000</v>
      </c>
      <c r="Z1124" s="16">
        <f t="shared" si="1811"/>
        <v>0</v>
      </c>
      <c r="AA1124" s="16"/>
      <c r="AB1124" s="16"/>
      <c r="AC1124" s="16"/>
      <c r="AD1124" s="16">
        <f t="shared" si="1812"/>
        <v>700000</v>
      </c>
      <c r="AE1124" s="16">
        <f t="shared" si="1813"/>
        <v>400000</v>
      </c>
      <c r="AF1124" s="16">
        <f t="shared" si="1814"/>
        <v>0</v>
      </c>
      <c r="AG1124" s="16"/>
      <c r="AH1124" s="16">
        <f t="shared" si="1815"/>
        <v>700000</v>
      </c>
      <c r="AI1124" s="16">
        <f t="shared" si="1816"/>
        <v>400000</v>
      </c>
      <c r="AJ1124" s="16">
        <f t="shared" si="1817"/>
        <v>0</v>
      </c>
      <c r="AK1124" s="16"/>
      <c r="AL1124" s="16"/>
      <c r="AM1124" s="16"/>
      <c r="AN1124" s="16">
        <f t="shared" si="1818"/>
        <v>700000</v>
      </c>
      <c r="AO1124" s="16">
        <f t="shared" si="1819"/>
        <v>400000</v>
      </c>
      <c r="AP1124" s="16">
        <f t="shared" si="1820"/>
        <v>0</v>
      </c>
      <c r="AQ1124" s="16"/>
      <c r="AR1124" s="16"/>
      <c r="AS1124" s="16"/>
      <c r="AT1124" s="16">
        <f t="shared" si="1821"/>
        <v>700000</v>
      </c>
      <c r="AU1124" s="16">
        <f t="shared" si="1822"/>
        <v>400000</v>
      </c>
      <c r="AV1124" s="16">
        <f t="shared" si="1823"/>
        <v>0</v>
      </c>
      <c r="AW1124" s="16"/>
      <c r="AX1124" s="16"/>
      <c r="AY1124" s="16"/>
      <c r="AZ1124" s="16">
        <f t="shared" si="1824"/>
        <v>700000</v>
      </c>
      <c r="BA1124" s="16">
        <f t="shared" si="1825"/>
        <v>400000</v>
      </c>
      <c r="BB1124" s="16">
        <f t="shared" si="1826"/>
        <v>0</v>
      </c>
      <c r="BC1124" s="16"/>
      <c r="BD1124" s="30"/>
      <c r="BE1124" s="30"/>
      <c r="BF1124" s="1"/>
      <c r="BG1124" s="1"/>
      <c r="BH1124" s="1"/>
      <c r="BI1124" s="1"/>
      <c r="BJ1124" s="1"/>
    </row>
    <row r="1125" s="1" customFormat="1">
      <c r="A1125" s="13" t="s">
        <v>739</v>
      </c>
      <c r="B1125" s="14"/>
      <c r="C1125" s="13"/>
      <c r="D1125" s="13"/>
      <c r="E1125" s="31" t="s">
        <v>557</v>
      </c>
      <c r="F1125" s="16"/>
      <c r="G1125" s="16"/>
      <c r="H1125" s="16"/>
      <c r="I1125" s="16"/>
      <c r="J1125" s="16"/>
      <c r="K1125" s="16"/>
      <c r="L1125" s="16"/>
      <c r="M1125" s="16"/>
      <c r="N1125" s="16"/>
      <c r="O1125" s="16">
        <f>O1126+O1128</f>
        <v>147117.68342000002</v>
      </c>
      <c r="P1125" s="16">
        <f>P1126+P1128</f>
        <v>0</v>
      </c>
      <c r="Q1125" s="16">
        <f>Q1126+Q1128</f>
        <v>0</v>
      </c>
      <c r="R1125" s="16">
        <f t="shared" si="1806"/>
        <v>147117.68342000002</v>
      </c>
      <c r="S1125" s="16">
        <f t="shared" si="1807"/>
        <v>0</v>
      </c>
      <c r="T1125" s="16">
        <f t="shared" si="1808"/>
        <v>0</v>
      </c>
      <c r="U1125" s="16"/>
      <c r="V1125" s="16"/>
      <c r="W1125" s="16"/>
      <c r="X1125" s="16">
        <f t="shared" si="1809"/>
        <v>147117.68342000002</v>
      </c>
      <c r="Y1125" s="16">
        <f t="shared" si="1810"/>
        <v>0</v>
      </c>
      <c r="Z1125" s="16">
        <f t="shared" si="1811"/>
        <v>0</v>
      </c>
      <c r="AA1125" s="16"/>
      <c r="AB1125" s="16"/>
      <c r="AC1125" s="16"/>
      <c r="AD1125" s="16">
        <f t="shared" si="1812"/>
        <v>147117.68342000002</v>
      </c>
      <c r="AE1125" s="16">
        <f t="shared" si="1813"/>
        <v>0</v>
      </c>
      <c r="AF1125" s="16">
        <f t="shared" si="1814"/>
        <v>0</v>
      </c>
      <c r="AG1125" s="16"/>
      <c r="AH1125" s="16">
        <f t="shared" si="1815"/>
        <v>147117.68342000002</v>
      </c>
      <c r="AI1125" s="16">
        <f t="shared" si="1816"/>
        <v>0</v>
      </c>
      <c r="AJ1125" s="16">
        <f t="shared" si="1817"/>
        <v>0</v>
      </c>
      <c r="AK1125" s="16"/>
      <c r="AL1125" s="16"/>
      <c r="AM1125" s="16"/>
      <c r="AN1125" s="16">
        <f t="shared" si="1818"/>
        <v>147117.68342000002</v>
      </c>
      <c r="AO1125" s="16">
        <f t="shared" si="1819"/>
        <v>0</v>
      </c>
      <c r="AP1125" s="16">
        <f t="shared" si="1820"/>
        <v>0</v>
      </c>
      <c r="AQ1125" s="16"/>
      <c r="AR1125" s="16"/>
      <c r="AS1125" s="16"/>
      <c r="AT1125" s="16">
        <f t="shared" si="1821"/>
        <v>147117.68342000002</v>
      </c>
      <c r="AU1125" s="16">
        <f t="shared" si="1822"/>
        <v>0</v>
      </c>
      <c r="AV1125" s="16">
        <f t="shared" si="1823"/>
        <v>0</v>
      </c>
      <c r="AW1125" s="16"/>
      <c r="AX1125" s="16"/>
      <c r="AY1125" s="16"/>
      <c r="AZ1125" s="16">
        <f t="shared" si="1824"/>
        <v>147117.68342000002</v>
      </c>
      <c r="BA1125" s="16">
        <f t="shared" si="1825"/>
        <v>0</v>
      </c>
      <c r="BB1125" s="16">
        <f t="shared" si="1826"/>
        <v>0</v>
      </c>
      <c r="BC1125" s="16"/>
      <c r="BD1125" s="30"/>
      <c r="BE1125" s="30"/>
      <c r="BF1125" s="1"/>
      <c r="BG1125" s="1"/>
      <c r="BH1125" s="1"/>
      <c r="BI1125" s="1"/>
      <c r="BJ1125" s="1"/>
    </row>
    <row r="1126" s="1" customFormat="1">
      <c r="A1126" s="13" t="s">
        <v>739</v>
      </c>
      <c r="B1126" s="14" t="s">
        <v>58</v>
      </c>
      <c r="C1126" s="13"/>
      <c r="D1126" s="13"/>
      <c r="E1126" s="29" t="s">
        <v>59</v>
      </c>
      <c r="F1126" s="16"/>
      <c r="G1126" s="16"/>
      <c r="H1126" s="16"/>
      <c r="I1126" s="16"/>
      <c r="J1126" s="16"/>
      <c r="K1126" s="16"/>
      <c r="L1126" s="16"/>
      <c r="M1126" s="16"/>
      <c r="N1126" s="16"/>
      <c r="O1126" s="16">
        <f t="shared" si="1922"/>
        <v>143456.22542</v>
      </c>
      <c r="P1126" s="16">
        <f t="shared" si="1923"/>
        <v>0</v>
      </c>
      <c r="Q1126" s="16">
        <f t="shared" si="1924"/>
        <v>0</v>
      </c>
      <c r="R1126" s="16">
        <f t="shared" si="1806"/>
        <v>143456.22542</v>
      </c>
      <c r="S1126" s="16">
        <f t="shared" si="1807"/>
        <v>0</v>
      </c>
      <c r="T1126" s="16">
        <f t="shared" si="1808"/>
        <v>0</v>
      </c>
      <c r="U1126" s="16"/>
      <c r="V1126" s="16"/>
      <c r="W1126" s="16"/>
      <c r="X1126" s="16">
        <f t="shared" si="1809"/>
        <v>143456.22542</v>
      </c>
      <c r="Y1126" s="16">
        <f t="shared" si="1810"/>
        <v>0</v>
      </c>
      <c r="Z1126" s="16">
        <f t="shared" si="1811"/>
        <v>0</v>
      </c>
      <c r="AA1126" s="16"/>
      <c r="AB1126" s="16"/>
      <c r="AC1126" s="16"/>
      <c r="AD1126" s="16">
        <f t="shared" si="1812"/>
        <v>143456.22542</v>
      </c>
      <c r="AE1126" s="16">
        <f t="shared" si="1813"/>
        <v>0</v>
      </c>
      <c r="AF1126" s="16">
        <f t="shared" si="1814"/>
        <v>0</v>
      </c>
      <c r="AG1126" s="16"/>
      <c r="AH1126" s="16">
        <f t="shared" si="1815"/>
        <v>143456.22542</v>
      </c>
      <c r="AI1126" s="16">
        <f t="shared" si="1816"/>
        <v>0</v>
      </c>
      <c r="AJ1126" s="16">
        <f t="shared" si="1817"/>
        <v>0</v>
      </c>
      <c r="AK1126" s="16"/>
      <c r="AL1126" s="16"/>
      <c r="AM1126" s="16"/>
      <c r="AN1126" s="16">
        <f t="shared" si="1818"/>
        <v>143456.22542</v>
      </c>
      <c r="AO1126" s="16">
        <f t="shared" si="1819"/>
        <v>0</v>
      </c>
      <c r="AP1126" s="16">
        <f t="shared" si="1820"/>
        <v>0</v>
      </c>
      <c r="AQ1126" s="16"/>
      <c r="AR1126" s="16"/>
      <c r="AS1126" s="16"/>
      <c r="AT1126" s="16">
        <f t="shared" si="1821"/>
        <v>143456.22542</v>
      </c>
      <c r="AU1126" s="16">
        <f t="shared" si="1822"/>
        <v>0</v>
      </c>
      <c r="AV1126" s="16">
        <f t="shared" si="1823"/>
        <v>0</v>
      </c>
      <c r="AW1126" s="16"/>
      <c r="AX1126" s="16"/>
      <c r="AY1126" s="16"/>
      <c r="AZ1126" s="16">
        <f t="shared" si="1824"/>
        <v>143456.22542</v>
      </c>
      <c r="BA1126" s="16">
        <f t="shared" si="1825"/>
        <v>0</v>
      </c>
      <c r="BB1126" s="16">
        <f t="shared" si="1826"/>
        <v>0</v>
      </c>
      <c r="BC1126" s="16"/>
      <c r="BD1126" s="30"/>
      <c r="BE1126" s="30"/>
      <c r="BF1126" s="1"/>
      <c r="BG1126" s="1"/>
      <c r="BH1126" s="1"/>
      <c r="BI1126" s="1"/>
      <c r="BJ1126" s="1"/>
    </row>
    <row r="1127" s="1" customFormat="1">
      <c r="A1127" s="13" t="s">
        <v>739</v>
      </c>
      <c r="B1127" s="14">
        <v>600</v>
      </c>
      <c r="C1127" s="13" t="s">
        <v>327</v>
      </c>
      <c r="D1127" s="13" t="s">
        <v>37</v>
      </c>
      <c r="E1127" s="29" t="s">
        <v>736</v>
      </c>
      <c r="F1127" s="16"/>
      <c r="G1127" s="16"/>
      <c r="H1127" s="16"/>
      <c r="I1127" s="16"/>
      <c r="J1127" s="16"/>
      <c r="K1127" s="16"/>
      <c r="L1127" s="16"/>
      <c r="M1127" s="16"/>
      <c r="N1127" s="16"/>
      <c r="O1127" s="16">
        <f>73985.75593+69470.46949</f>
        <v>143456.22542</v>
      </c>
      <c r="P1127" s="16"/>
      <c r="Q1127" s="16"/>
      <c r="R1127" s="16">
        <f t="shared" si="1806"/>
        <v>143456.22542</v>
      </c>
      <c r="S1127" s="16">
        <f t="shared" si="1807"/>
        <v>0</v>
      </c>
      <c r="T1127" s="16">
        <f t="shared" si="1808"/>
        <v>0</v>
      </c>
      <c r="U1127" s="16"/>
      <c r="V1127" s="16"/>
      <c r="W1127" s="16"/>
      <c r="X1127" s="16">
        <f t="shared" si="1809"/>
        <v>143456.22542</v>
      </c>
      <c r="Y1127" s="16">
        <f t="shared" si="1810"/>
        <v>0</v>
      </c>
      <c r="Z1127" s="16">
        <f t="shared" si="1811"/>
        <v>0</v>
      </c>
      <c r="AA1127" s="16"/>
      <c r="AB1127" s="16"/>
      <c r="AC1127" s="16"/>
      <c r="AD1127" s="16">
        <f t="shared" si="1812"/>
        <v>143456.22542</v>
      </c>
      <c r="AE1127" s="16">
        <f t="shared" si="1813"/>
        <v>0</v>
      </c>
      <c r="AF1127" s="16">
        <f t="shared" si="1814"/>
        <v>0</v>
      </c>
      <c r="AG1127" s="16"/>
      <c r="AH1127" s="16">
        <f t="shared" si="1815"/>
        <v>143456.22542</v>
      </c>
      <c r="AI1127" s="16">
        <f t="shared" si="1816"/>
        <v>0</v>
      </c>
      <c r="AJ1127" s="16">
        <f t="shared" si="1817"/>
        <v>0</v>
      </c>
      <c r="AK1127" s="16"/>
      <c r="AL1127" s="16"/>
      <c r="AM1127" s="16"/>
      <c r="AN1127" s="16">
        <f t="shared" si="1818"/>
        <v>143456.22542</v>
      </c>
      <c r="AO1127" s="16">
        <f t="shared" si="1819"/>
        <v>0</v>
      </c>
      <c r="AP1127" s="16">
        <f t="shared" si="1820"/>
        <v>0</v>
      </c>
      <c r="AQ1127" s="16"/>
      <c r="AR1127" s="16"/>
      <c r="AS1127" s="16"/>
      <c r="AT1127" s="16">
        <f t="shared" si="1821"/>
        <v>143456.22542</v>
      </c>
      <c r="AU1127" s="16">
        <f t="shared" si="1822"/>
        <v>0</v>
      </c>
      <c r="AV1127" s="16">
        <f t="shared" si="1823"/>
        <v>0</v>
      </c>
      <c r="AW1127" s="16"/>
      <c r="AX1127" s="16"/>
      <c r="AY1127" s="16"/>
      <c r="AZ1127" s="16">
        <f t="shared" si="1824"/>
        <v>143456.22542</v>
      </c>
      <c r="BA1127" s="16">
        <f t="shared" si="1825"/>
        <v>0</v>
      </c>
      <c r="BB1127" s="16">
        <f t="shared" si="1826"/>
        <v>0</v>
      </c>
      <c r="BC1127" s="16"/>
      <c r="BD1127" s="30"/>
      <c r="BE1127" s="30"/>
      <c r="BF1127" s="1"/>
      <c r="BG1127" s="1"/>
      <c r="BH1127" s="1"/>
      <c r="BI1127" s="1"/>
      <c r="BJ1127" s="1"/>
    </row>
    <row r="1128" s="1" customFormat="1">
      <c r="A1128" s="13" t="s">
        <v>739</v>
      </c>
      <c r="B1128" s="14" t="s">
        <v>52</v>
      </c>
      <c r="C1128" s="13"/>
      <c r="D1128" s="13"/>
      <c r="E1128" s="29" t="s">
        <v>53</v>
      </c>
      <c r="F1128" s="16"/>
      <c r="G1128" s="16"/>
      <c r="H1128" s="16"/>
      <c r="I1128" s="16"/>
      <c r="J1128" s="16"/>
      <c r="K1128" s="16"/>
      <c r="L1128" s="16"/>
      <c r="M1128" s="16"/>
      <c r="N1128" s="16"/>
      <c r="O1128" s="16">
        <f>O1129</f>
        <v>3661.4580000000001</v>
      </c>
      <c r="P1128" s="16">
        <f t="shared" si="1923"/>
        <v>0</v>
      </c>
      <c r="Q1128" s="16">
        <f t="shared" si="1924"/>
        <v>0</v>
      </c>
      <c r="R1128" s="16">
        <f t="shared" ref="R1128:R1191" si="1925">L1128+O1128</f>
        <v>3661.4580000000001</v>
      </c>
      <c r="S1128" s="16">
        <f t="shared" ref="S1128:S1191" si="1926">M1128+P1128</f>
        <v>0</v>
      </c>
      <c r="T1128" s="16">
        <f t="shared" ref="T1128:T1191" si="1927">N1128+Q1128</f>
        <v>0</v>
      </c>
      <c r="U1128" s="16">
        <f t="shared" si="1905"/>
        <v>0</v>
      </c>
      <c r="V1128" s="16">
        <f t="shared" si="1906"/>
        <v>0</v>
      </c>
      <c r="W1128" s="16">
        <f t="shared" si="1907"/>
        <v>0</v>
      </c>
      <c r="X1128" s="16">
        <f t="shared" ref="X1128:X1191" si="1928">R1128+U1128</f>
        <v>3661.4580000000001</v>
      </c>
      <c r="Y1128" s="16">
        <f t="shared" ref="Y1128:Y1191" si="1929">S1128+V1128</f>
        <v>0</v>
      </c>
      <c r="Z1128" s="16">
        <f t="shared" ref="Z1128:Z1191" si="1930">T1128+W1128</f>
        <v>0</v>
      </c>
      <c r="AA1128" s="16">
        <f t="shared" si="1908"/>
        <v>0</v>
      </c>
      <c r="AB1128" s="16">
        <f t="shared" si="1909"/>
        <v>0</v>
      </c>
      <c r="AC1128" s="16">
        <f t="shared" si="1910"/>
        <v>0</v>
      </c>
      <c r="AD1128" s="16">
        <f t="shared" ref="AD1128:AD1191" si="1931">X1128+AA1128</f>
        <v>3661.4580000000001</v>
      </c>
      <c r="AE1128" s="16">
        <f t="shared" ref="AE1128:AE1191" si="1932">Y1128+AB1128</f>
        <v>0</v>
      </c>
      <c r="AF1128" s="16">
        <f t="shared" ref="AF1128:AF1191" si="1933">Z1128+AC1128</f>
        <v>0</v>
      </c>
      <c r="AG1128" s="16">
        <f t="shared" si="1911"/>
        <v>0</v>
      </c>
      <c r="AH1128" s="16">
        <f t="shared" ref="AH1128:AH1191" si="1934">AD1128+AG1128</f>
        <v>3661.4580000000001</v>
      </c>
      <c r="AI1128" s="16">
        <f t="shared" ref="AI1128:AI1191" si="1935">AE1128</f>
        <v>0</v>
      </c>
      <c r="AJ1128" s="16">
        <f t="shared" ref="AJ1128:AJ1191" si="1936">AF1128</f>
        <v>0</v>
      </c>
      <c r="AK1128" s="16">
        <f t="shared" si="1912"/>
        <v>0</v>
      </c>
      <c r="AL1128" s="16">
        <f t="shared" si="1913"/>
        <v>0</v>
      </c>
      <c r="AM1128" s="16">
        <f t="shared" si="1914"/>
        <v>0</v>
      </c>
      <c r="AN1128" s="16">
        <f t="shared" ref="AN1128:AN1191" si="1937">AH1128+AK1128</f>
        <v>3661.4580000000001</v>
      </c>
      <c r="AO1128" s="16">
        <f t="shared" ref="AO1128:AO1191" si="1938">AI1128+AL1128</f>
        <v>0</v>
      </c>
      <c r="AP1128" s="16">
        <f t="shared" ref="AP1128:AP1191" si="1939">AJ1128+AM1128</f>
        <v>0</v>
      </c>
      <c r="AQ1128" s="16">
        <f t="shared" si="1915"/>
        <v>0</v>
      </c>
      <c r="AR1128" s="16">
        <f t="shared" si="1916"/>
        <v>0</v>
      </c>
      <c r="AS1128" s="16">
        <f t="shared" si="1917"/>
        <v>0</v>
      </c>
      <c r="AT1128" s="16">
        <f t="shared" ref="AT1128:AT1191" si="1940">AN1128+AQ1128</f>
        <v>3661.4580000000001</v>
      </c>
      <c r="AU1128" s="16">
        <f t="shared" ref="AU1128:AU1191" si="1941">AO1128+AR1128</f>
        <v>0</v>
      </c>
      <c r="AV1128" s="16">
        <f t="shared" ref="AV1128:AV1191" si="1942">AP1128+AS1128</f>
        <v>0</v>
      </c>
      <c r="AW1128" s="16">
        <f t="shared" si="1918"/>
        <v>0</v>
      </c>
      <c r="AX1128" s="16">
        <f t="shared" si="1919"/>
        <v>0</v>
      </c>
      <c r="AY1128" s="16">
        <f t="shared" si="1920"/>
        <v>0</v>
      </c>
      <c r="AZ1128" s="16">
        <f t="shared" ref="AZ1128:AZ1191" si="1943">AT1128+AW1128</f>
        <v>3661.4580000000001</v>
      </c>
      <c r="BA1128" s="16">
        <f t="shared" ref="BA1128:BA1191" si="1944">AU1128+AX1128</f>
        <v>0</v>
      </c>
      <c r="BB1128" s="16">
        <f t="shared" ref="BB1128:BB1191" si="1945">AV1128+AY1128</f>
        <v>0</v>
      </c>
      <c r="BC1128" s="16">
        <f t="shared" si="1921"/>
        <v>0</v>
      </c>
      <c r="BD1128" s="30"/>
      <c r="BE1128" s="30"/>
      <c r="BF1128" s="1"/>
      <c r="BG1128" s="1"/>
      <c r="BH1128" s="1"/>
      <c r="BI1128" s="1"/>
      <c r="BJ1128" s="1"/>
    </row>
    <row r="1129" s="1" customFormat="1">
      <c r="A1129" s="13" t="s">
        <v>739</v>
      </c>
      <c r="B1129" s="14">
        <v>800</v>
      </c>
      <c r="C1129" s="13" t="s">
        <v>327</v>
      </c>
      <c r="D1129" s="13" t="s">
        <v>37</v>
      </c>
      <c r="E1129" s="29" t="s">
        <v>736</v>
      </c>
      <c r="F1129" s="16"/>
      <c r="G1129" s="16"/>
      <c r="H1129" s="16"/>
      <c r="I1129" s="16"/>
      <c r="J1129" s="16"/>
      <c r="K1129" s="16"/>
      <c r="L1129" s="16"/>
      <c r="M1129" s="16"/>
      <c r="N1129" s="16"/>
      <c r="O1129" s="16">
        <v>3661.4580000000001</v>
      </c>
      <c r="P1129" s="16"/>
      <c r="Q1129" s="16"/>
      <c r="R1129" s="16">
        <f t="shared" si="1925"/>
        <v>3661.4580000000001</v>
      </c>
      <c r="S1129" s="16">
        <f t="shared" si="1926"/>
        <v>0</v>
      </c>
      <c r="T1129" s="16">
        <f t="shared" si="1927"/>
        <v>0</v>
      </c>
      <c r="U1129" s="16"/>
      <c r="V1129" s="16"/>
      <c r="W1129" s="16"/>
      <c r="X1129" s="16">
        <f t="shared" si="1928"/>
        <v>3661.4580000000001</v>
      </c>
      <c r="Y1129" s="16">
        <f t="shared" si="1929"/>
        <v>0</v>
      </c>
      <c r="Z1129" s="16">
        <f t="shared" si="1930"/>
        <v>0</v>
      </c>
      <c r="AA1129" s="16"/>
      <c r="AB1129" s="16"/>
      <c r="AC1129" s="16"/>
      <c r="AD1129" s="16">
        <f t="shared" si="1931"/>
        <v>3661.4580000000001</v>
      </c>
      <c r="AE1129" s="16">
        <f t="shared" si="1932"/>
        <v>0</v>
      </c>
      <c r="AF1129" s="16">
        <f t="shared" si="1933"/>
        <v>0</v>
      </c>
      <c r="AG1129" s="16"/>
      <c r="AH1129" s="16">
        <f t="shared" si="1934"/>
        <v>3661.4580000000001</v>
      </c>
      <c r="AI1129" s="16">
        <f t="shared" si="1935"/>
        <v>0</v>
      </c>
      <c r="AJ1129" s="16">
        <f t="shared" si="1936"/>
        <v>0</v>
      </c>
      <c r="AK1129" s="16"/>
      <c r="AL1129" s="16"/>
      <c r="AM1129" s="16"/>
      <c r="AN1129" s="16">
        <f t="shared" si="1937"/>
        <v>3661.4580000000001</v>
      </c>
      <c r="AO1129" s="16">
        <f t="shared" si="1938"/>
        <v>0</v>
      </c>
      <c r="AP1129" s="16">
        <f t="shared" si="1939"/>
        <v>0</v>
      </c>
      <c r="AQ1129" s="16"/>
      <c r="AR1129" s="16"/>
      <c r="AS1129" s="16"/>
      <c r="AT1129" s="16">
        <f t="shared" si="1940"/>
        <v>3661.4580000000001</v>
      </c>
      <c r="AU1129" s="16">
        <f t="shared" si="1941"/>
        <v>0</v>
      </c>
      <c r="AV1129" s="16">
        <f t="shared" si="1942"/>
        <v>0</v>
      </c>
      <c r="AW1129" s="16"/>
      <c r="AX1129" s="16"/>
      <c r="AY1129" s="16"/>
      <c r="AZ1129" s="16">
        <f t="shared" si="1943"/>
        <v>3661.4580000000001</v>
      </c>
      <c r="BA1129" s="16">
        <f t="shared" si="1944"/>
        <v>0</v>
      </c>
      <c r="BB1129" s="16">
        <f t="shared" si="1945"/>
        <v>0</v>
      </c>
      <c r="BC1129" s="16"/>
      <c r="BD1129" s="30"/>
      <c r="BE1129" s="30"/>
      <c r="BF1129" s="1"/>
      <c r="BG1129" s="1"/>
      <c r="BH1129" s="1"/>
      <c r="BI1129" s="1"/>
      <c r="BJ1129" s="1"/>
    </row>
    <row r="1130" s="1" customFormat="1" hidden="1">
      <c r="A1130" s="13" t="s">
        <v>740</v>
      </c>
      <c r="B1130" s="14"/>
      <c r="C1130" s="13"/>
      <c r="D1130" s="13"/>
      <c r="E1130" s="31" t="s">
        <v>741</v>
      </c>
      <c r="F1130" s="16"/>
      <c r="G1130" s="16"/>
      <c r="H1130" s="16"/>
      <c r="I1130" s="16"/>
      <c r="J1130" s="16"/>
      <c r="K1130" s="16"/>
      <c r="L1130" s="16"/>
      <c r="M1130" s="16"/>
      <c r="N1130" s="16"/>
      <c r="O1130" s="16">
        <f t="shared" si="1922"/>
        <v>19826.932000000001</v>
      </c>
      <c r="P1130" s="16">
        <f t="shared" si="1923"/>
        <v>0</v>
      </c>
      <c r="Q1130" s="16">
        <f t="shared" si="1924"/>
        <v>0</v>
      </c>
      <c r="R1130" s="16">
        <f t="shared" si="1925"/>
        <v>19826.932000000001</v>
      </c>
      <c r="S1130" s="16">
        <f t="shared" si="1926"/>
        <v>0</v>
      </c>
      <c r="T1130" s="16">
        <f t="shared" si="1927"/>
        <v>0</v>
      </c>
      <c r="U1130" s="16">
        <f t="shared" si="1905"/>
        <v>-19826.932000000001</v>
      </c>
      <c r="V1130" s="16">
        <f t="shared" si="1906"/>
        <v>0</v>
      </c>
      <c r="W1130" s="16">
        <f t="shared" si="1907"/>
        <v>0</v>
      </c>
      <c r="X1130" s="16">
        <f t="shared" si="1928"/>
        <v>0</v>
      </c>
      <c r="Y1130" s="16">
        <f t="shared" si="1929"/>
        <v>0</v>
      </c>
      <c r="Z1130" s="16">
        <f t="shared" si="1930"/>
        <v>0</v>
      </c>
      <c r="AA1130" s="16">
        <f t="shared" si="1908"/>
        <v>0</v>
      </c>
      <c r="AB1130" s="16">
        <f t="shared" si="1909"/>
        <v>0</v>
      </c>
      <c r="AC1130" s="16">
        <f t="shared" si="1910"/>
        <v>0</v>
      </c>
      <c r="AD1130" s="16">
        <f t="shared" si="1931"/>
        <v>0</v>
      </c>
      <c r="AE1130" s="16">
        <f t="shared" si="1932"/>
        <v>0</v>
      </c>
      <c r="AF1130" s="16">
        <f t="shared" si="1933"/>
        <v>0</v>
      </c>
      <c r="AG1130" s="16">
        <f t="shared" si="1911"/>
        <v>0</v>
      </c>
      <c r="AH1130" s="16">
        <f t="shared" si="1934"/>
        <v>0</v>
      </c>
      <c r="AI1130" s="16">
        <f t="shared" si="1935"/>
        <v>0</v>
      </c>
      <c r="AJ1130" s="16">
        <f t="shared" si="1936"/>
        <v>0</v>
      </c>
      <c r="AK1130" s="16">
        <f t="shared" si="1912"/>
        <v>0</v>
      </c>
      <c r="AL1130" s="16">
        <f t="shared" si="1913"/>
        <v>0</v>
      </c>
      <c r="AM1130" s="16">
        <f t="shared" si="1914"/>
        <v>0</v>
      </c>
      <c r="AN1130" s="16">
        <f t="shared" si="1937"/>
        <v>0</v>
      </c>
      <c r="AO1130" s="16">
        <f t="shared" si="1938"/>
        <v>0</v>
      </c>
      <c r="AP1130" s="16">
        <f t="shared" si="1939"/>
        <v>0</v>
      </c>
      <c r="AQ1130" s="16">
        <f t="shared" si="1915"/>
        <v>0</v>
      </c>
      <c r="AR1130" s="16">
        <f t="shared" si="1916"/>
        <v>0</v>
      </c>
      <c r="AS1130" s="16">
        <f t="shared" si="1917"/>
        <v>0</v>
      </c>
      <c r="AT1130" s="16">
        <f t="shared" si="1940"/>
        <v>0</v>
      </c>
      <c r="AU1130" s="16">
        <f t="shared" si="1941"/>
        <v>0</v>
      </c>
      <c r="AV1130" s="16">
        <f t="shared" si="1942"/>
        <v>0</v>
      </c>
      <c r="AW1130" s="16">
        <f t="shared" si="1918"/>
        <v>0</v>
      </c>
      <c r="AX1130" s="16">
        <f t="shared" si="1919"/>
        <v>0</v>
      </c>
      <c r="AY1130" s="16">
        <f t="shared" si="1920"/>
        <v>0</v>
      </c>
      <c r="AZ1130" s="16">
        <f t="shared" si="1943"/>
        <v>0</v>
      </c>
      <c r="BA1130" s="16">
        <f t="shared" si="1944"/>
        <v>0</v>
      </c>
      <c r="BB1130" s="16">
        <f t="shared" si="1945"/>
        <v>0</v>
      </c>
      <c r="BC1130" s="16">
        <f t="shared" si="1921"/>
        <v>0</v>
      </c>
      <c r="BD1130" s="30">
        <v>0</v>
      </c>
      <c r="BE1130" s="30"/>
      <c r="BF1130" s="1"/>
      <c r="BG1130" s="1"/>
      <c r="BH1130" s="1"/>
      <c r="BI1130" s="1"/>
      <c r="BJ1130" s="1"/>
    </row>
    <row r="1131" s="1" customFormat="1" hidden="1">
      <c r="A1131" s="13" t="s">
        <v>740</v>
      </c>
      <c r="B1131" s="14" t="s">
        <v>52</v>
      </c>
      <c r="C1131" s="13"/>
      <c r="D1131" s="13"/>
      <c r="E1131" s="29" t="s">
        <v>53</v>
      </c>
      <c r="F1131" s="16"/>
      <c r="G1131" s="16"/>
      <c r="H1131" s="16"/>
      <c r="I1131" s="16"/>
      <c r="J1131" s="16"/>
      <c r="K1131" s="16"/>
      <c r="L1131" s="16"/>
      <c r="M1131" s="16"/>
      <c r="N1131" s="16"/>
      <c r="O1131" s="16">
        <f t="shared" si="1922"/>
        <v>19826.932000000001</v>
      </c>
      <c r="P1131" s="16">
        <f t="shared" si="1923"/>
        <v>0</v>
      </c>
      <c r="Q1131" s="16">
        <f t="shared" si="1924"/>
        <v>0</v>
      </c>
      <c r="R1131" s="16">
        <f t="shared" si="1925"/>
        <v>19826.932000000001</v>
      </c>
      <c r="S1131" s="16">
        <f t="shared" si="1926"/>
        <v>0</v>
      </c>
      <c r="T1131" s="16">
        <f t="shared" si="1927"/>
        <v>0</v>
      </c>
      <c r="U1131" s="16">
        <f t="shared" si="1905"/>
        <v>-19826.932000000001</v>
      </c>
      <c r="V1131" s="16">
        <f t="shared" si="1906"/>
        <v>0</v>
      </c>
      <c r="W1131" s="16">
        <f t="shared" si="1907"/>
        <v>0</v>
      </c>
      <c r="X1131" s="16">
        <f t="shared" si="1928"/>
        <v>0</v>
      </c>
      <c r="Y1131" s="16">
        <f t="shared" si="1929"/>
        <v>0</v>
      </c>
      <c r="Z1131" s="16">
        <f t="shared" si="1930"/>
        <v>0</v>
      </c>
      <c r="AA1131" s="16">
        <f t="shared" si="1908"/>
        <v>0</v>
      </c>
      <c r="AB1131" s="16">
        <f t="shared" si="1909"/>
        <v>0</v>
      </c>
      <c r="AC1131" s="16">
        <f t="shared" si="1910"/>
        <v>0</v>
      </c>
      <c r="AD1131" s="16">
        <f t="shared" si="1931"/>
        <v>0</v>
      </c>
      <c r="AE1131" s="16">
        <f t="shared" si="1932"/>
        <v>0</v>
      </c>
      <c r="AF1131" s="16">
        <f t="shared" si="1933"/>
        <v>0</v>
      </c>
      <c r="AG1131" s="16">
        <f t="shared" si="1911"/>
        <v>0</v>
      </c>
      <c r="AH1131" s="16">
        <f t="shared" si="1934"/>
        <v>0</v>
      </c>
      <c r="AI1131" s="16">
        <f t="shared" si="1935"/>
        <v>0</v>
      </c>
      <c r="AJ1131" s="16">
        <f t="shared" si="1936"/>
        <v>0</v>
      </c>
      <c r="AK1131" s="16">
        <f t="shared" si="1912"/>
        <v>0</v>
      </c>
      <c r="AL1131" s="16">
        <f t="shared" si="1913"/>
        <v>0</v>
      </c>
      <c r="AM1131" s="16">
        <f t="shared" si="1914"/>
        <v>0</v>
      </c>
      <c r="AN1131" s="16">
        <f t="shared" si="1937"/>
        <v>0</v>
      </c>
      <c r="AO1131" s="16">
        <f t="shared" si="1938"/>
        <v>0</v>
      </c>
      <c r="AP1131" s="16">
        <f t="shared" si="1939"/>
        <v>0</v>
      </c>
      <c r="AQ1131" s="16">
        <f t="shared" si="1915"/>
        <v>0</v>
      </c>
      <c r="AR1131" s="16">
        <f t="shared" si="1916"/>
        <v>0</v>
      </c>
      <c r="AS1131" s="16">
        <f t="shared" si="1917"/>
        <v>0</v>
      </c>
      <c r="AT1131" s="16">
        <f t="shared" si="1940"/>
        <v>0</v>
      </c>
      <c r="AU1131" s="16">
        <f t="shared" si="1941"/>
        <v>0</v>
      </c>
      <c r="AV1131" s="16">
        <f t="shared" si="1942"/>
        <v>0</v>
      </c>
      <c r="AW1131" s="16">
        <f t="shared" si="1918"/>
        <v>0</v>
      </c>
      <c r="AX1131" s="16">
        <f t="shared" si="1919"/>
        <v>0</v>
      </c>
      <c r="AY1131" s="16">
        <f t="shared" si="1920"/>
        <v>0</v>
      </c>
      <c r="AZ1131" s="16">
        <f t="shared" si="1943"/>
        <v>0</v>
      </c>
      <c r="BA1131" s="16">
        <f t="shared" si="1944"/>
        <v>0</v>
      </c>
      <c r="BB1131" s="16">
        <f t="shared" si="1945"/>
        <v>0</v>
      </c>
      <c r="BC1131" s="16">
        <f t="shared" si="1921"/>
        <v>0</v>
      </c>
      <c r="BD1131" s="30">
        <v>0</v>
      </c>
      <c r="BE1131" s="30"/>
      <c r="BF1131" s="1"/>
      <c r="BG1131" s="1"/>
      <c r="BH1131" s="1"/>
      <c r="BI1131" s="1"/>
      <c r="BJ1131" s="1"/>
    </row>
    <row r="1132" s="1" customFormat="1" hidden="1">
      <c r="A1132" s="13" t="s">
        <v>740</v>
      </c>
      <c r="B1132" s="14">
        <v>800</v>
      </c>
      <c r="C1132" s="13" t="s">
        <v>327</v>
      </c>
      <c r="D1132" s="13" t="s">
        <v>37</v>
      </c>
      <c r="E1132" s="29" t="s">
        <v>736</v>
      </c>
      <c r="F1132" s="16"/>
      <c r="G1132" s="16"/>
      <c r="H1132" s="16"/>
      <c r="I1132" s="16"/>
      <c r="J1132" s="16"/>
      <c r="K1132" s="16"/>
      <c r="L1132" s="16"/>
      <c r="M1132" s="16"/>
      <c r="N1132" s="16"/>
      <c r="O1132" s="16">
        <f>26.615+19800.317</f>
        <v>19826.932000000001</v>
      </c>
      <c r="P1132" s="16"/>
      <c r="Q1132" s="16"/>
      <c r="R1132" s="16">
        <f t="shared" si="1925"/>
        <v>19826.932000000001</v>
      </c>
      <c r="S1132" s="16">
        <f t="shared" si="1926"/>
        <v>0</v>
      </c>
      <c r="T1132" s="16">
        <f t="shared" si="1927"/>
        <v>0</v>
      </c>
      <c r="U1132" s="16">
        <v>-19826.932000000001</v>
      </c>
      <c r="V1132" s="16"/>
      <c r="W1132" s="16"/>
      <c r="X1132" s="16">
        <f t="shared" si="1928"/>
        <v>0</v>
      </c>
      <c r="Y1132" s="16">
        <f t="shared" si="1929"/>
        <v>0</v>
      </c>
      <c r="Z1132" s="16">
        <f t="shared" si="1930"/>
        <v>0</v>
      </c>
      <c r="AA1132" s="16"/>
      <c r="AB1132" s="16"/>
      <c r="AC1132" s="16"/>
      <c r="AD1132" s="16">
        <f t="shared" si="1931"/>
        <v>0</v>
      </c>
      <c r="AE1132" s="16">
        <f t="shared" si="1932"/>
        <v>0</v>
      </c>
      <c r="AF1132" s="16">
        <f t="shared" si="1933"/>
        <v>0</v>
      </c>
      <c r="AG1132" s="16"/>
      <c r="AH1132" s="16">
        <f t="shared" si="1934"/>
        <v>0</v>
      </c>
      <c r="AI1132" s="16">
        <f t="shared" si="1935"/>
        <v>0</v>
      </c>
      <c r="AJ1132" s="16">
        <f t="shared" si="1936"/>
        <v>0</v>
      </c>
      <c r="AK1132" s="16"/>
      <c r="AL1132" s="16"/>
      <c r="AM1132" s="16"/>
      <c r="AN1132" s="16">
        <f t="shared" si="1937"/>
        <v>0</v>
      </c>
      <c r="AO1132" s="16">
        <f t="shared" si="1938"/>
        <v>0</v>
      </c>
      <c r="AP1132" s="16">
        <f t="shared" si="1939"/>
        <v>0</v>
      </c>
      <c r="AQ1132" s="16"/>
      <c r="AR1132" s="16"/>
      <c r="AS1132" s="16"/>
      <c r="AT1132" s="16">
        <f t="shared" si="1940"/>
        <v>0</v>
      </c>
      <c r="AU1132" s="16">
        <f t="shared" si="1941"/>
        <v>0</v>
      </c>
      <c r="AV1132" s="16">
        <f t="shared" si="1942"/>
        <v>0</v>
      </c>
      <c r="AW1132" s="16"/>
      <c r="AX1132" s="16"/>
      <c r="AY1132" s="16"/>
      <c r="AZ1132" s="16">
        <f t="shared" si="1943"/>
        <v>0</v>
      </c>
      <c r="BA1132" s="16">
        <f t="shared" si="1944"/>
        <v>0</v>
      </c>
      <c r="BB1132" s="16">
        <f t="shared" si="1945"/>
        <v>0</v>
      </c>
      <c r="BC1132" s="16"/>
      <c r="BD1132" s="30">
        <v>0</v>
      </c>
      <c r="BE1132" s="30"/>
      <c r="BF1132" s="1"/>
      <c r="BG1132" s="1"/>
      <c r="BH1132" s="1"/>
      <c r="BI1132" s="1"/>
      <c r="BJ1132" s="1"/>
    </row>
    <row r="1133" s="1" customFormat="1" hidden="1">
      <c r="A1133" s="13" t="s">
        <v>742</v>
      </c>
      <c r="B1133" s="14"/>
      <c r="C1133" s="13"/>
      <c r="D1133" s="13"/>
      <c r="E1133" s="31" t="s">
        <v>545</v>
      </c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>
        <f t="shared" si="1908"/>
        <v>100000</v>
      </c>
      <c r="AB1133" s="16">
        <f t="shared" si="1909"/>
        <v>0</v>
      </c>
      <c r="AC1133" s="16">
        <f t="shared" si="1910"/>
        <v>0</v>
      </c>
      <c r="AD1133" s="16">
        <f t="shared" si="1931"/>
        <v>100000</v>
      </c>
      <c r="AE1133" s="16">
        <f t="shared" si="1932"/>
        <v>0</v>
      </c>
      <c r="AF1133" s="16">
        <f t="shared" si="1933"/>
        <v>0</v>
      </c>
      <c r="AG1133" s="16">
        <f t="shared" si="1911"/>
        <v>0</v>
      </c>
      <c r="AH1133" s="16">
        <f t="shared" si="1934"/>
        <v>100000</v>
      </c>
      <c r="AI1133" s="16">
        <f t="shared" si="1935"/>
        <v>0</v>
      </c>
      <c r="AJ1133" s="16">
        <f t="shared" si="1936"/>
        <v>0</v>
      </c>
      <c r="AK1133" s="16">
        <f t="shared" si="1912"/>
        <v>-100000</v>
      </c>
      <c r="AL1133" s="16">
        <f t="shared" si="1913"/>
        <v>0</v>
      </c>
      <c r="AM1133" s="16">
        <f t="shared" si="1914"/>
        <v>0</v>
      </c>
      <c r="AN1133" s="16">
        <f t="shared" si="1937"/>
        <v>0</v>
      </c>
      <c r="AO1133" s="16">
        <f t="shared" si="1938"/>
        <v>0</v>
      </c>
      <c r="AP1133" s="16">
        <f t="shared" si="1939"/>
        <v>0</v>
      </c>
      <c r="AQ1133" s="16">
        <f t="shared" si="1915"/>
        <v>0</v>
      </c>
      <c r="AR1133" s="16">
        <f t="shared" si="1916"/>
        <v>0</v>
      </c>
      <c r="AS1133" s="16">
        <f t="shared" si="1917"/>
        <v>0</v>
      </c>
      <c r="AT1133" s="16">
        <f t="shared" si="1940"/>
        <v>0</v>
      </c>
      <c r="AU1133" s="16">
        <f t="shared" si="1941"/>
        <v>0</v>
      </c>
      <c r="AV1133" s="16">
        <f t="shared" si="1942"/>
        <v>0</v>
      </c>
      <c r="AW1133" s="16">
        <f t="shared" si="1918"/>
        <v>0</v>
      </c>
      <c r="AX1133" s="16">
        <f t="shared" si="1919"/>
        <v>0</v>
      </c>
      <c r="AY1133" s="16">
        <f t="shared" si="1920"/>
        <v>0</v>
      </c>
      <c r="AZ1133" s="16">
        <f t="shared" si="1943"/>
        <v>0</v>
      </c>
      <c r="BA1133" s="16">
        <f t="shared" si="1944"/>
        <v>0</v>
      </c>
      <c r="BB1133" s="16">
        <f t="shared" si="1945"/>
        <v>0</v>
      </c>
      <c r="BC1133" s="16">
        <f t="shared" si="1921"/>
        <v>0</v>
      </c>
      <c r="BD1133" s="30">
        <v>0</v>
      </c>
      <c r="BE1133" s="30"/>
      <c r="BF1133" s="1"/>
      <c r="BG1133" s="1"/>
      <c r="BH1133" s="1"/>
      <c r="BI1133" s="1"/>
      <c r="BJ1133" s="1"/>
    </row>
    <row r="1134" s="1" customFormat="1" hidden="1">
      <c r="A1134" s="13" t="s">
        <v>743</v>
      </c>
      <c r="B1134" s="14"/>
      <c r="C1134" s="13"/>
      <c r="D1134" s="13"/>
      <c r="E1134" s="31" t="s">
        <v>547</v>
      </c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>
        <f t="shared" si="1908"/>
        <v>100000</v>
      </c>
      <c r="AB1134" s="16">
        <f t="shared" si="1909"/>
        <v>0</v>
      </c>
      <c r="AC1134" s="16">
        <f t="shared" si="1910"/>
        <v>0</v>
      </c>
      <c r="AD1134" s="16">
        <f t="shared" si="1931"/>
        <v>100000</v>
      </c>
      <c r="AE1134" s="16">
        <f t="shared" si="1932"/>
        <v>0</v>
      </c>
      <c r="AF1134" s="16">
        <f t="shared" si="1933"/>
        <v>0</v>
      </c>
      <c r="AG1134" s="16">
        <f t="shared" si="1911"/>
        <v>0</v>
      </c>
      <c r="AH1134" s="16">
        <f t="shared" si="1934"/>
        <v>100000</v>
      </c>
      <c r="AI1134" s="16">
        <f t="shared" si="1935"/>
        <v>0</v>
      </c>
      <c r="AJ1134" s="16">
        <f t="shared" si="1936"/>
        <v>0</v>
      </c>
      <c r="AK1134" s="16">
        <f t="shared" si="1912"/>
        <v>-100000</v>
      </c>
      <c r="AL1134" s="16">
        <f t="shared" si="1913"/>
        <v>0</v>
      </c>
      <c r="AM1134" s="16">
        <f t="shared" si="1914"/>
        <v>0</v>
      </c>
      <c r="AN1134" s="16">
        <f t="shared" si="1937"/>
        <v>0</v>
      </c>
      <c r="AO1134" s="16">
        <f t="shared" si="1938"/>
        <v>0</v>
      </c>
      <c r="AP1134" s="16">
        <f t="shared" si="1939"/>
        <v>0</v>
      </c>
      <c r="AQ1134" s="16">
        <f t="shared" si="1915"/>
        <v>0</v>
      </c>
      <c r="AR1134" s="16">
        <f t="shared" si="1916"/>
        <v>0</v>
      </c>
      <c r="AS1134" s="16">
        <f t="shared" si="1917"/>
        <v>0</v>
      </c>
      <c r="AT1134" s="16">
        <f t="shared" si="1940"/>
        <v>0</v>
      </c>
      <c r="AU1134" s="16">
        <f t="shared" si="1941"/>
        <v>0</v>
      </c>
      <c r="AV1134" s="16">
        <f t="shared" si="1942"/>
        <v>0</v>
      </c>
      <c r="AW1134" s="16">
        <f t="shared" si="1918"/>
        <v>0</v>
      </c>
      <c r="AX1134" s="16">
        <f t="shared" si="1919"/>
        <v>0</v>
      </c>
      <c r="AY1134" s="16">
        <f t="shared" si="1920"/>
        <v>0</v>
      </c>
      <c r="AZ1134" s="16">
        <f t="shared" si="1943"/>
        <v>0</v>
      </c>
      <c r="BA1134" s="16">
        <f t="shared" si="1944"/>
        <v>0</v>
      </c>
      <c r="BB1134" s="16">
        <f t="shared" si="1945"/>
        <v>0</v>
      </c>
      <c r="BC1134" s="16">
        <f t="shared" si="1921"/>
        <v>0</v>
      </c>
      <c r="BD1134" s="30">
        <v>0</v>
      </c>
      <c r="BE1134" s="30"/>
      <c r="BF1134" s="1"/>
      <c r="BG1134" s="1"/>
      <c r="BH1134" s="1"/>
      <c r="BI1134" s="1"/>
      <c r="BJ1134" s="1"/>
    </row>
    <row r="1135" s="1" customFormat="1" hidden="1">
      <c r="A1135" s="13" t="s">
        <v>743</v>
      </c>
      <c r="B1135" s="14" t="s">
        <v>35</v>
      </c>
      <c r="C1135" s="13"/>
      <c r="D1135" s="13"/>
      <c r="E1135" s="29" t="s">
        <v>36</v>
      </c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>
        <f t="shared" si="1908"/>
        <v>100000</v>
      </c>
      <c r="AB1135" s="16">
        <f t="shared" si="1909"/>
        <v>0</v>
      </c>
      <c r="AC1135" s="16">
        <f t="shared" si="1910"/>
        <v>0</v>
      </c>
      <c r="AD1135" s="16">
        <f t="shared" si="1931"/>
        <v>100000</v>
      </c>
      <c r="AE1135" s="16">
        <f t="shared" si="1932"/>
        <v>0</v>
      </c>
      <c r="AF1135" s="16">
        <f t="shared" si="1933"/>
        <v>0</v>
      </c>
      <c r="AG1135" s="16">
        <f t="shared" si="1911"/>
        <v>0</v>
      </c>
      <c r="AH1135" s="16">
        <f t="shared" si="1934"/>
        <v>100000</v>
      </c>
      <c r="AI1135" s="16">
        <f t="shared" si="1935"/>
        <v>0</v>
      </c>
      <c r="AJ1135" s="16">
        <f t="shared" si="1936"/>
        <v>0</v>
      </c>
      <c r="AK1135" s="16">
        <f t="shared" si="1912"/>
        <v>-100000</v>
      </c>
      <c r="AL1135" s="16">
        <f t="shared" si="1913"/>
        <v>0</v>
      </c>
      <c r="AM1135" s="16">
        <f t="shared" si="1914"/>
        <v>0</v>
      </c>
      <c r="AN1135" s="16">
        <f t="shared" si="1937"/>
        <v>0</v>
      </c>
      <c r="AO1135" s="16">
        <f t="shared" si="1938"/>
        <v>0</v>
      </c>
      <c r="AP1135" s="16">
        <f t="shared" si="1939"/>
        <v>0</v>
      </c>
      <c r="AQ1135" s="16">
        <f t="shared" si="1915"/>
        <v>0</v>
      </c>
      <c r="AR1135" s="16">
        <f t="shared" si="1916"/>
        <v>0</v>
      </c>
      <c r="AS1135" s="16">
        <f t="shared" si="1917"/>
        <v>0</v>
      </c>
      <c r="AT1135" s="16">
        <f t="shared" si="1940"/>
        <v>0</v>
      </c>
      <c r="AU1135" s="16">
        <f t="shared" si="1941"/>
        <v>0</v>
      </c>
      <c r="AV1135" s="16">
        <f t="shared" si="1942"/>
        <v>0</v>
      </c>
      <c r="AW1135" s="16">
        <f t="shared" si="1918"/>
        <v>0</v>
      </c>
      <c r="AX1135" s="16">
        <f t="shared" si="1919"/>
        <v>0</v>
      </c>
      <c r="AY1135" s="16">
        <f t="shared" si="1920"/>
        <v>0</v>
      </c>
      <c r="AZ1135" s="16">
        <f t="shared" si="1943"/>
        <v>0</v>
      </c>
      <c r="BA1135" s="16">
        <f t="shared" si="1944"/>
        <v>0</v>
      </c>
      <c r="BB1135" s="16">
        <f t="shared" si="1945"/>
        <v>0</v>
      </c>
      <c r="BC1135" s="16">
        <f t="shared" si="1921"/>
        <v>0</v>
      </c>
      <c r="BD1135" s="30">
        <v>0</v>
      </c>
      <c r="BE1135" s="30"/>
      <c r="BF1135" s="1"/>
      <c r="BG1135" s="1"/>
      <c r="BH1135" s="1"/>
      <c r="BI1135" s="1"/>
      <c r="BJ1135" s="1"/>
    </row>
    <row r="1136" s="1" customFormat="1" hidden="1">
      <c r="A1136" s="13" t="s">
        <v>743</v>
      </c>
      <c r="B1136" s="14">
        <v>400</v>
      </c>
      <c r="C1136" s="13" t="s">
        <v>242</v>
      </c>
      <c r="D1136" s="13" t="s">
        <v>74</v>
      </c>
      <c r="E1136" s="29" t="s">
        <v>540</v>
      </c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>
        <v>100000</v>
      </c>
      <c r="AB1136" s="16"/>
      <c r="AC1136" s="16"/>
      <c r="AD1136" s="16">
        <f t="shared" si="1931"/>
        <v>100000</v>
      </c>
      <c r="AE1136" s="16">
        <f t="shared" si="1932"/>
        <v>0</v>
      </c>
      <c r="AF1136" s="16">
        <f t="shared" si="1933"/>
        <v>0</v>
      </c>
      <c r="AG1136" s="16"/>
      <c r="AH1136" s="16">
        <f t="shared" si="1934"/>
        <v>100000</v>
      </c>
      <c r="AI1136" s="16">
        <f t="shared" si="1935"/>
        <v>0</v>
      </c>
      <c r="AJ1136" s="16">
        <f t="shared" si="1936"/>
        <v>0</v>
      </c>
      <c r="AK1136" s="16">
        <v>-100000</v>
      </c>
      <c r="AL1136" s="16"/>
      <c r="AM1136" s="16"/>
      <c r="AN1136" s="16">
        <f t="shared" si="1937"/>
        <v>0</v>
      </c>
      <c r="AO1136" s="16">
        <f t="shared" si="1938"/>
        <v>0</v>
      </c>
      <c r="AP1136" s="16">
        <f t="shared" si="1939"/>
        <v>0</v>
      </c>
      <c r="AQ1136" s="16"/>
      <c r="AR1136" s="16"/>
      <c r="AS1136" s="16"/>
      <c r="AT1136" s="16">
        <f t="shared" si="1940"/>
        <v>0</v>
      </c>
      <c r="AU1136" s="16">
        <f t="shared" si="1941"/>
        <v>0</v>
      </c>
      <c r="AV1136" s="16">
        <f t="shared" si="1942"/>
        <v>0</v>
      </c>
      <c r="AW1136" s="16"/>
      <c r="AX1136" s="16"/>
      <c r="AY1136" s="16"/>
      <c r="AZ1136" s="16">
        <f t="shared" si="1943"/>
        <v>0</v>
      </c>
      <c r="BA1136" s="16">
        <f t="shared" si="1944"/>
        <v>0</v>
      </c>
      <c r="BB1136" s="16">
        <f t="shared" si="1945"/>
        <v>0</v>
      </c>
      <c r="BC1136" s="16"/>
      <c r="BD1136" s="30">
        <v>0</v>
      </c>
      <c r="BE1136" s="30"/>
      <c r="BF1136" s="1"/>
      <c r="BG1136" s="1"/>
      <c r="BH1136" s="1"/>
      <c r="BI1136" s="1"/>
      <c r="BJ1136" s="1"/>
    </row>
    <row r="1137" s="23" customFormat="1">
      <c r="A1137" s="24" t="s">
        <v>744</v>
      </c>
      <c r="B1137" s="25"/>
      <c r="C1137" s="24"/>
      <c r="D1137" s="24"/>
      <c r="E1137" s="26" t="s">
        <v>30</v>
      </c>
      <c r="F1137" s="27">
        <f>F1138+F1199</f>
        <v>461283.5</v>
      </c>
      <c r="G1137" s="27">
        <f>G1138+G1199</f>
        <v>680402.80000000005</v>
      </c>
      <c r="H1137" s="27">
        <f>H1138+H1199</f>
        <v>275578.5</v>
      </c>
      <c r="I1137" s="27">
        <f>I1138+I1199</f>
        <v>90000</v>
      </c>
      <c r="J1137" s="27">
        <f>J1138+J1199</f>
        <v>90000</v>
      </c>
      <c r="K1137" s="27">
        <f>K1138+K1199</f>
        <v>90000</v>
      </c>
      <c r="L1137" s="27">
        <f t="shared" si="1896"/>
        <v>551283.5</v>
      </c>
      <c r="M1137" s="27">
        <f t="shared" si="1897"/>
        <v>770402.80000000005</v>
      </c>
      <c r="N1137" s="27">
        <f t="shared" si="1898"/>
        <v>365578.5</v>
      </c>
      <c r="O1137" s="27">
        <f>O1138+O1199</f>
        <v>15082.12472</v>
      </c>
      <c r="P1137" s="27">
        <f>P1138+P1199</f>
        <v>0</v>
      </c>
      <c r="Q1137" s="27">
        <f>Q1138+Q1199</f>
        <v>0</v>
      </c>
      <c r="R1137" s="27">
        <f t="shared" si="1925"/>
        <v>566365.62471999996</v>
      </c>
      <c r="S1137" s="27">
        <f t="shared" si="1926"/>
        <v>770402.80000000005</v>
      </c>
      <c r="T1137" s="27">
        <f t="shared" si="1927"/>
        <v>365578.5</v>
      </c>
      <c r="U1137" s="27">
        <f>U1138+U1199</f>
        <v>0</v>
      </c>
      <c r="V1137" s="27">
        <f>V1138+V1199</f>
        <v>0</v>
      </c>
      <c r="W1137" s="27">
        <f>W1138+W1199</f>
        <v>0</v>
      </c>
      <c r="X1137" s="27">
        <f t="shared" si="1928"/>
        <v>566365.62471999996</v>
      </c>
      <c r="Y1137" s="27">
        <f t="shared" si="1929"/>
        <v>770402.80000000005</v>
      </c>
      <c r="Z1137" s="27">
        <f t="shared" si="1930"/>
        <v>365578.5</v>
      </c>
      <c r="AA1137" s="27">
        <f>AA1138+AA1199</f>
        <v>-77399.300000000003</v>
      </c>
      <c r="AB1137" s="27">
        <f>AB1138+AB1199</f>
        <v>104188.8</v>
      </c>
      <c r="AC1137" s="27">
        <f>AC1138+AC1199</f>
        <v>0</v>
      </c>
      <c r="AD1137" s="27">
        <f t="shared" si="1931"/>
        <v>488966.32471999998</v>
      </c>
      <c r="AE1137" s="27">
        <f t="shared" si="1932"/>
        <v>874591.60000000009</v>
      </c>
      <c r="AF1137" s="27">
        <f t="shared" si="1933"/>
        <v>365578.5</v>
      </c>
      <c r="AG1137" s="27">
        <f>AG1138+AG1199</f>
        <v>0</v>
      </c>
      <c r="AH1137" s="27">
        <f t="shared" si="1934"/>
        <v>488966.32471999998</v>
      </c>
      <c r="AI1137" s="27">
        <f t="shared" si="1935"/>
        <v>874591.60000000009</v>
      </c>
      <c r="AJ1137" s="27">
        <f t="shared" si="1936"/>
        <v>365578.5</v>
      </c>
      <c r="AK1137" s="27">
        <f>AK1138+AK1199+AK1208</f>
        <v>3755.25</v>
      </c>
      <c r="AL1137" s="27">
        <f>AL1138+AL1199+AL1208</f>
        <v>190157.709</v>
      </c>
      <c r="AM1137" s="27">
        <f>AM1138+AM1199+AM1208</f>
        <v>240427.576</v>
      </c>
      <c r="AN1137" s="27">
        <f t="shared" si="1937"/>
        <v>492721.57471999998</v>
      </c>
      <c r="AO1137" s="27">
        <f t="shared" si="1938"/>
        <v>1064749.3090000001</v>
      </c>
      <c r="AP1137" s="27">
        <f t="shared" si="1939"/>
        <v>606006.076</v>
      </c>
      <c r="AQ1137" s="27">
        <f>AQ1138+AQ1199+AQ1208</f>
        <v>0</v>
      </c>
      <c r="AR1137" s="27">
        <f>AR1138+AR1199+AR1208</f>
        <v>0</v>
      </c>
      <c r="AS1137" s="27">
        <f>AS1138+AS1199+AS1208</f>
        <v>0</v>
      </c>
      <c r="AT1137" s="27">
        <f t="shared" si="1940"/>
        <v>492721.57471999998</v>
      </c>
      <c r="AU1137" s="27">
        <f t="shared" si="1941"/>
        <v>1064749.3090000001</v>
      </c>
      <c r="AV1137" s="27">
        <f t="shared" si="1942"/>
        <v>606006.076</v>
      </c>
      <c r="AW1137" s="27">
        <f>AW1138+AW1199+AW1208</f>
        <v>-19736.830000000002</v>
      </c>
      <c r="AX1137" s="27">
        <f>AX1138+AX1199+AX1208</f>
        <v>-165163.55499999999</v>
      </c>
      <c r="AY1137" s="27">
        <f>AY1138+AY1199+AY1208</f>
        <v>184663.55499999999</v>
      </c>
      <c r="AZ1137" s="27">
        <f t="shared" si="1943"/>
        <v>472984.74471999996</v>
      </c>
      <c r="BA1137" s="27">
        <f t="shared" si="1944"/>
        <v>899585.75400000019</v>
      </c>
      <c r="BB1137" s="27">
        <f t="shared" si="1945"/>
        <v>790669.63100000005</v>
      </c>
      <c r="BC1137" s="27">
        <f>BC1138+BC1199+BC1208</f>
        <v>0</v>
      </c>
      <c r="BD1137" s="28"/>
      <c r="BE1137" s="28"/>
      <c r="BF1137" s="23"/>
      <c r="BG1137" s="23"/>
      <c r="BH1137" s="23"/>
      <c r="BI1137" s="23"/>
      <c r="BJ1137" s="23"/>
    </row>
    <row r="1138" s="1" customFormat="1">
      <c r="A1138" s="13" t="s">
        <v>745</v>
      </c>
      <c r="B1138" s="14"/>
      <c r="C1138" s="13"/>
      <c r="D1138" s="13"/>
      <c r="E1138" s="29" t="s">
        <v>746</v>
      </c>
      <c r="F1138" s="16">
        <f>F1139+F1142+F1145+F1148+F1151+F1154+F1157+F1160+F1193+F1196</f>
        <v>304283.5</v>
      </c>
      <c r="G1138" s="16">
        <f>G1139+G1142+G1145+G1148+G1151+G1154+G1157+G1160+G1193+G1196</f>
        <v>523402.80000000005</v>
      </c>
      <c r="H1138" s="16">
        <f>H1139+H1142+H1145+H1148+H1151+H1154+H1157+H1160+H1193+H1196</f>
        <v>118578.5</v>
      </c>
      <c r="I1138" s="16">
        <f>I1139+I1142+I1145+I1148+I1151+I1154+I1157+I1160+I1193+I1196</f>
        <v>0</v>
      </c>
      <c r="J1138" s="16">
        <f>J1139+J1142+J1145+J1148+J1151+J1154+J1157+J1160+J1193+J1196</f>
        <v>0</v>
      </c>
      <c r="K1138" s="16">
        <f>K1139+K1142+K1145+K1148+K1151+K1154+K1157+K1160+K1193+K1196</f>
        <v>0</v>
      </c>
      <c r="L1138" s="16">
        <f t="shared" si="1896"/>
        <v>304283.5</v>
      </c>
      <c r="M1138" s="16">
        <f t="shared" si="1897"/>
        <v>523402.80000000005</v>
      </c>
      <c r="N1138" s="16">
        <f t="shared" si="1898"/>
        <v>118578.5</v>
      </c>
      <c r="O1138" s="16">
        <f>O1139+O1142+O1145+O1148+O1151+O1154+O1157+O1160+O1193+O1196+O1166+O1163</f>
        <v>13712.44867</v>
      </c>
      <c r="P1138" s="16">
        <f>P1139+P1142+P1145+P1148+P1151+P1154+P1157+P1160+P1193+P1196+P1166+P1163</f>
        <v>0</v>
      </c>
      <c r="Q1138" s="16">
        <f>Q1139+Q1142+Q1145+Q1148+Q1151+Q1154+Q1157+Q1160+Q1193+Q1196+Q1166+Q1163</f>
        <v>0</v>
      </c>
      <c r="R1138" s="16">
        <f t="shared" si="1925"/>
        <v>317995.94867000001</v>
      </c>
      <c r="S1138" s="16">
        <f t="shared" si="1926"/>
        <v>523402.80000000005</v>
      </c>
      <c r="T1138" s="16">
        <f t="shared" si="1927"/>
        <v>118578.5</v>
      </c>
      <c r="U1138" s="16">
        <f>U1139+U1142+U1145+U1148+U1151+U1154+U1157+U1160+U1193+U1196+U1166+U1163</f>
        <v>0</v>
      </c>
      <c r="V1138" s="16">
        <f>V1139+V1142+V1145+V1148+V1151+V1154+V1157+V1160+V1193+V1196+V1166+V1163</f>
        <v>0</v>
      </c>
      <c r="W1138" s="16">
        <f>W1139+W1142+W1145+W1148+W1151+W1154+W1157+W1160+W1193+W1196+W1166+W1163</f>
        <v>0</v>
      </c>
      <c r="X1138" s="16">
        <f t="shared" si="1928"/>
        <v>317995.94867000001</v>
      </c>
      <c r="Y1138" s="16">
        <f t="shared" si="1929"/>
        <v>523402.80000000005</v>
      </c>
      <c r="Z1138" s="16">
        <f t="shared" si="1930"/>
        <v>118578.5</v>
      </c>
      <c r="AA1138" s="16">
        <f>AA1139+AA1142+AA1145+AA1148+AA1151+AA1154+AA1157+AA1160+AA1193+AA1196+AA1166+AA1163+AA1169</f>
        <v>-77399.300000000003</v>
      </c>
      <c r="AB1138" s="16">
        <f>AB1139+AB1142+AB1145+AB1148+AB1151+AB1154+AB1157+AB1160+AB1193+AB1196+AB1166+AB1163+AB1169</f>
        <v>104188.8</v>
      </c>
      <c r="AC1138" s="16">
        <f>AC1139+AC1142+AC1145+AC1148+AC1151+AC1154+AC1157+AC1160+AC1193+AC1196+AC1166+AC1163+AC1169</f>
        <v>0</v>
      </c>
      <c r="AD1138" s="16">
        <f t="shared" si="1931"/>
        <v>240596.64867000002</v>
      </c>
      <c r="AE1138" s="16">
        <f t="shared" si="1932"/>
        <v>627591.60000000009</v>
      </c>
      <c r="AF1138" s="16">
        <f t="shared" si="1933"/>
        <v>118578.5</v>
      </c>
      <c r="AG1138" s="16">
        <f>AG1139+AG1142+AG1145+AG1148+AG1151+AG1154+AG1157+AG1160+AG1193+AG1196+AG1166+AG1163+AG1169</f>
        <v>0</v>
      </c>
      <c r="AH1138" s="16">
        <f t="shared" si="1934"/>
        <v>240596.64867000002</v>
      </c>
      <c r="AI1138" s="16">
        <f t="shared" si="1935"/>
        <v>627591.60000000009</v>
      </c>
      <c r="AJ1138" s="16">
        <f t="shared" si="1936"/>
        <v>118578.5</v>
      </c>
      <c r="AK1138" s="16">
        <f>AK1139+AK1142+AK1145+AK1148+AK1151+AK1154+AK1157+AK1160+AK1193+AK1196+AK1166+AK1163+AK1169+AK1172+AK1175+AK1178+AK1181+AK1184</f>
        <v>-96244.75</v>
      </c>
      <c r="AL1138" s="16">
        <f>AL1139+AL1142+AL1145+AL1148+AL1151+AL1154+AL1157+AL1160+AL1193+AL1196+AL1166+AL1163+AL1169+AL1172+AL1175+AL1178+AL1181+AL1184</f>
        <v>90157.709000000003</v>
      </c>
      <c r="AM1138" s="16">
        <f>AM1139+AM1142+AM1145+AM1148+AM1151+AM1154+AM1157+AM1160+AM1193+AM1196+AM1166+AM1163+AM1169+AM1172+AM1175+AM1178+AM1181+AM1184</f>
        <v>240427.576</v>
      </c>
      <c r="AN1138" s="16">
        <f t="shared" si="1937"/>
        <v>144351.89867000002</v>
      </c>
      <c r="AO1138" s="16">
        <f t="shared" si="1938"/>
        <v>717749.30900000012</v>
      </c>
      <c r="AP1138" s="16">
        <f t="shared" si="1939"/>
        <v>359006.076</v>
      </c>
      <c r="AQ1138" s="16">
        <f>AQ1139+AQ1142+AQ1145+AQ1148+AQ1151+AQ1154+AQ1157+AQ1160+AQ1193+AQ1196+AQ1166+AQ1163+AQ1169+AQ1172+AQ1175+AQ1178+AQ1181+AQ1184</f>
        <v>0</v>
      </c>
      <c r="AR1138" s="16">
        <f>AR1139+AR1142+AR1145+AR1148+AR1151+AR1154+AR1157+AR1160+AR1193+AR1196+AR1166+AR1163+AR1169+AR1172+AR1175+AR1178+AR1181+AR1184</f>
        <v>0</v>
      </c>
      <c r="AS1138" s="16">
        <f>AS1139+AS1142+AS1145+AS1148+AS1151+AS1154+AS1157+AS1160+AS1193+AS1196+AS1166+AS1163+AS1169+AS1172+AS1175+AS1178+AS1181+AS1184</f>
        <v>0</v>
      </c>
      <c r="AT1138" s="16">
        <f t="shared" si="1940"/>
        <v>144351.89867000002</v>
      </c>
      <c r="AU1138" s="16">
        <f t="shared" si="1941"/>
        <v>717749.30900000012</v>
      </c>
      <c r="AV1138" s="16">
        <f t="shared" si="1942"/>
        <v>359006.076</v>
      </c>
      <c r="AW1138" s="16">
        <f>AW1139+AW1142+AW1145+AW1148+AW1151+AW1154+AW1157+AW1160+AW1193+AW1196+AW1166+AW1163+AW1169+AW1172+AW1175+AW1178+AW1181+AW1184+AW1187+AW1190</f>
        <v>-19736.830000000002</v>
      </c>
      <c r="AX1138" s="16">
        <f>AX1139+AX1142+AX1145+AX1148+AX1151+AX1154+AX1157+AX1160+AX1193+AX1196+AX1166+AX1163+AX1169+AX1172+AX1175+AX1178+AX1181+AX1184+AX1187+AX1190</f>
        <v>-165163.55499999999</v>
      </c>
      <c r="AY1138" s="16">
        <f>AY1139+AY1142+AY1145+AY1148+AY1151+AY1154+AY1157+AY1160+AY1193+AY1196+AY1166+AY1163+AY1169+AY1172+AY1175+AY1178+AY1181+AY1184+AY1187+AY1190</f>
        <v>184663.55499999999</v>
      </c>
      <c r="AZ1138" s="16">
        <f t="shared" si="1943"/>
        <v>124615.06867000002</v>
      </c>
      <c r="BA1138" s="16">
        <f t="shared" si="1944"/>
        <v>552585.75400000019</v>
      </c>
      <c r="BB1138" s="16">
        <f t="shared" si="1945"/>
        <v>543669.63100000005</v>
      </c>
      <c r="BC1138" s="16">
        <f>BC1139+BC1142+BC1145+BC1148+BC1151+BC1154+BC1157+BC1160+BC1193+BC1196+BC1166+BC1163+BC1169+BC1172+BC1175+BC1178+BC1181+BC1184+BC1187+BC1190</f>
        <v>0</v>
      </c>
      <c r="BD1138" s="30"/>
      <c r="BE1138" s="30"/>
      <c r="BF1138" s="1"/>
      <c r="BG1138" s="1"/>
      <c r="BH1138" s="1"/>
      <c r="BI1138" s="1"/>
      <c r="BJ1138" s="1"/>
    </row>
    <row r="1139" s="1" customFormat="1">
      <c r="A1139" s="13" t="s">
        <v>747</v>
      </c>
      <c r="B1139" s="14"/>
      <c r="C1139" s="13"/>
      <c r="D1139" s="13"/>
      <c r="E1139" s="29" t="s">
        <v>748</v>
      </c>
      <c r="F1139" s="16">
        <f t="shared" ref="F1139:F1197" si="1946">F1140</f>
        <v>96899.300000000003</v>
      </c>
      <c r="G1139" s="16">
        <f t="shared" ref="G1139:G1197" si="1947">G1140</f>
        <v>301615.5</v>
      </c>
      <c r="H1139" s="16">
        <f t="shared" ref="H1139:H1197" si="1948">H1140</f>
        <v>0</v>
      </c>
      <c r="I1139" s="16">
        <f t="shared" ref="I1139:I1197" si="1949">I1140</f>
        <v>0</v>
      </c>
      <c r="J1139" s="16">
        <f t="shared" ref="J1139:J1197" si="1950">J1140</f>
        <v>0</v>
      </c>
      <c r="K1139" s="16">
        <f t="shared" ref="K1139:K1197" si="1951">K1140</f>
        <v>0</v>
      </c>
      <c r="L1139" s="16">
        <f t="shared" si="1896"/>
        <v>96899.300000000003</v>
      </c>
      <c r="M1139" s="16">
        <f t="shared" si="1897"/>
        <v>301615.5</v>
      </c>
      <c r="N1139" s="16">
        <f t="shared" si="1898"/>
        <v>0</v>
      </c>
      <c r="O1139" s="16">
        <f t="shared" ref="O1139:O1197" si="1952">O1140</f>
        <v>0</v>
      </c>
      <c r="P1139" s="16">
        <f t="shared" ref="P1139:P1197" si="1953">P1140</f>
        <v>0</v>
      </c>
      <c r="Q1139" s="16">
        <f t="shared" ref="Q1139:Q1197" si="1954">Q1140</f>
        <v>0</v>
      </c>
      <c r="R1139" s="16">
        <f t="shared" si="1925"/>
        <v>96899.300000000003</v>
      </c>
      <c r="S1139" s="16">
        <f t="shared" si="1926"/>
        <v>301615.5</v>
      </c>
      <c r="T1139" s="16">
        <f t="shared" si="1927"/>
        <v>0</v>
      </c>
      <c r="U1139" s="16">
        <f t="shared" ref="U1139:U1197" si="1955">U1140</f>
        <v>0</v>
      </c>
      <c r="V1139" s="16">
        <f t="shared" ref="V1139:V1197" si="1956">V1140</f>
        <v>0</v>
      </c>
      <c r="W1139" s="16">
        <f t="shared" ref="W1139:W1197" si="1957">W1140</f>
        <v>0</v>
      </c>
      <c r="X1139" s="16">
        <f t="shared" si="1928"/>
        <v>96899.300000000003</v>
      </c>
      <c r="Y1139" s="16">
        <f t="shared" si="1929"/>
        <v>301615.5</v>
      </c>
      <c r="Z1139" s="16">
        <f t="shared" si="1930"/>
        <v>0</v>
      </c>
      <c r="AA1139" s="16">
        <f t="shared" ref="AA1139:AA1197" si="1958">AA1140</f>
        <v>-77399.300000000003</v>
      </c>
      <c r="AB1139" s="16">
        <f t="shared" ref="AB1139:AB1197" si="1959">AB1140</f>
        <v>77399.300000000003</v>
      </c>
      <c r="AC1139" s="16">
        <f t="shared" ref="AC1139:AC1197" si="1960">AC1140</f>
        <v>0</v>
      </c>
      <c r="AD1139" s="16">
        <f t="shared" si="1931"/>
        <v>19500</v>
      </c>
      <c r="AE1139" s="16">
        <f t="shared" si="1932"/>
        <v>379014.79999999999</v>
      </c>
      <c r="AF1139" s="16">
        <f t="shared" si="1933"/>
        <v>0</v>
      </c>
      <c r="AG1139" s="16">
        <f t="shared" ref="AG1139:AG1197" si="1961">AG1140</f>
        <v>0</v>
      </c>
      <c r="AH1139" s="16">
        <f t="shared" si="1934"/>
        <v>19500</v>
      </c>
      <c r="AI1139" s="16">
        <f t="shared" si="1935"/>
        <v>379014.79999999999</v>
      </c>
      <c r="AJ1139" s="16">
        <f t="shared" si="1936"/>
        <v>0</v>
      </c>
      <c r="AK1139" s="16">
        <f t="shared" ref="AK1139:AK1197" si="1962">AK1140</f>
        <v>0</v>
      </c>
      <c r="AL1139" s="16">
        <f t="shared" ref="AL1139:AL1197" si="1963">AL1140</f>
        <v>0</v>
      </c>
      <c r="AM1139" s="16">
        <f t="shared" ref="AM1139:AM1197" si="1964">AM1140</f>
        <v>0</v>
      </c>
      <c r="AN1139" s="16">
        <f t="shared" si="1937"/>
        <v>19500</v>
      </c>
      <c r="AO1139" s="16">
        <f t="shared" si="1938"/>
        <v>379014.79999999999</v>
      </c>
      <c r="AP1139" s="16">
        <f t="shared" si="1939"/>
        <v>0</v>
      </c>
      <c r="AQ1139" s="16">
        <f t="shared" ref="AQ1139:AQ1197" si="1965">AQ1140</f>
        <v>0</v>
      </c>
      <c r="AR1139" s="16">
        <f t="shared" ref="AR1139:AR1197" si="1966">AR1140</f>
        <v>0</v>
      </c>
      <c r="AS1139" s="16">
        <f t="shared" ref="AS1139:AS1197" si="1967">AS1140</f>
        <v>0</v>
      </c>
      <c r="AT1139" s="16">
        <f t="shared" si="1940"/>
        <v>19500</v>
      </c>
      <c r="AU1139" s="16">
        <f t="shared" si="1941"/>
        <v>379014.79999999999</v>
      </c>
      <c r="AV1139" s="16">
        <f t="shared" si="1942"/>
        <v>0</v>
      </c>
      <c r="AW1139" s="16">
        <f t="shared" ref="AW1139:AW1197" si="1968">AW1140</f>
        <v>-19500</v>
      </c>
      <c r="AX1139" s="16">
        <f t="shared" ref="AX1139:AX1197" si="1969">AX1140</f>
        <v>-165163.55499999999</v>
      </c>
      <c r="AY1139" s="16">
        <f t="shared" ref="AY1139:AY1197" si="1970">AY1140</f>
        <v>184663.55499999999</v>
      </c>
      <c r="AZ1139" s="16">
        <f t="shared" si="1943"/>
        <v>0</v>
      </c>
      <c r="BA1139" s="16">
        <f t="shared" si="1944"/>
        <v>213851.245</v>
      </c>
      <c r="BB1139" s="16">
        <f t="shared" si="1945"/>
        <v>184663.55499999999</v>
      </c>
      <c r="BC1139" s="16">
        <f t="shared" ref="BC1139:BC1197" si="1971">BC1140</f>
        <v>0</v>
      </c>
      <c r="BD1139" s="30"/>
      <c r="BE1139" s="30"/>
      <c r="BF1139" s="1"/>
      <c r="BG1139" s="1"/>
      <c r="BH1139" s="1"/>
      <c r="BI1139" s="1"/>
      <c r="BJ1139" s="1"/>
    </row>
    <row r="1140" s="1" customFormat="1">
      <c r="A1140" s="13" t="s">
        <v>747</v>
      </c>
      <c r="B1140" s="14" t="s">
        <v>35</v>
      </c>
      <c r="C1140" s="13"/>
      <c r="D1140" s="13"/>
      <c r="E1140" s="29" t="s">
        <v>36</v>
      </c>
      <c r="F1140" s="16">
        <f t="shared" si="1946"/>
        <v>96899.300000000003</v>
      </c>
      <c r="G1140" s="16">
        <f t="shared" si="1947"/>
        <v>301615.5</v>
      </c>
      <c r="H1140" s="16">
        <f t="shared" si="1948"/>
        <v>0</v>
      </c>
      <c r="I1140" s="16">
        <f t="shared" si="1949"/>
        <v>0</v>
      </c>
      <c r="J1140" s="16">
        <f t="shared" si="1950"/>
        <v>0</v>
      </c>
      <c r="K1140" s="16">
        <f t="shared" si="1951"/>
        <v>0</v>
      </c>
      <c r="L1140" s="16">
        <f t="shared" si="1896"/>
        <v>96899.300000000003</v>
      </c>
      <c r="M1140" s="16">
        <f t="shared" si="1897"/>
        <v>301615.5</v>
      </c>
      <c r="N1140" s="16">
        <f t="shared" si="1898"/>
        <v>0</v>
      </c>
      <c r="O1140" s="16">
        <f t="shared" si="1952"/>
        <v>0</v>
      </c>
      <c r="P1140" s="16">
        <f t="shared" si="1953"/>
        <v>0</v>
      </c>
      <c r="Q1140" s="16">
        <f t="shared" si="1954"/>
        <v>0</v>
      </c>
      <c r="R1140" s="16">
        <f t="shared" si="1925"/>
        <v>96899.300000000003</v>
      </c>
      <c r="S1140" s="16">
        <f t="shared" si="1926"/>
        <v>301615.5</v>
      </c>
      <c r="T1140" s="16">
        <f t="shared" si="1927"/>
        <v>0</v>
      </c>
      <c r="U1140" s="16">
        <f t="shared" si="1955"/>
        <v>0</v>
      </c>
      <c r="V1140" s="16">
        <f t="shared" si="1956"/>
        <v>0</v>
      </c>
      <c r="W1140" s="16">
        <f t="shared" si="1957"/>
        <v>0</v>
      </c>
      <c r="X1140" s="16">
        <f t="shared" si="1928"/>
        <v>96899.300000000003</v>
      </c>
      <c r="Y1140" s="16">
        <f t="shared" si="1929"/>
        <v>301615.5</v>
      </c>
      <c r="Z1140" s="16">
        <f t="shared" si="1930"/>
        <v>0</v>
      </c>
      <c r="AA1140" s="16">
        <f t="shared" si="1958"/>
        <v>-77399.300000000003</v>
      </c>
      <c r="AB1140" s="16">
        <f t="shared" si="1959"/>
        <v>77399.300000000003</v>
      </c>
      <c r="AC1140" s="16">
        <f t="shared" si="1960"/>
        <v>0</v>
      </c>
      <c r="AD1140" s="16">
        <f t="shared" si="1931"/>
        <v>19500</v>
      </c>
      <c r="AE1140" s="16">
        <f t="shared" si="1932"/>
        <v>379014.79999999999</v>
      </c>
      <c r="AF1140" s="16">
        <f t="shared" si="1933"/>
        <v>0</v>
      </c>
      <c r="AG1140" s="16">
        <f t="shared" si="1961"/>
        <v>0</v>
      </c>
      <c r="AH1140" s="16">
        <f t="shared" si="1934"/>
        <v>19500</v>
      </c>
      <c r="AI1140" s="16">
        <f t="shared" si="1935"/>
        <v>379014.79999999999</v>
      </c>
      <c r="AJ1140" s="16">
        <f t="shared" si="1936"/>
        <v>0</v>
      </c>
      <c r="AK1140" s="16">
        <f t="shared" si="1962"/>
        <v>0</v>
      </c>
      <c r="AL1140" s="16">
        <f t="shared" si="1963"/>
        <v>0</v>
      </c>
      <c r="AM1140" s="16">
        <f t="shared" si="1964"/>
        <v>0</v>
      </c>
      <c r="AN1140" s="16">
        <f t="shared" si="1937"/>
        <v>19500</v>
      </c>
      <c r="AO1140" s="16">
        <f t="shared" si="1938"/>
        <v>379014.79999999999</v>
      </c>
      <c r="AP1140" s="16">
        <f t="shared" si="1939"/>
        <v>0</v>
      </c>
      <c r="AQ1140" s="16">
        <f t="shared" si="1965"/>
        <v>0</v>
      </c>
      <c r="AR1140" s="16">
        <f t="shared" si="1966"/>
        <v>0</v>
      </c>
      <c r="AS1140" s="16">
        <f t="shared" si="1967"/>
        <v>0</v>
      </c>
      <c r="AT1140" s="16">
        <f t="shared" si="1940"/>
        <v>19500</v>
      </c>
      <c r="AU1140" s="16">
        <f t="shared" si="1941"/>
        <v>379014.79999999999</v>
      </c>
      <c r="AV1140" s="16">
        <f t="shared" si="1942"/>
        <v>0</v>
      </c>
      <c r="AW1140" s="16">
        <f t="shared" si="1968"/>
        <v>-19500</v>
      </c>
      <c r="AX1140" s="16">
        <f t="shared" si="1969"/>
        <v>-165163.55499999999</v>
      </c>
      <c r="AY1140" s="16">
        <f t="shared" si="1970"/>
        <v>184663.55499999999</v>
      </c>
      <c r="AZ1140" s="16">
        <f t="shared" si="1943"/>
        <v>0</v>
      </c>
      <c r="BA1140" s="16">
        <f t="shared" si="1944"/>
        <v>213851.245</v>
      </c>
      <c r="BB1140" s="16">
        <f t="shared" si="1945"/>
        <v>184663.55499999999</v>
      </c>
      <c r="BC1140" s="16">
        <f t="shared" si="1971"/>
        <v>0</v>
      </c>
      <c r="BD1140" s="30"/>
      <c r="BE1140" s="30"/>
      <c r="BF1140" s="1"/>
      <c r="BG1140" s="1"/>
      <c r="BH1140" s="1"/>
      <c r="BI1140" s="1"/>
      <c r="BJ1140" s="1"/>
    </row>
    <row r="1141" s="1" customFormat="1">
      <c r="A1141" s="13" t="s">
        <v>747</v>
      </c>
      <c r="B1141" s="14">
        <v>400</v>
      </c>
      <c r="C1141" s="13" t="s">
        <v>327</v>
      </c>
      <c r="D1141" s="13" t="s">
        <v>303</v>
      </c>
      <c r="E1141" s="29" t="s">
        <v>749</v>
      </c>
      <c r="F1141" s="16">
        <v>96899.300000000003</v>
      </c>
      <c r="G1141" s="16">
        <v>301615.5</v>
      </c>
      <c r="H1141" s="16">
        <v>0</v>
      </c>
      <c r="I1141" s="16"/>
      <c r="J1141" s="16"/>
      <c r="K1141" s="16"/>
      <c r="L1141" s="16">
        <f t="shared" si="1896"/>
        <v>96899.300000000003</v>
      </c>
      <c r="M1141" s="16">
        <f t="shared" si="1897"/>
        <v>301615.5</v>
      </c>
      <c r="N1141" s="16">
        <f t="shared" si="1898"/>
        <v>0</v>
      </c>
      <c r="O1141" s="16"/>
      <c r="P1141" s="16"/>
      <c r="Q1141" s="16"/>
      <c r="R1141" s="16">
        <f t="shared" si="1925"/>
        <v>96899.300000000003</v>
      </c>
      <c r="S1141" s="16">
        <f t="shared" si="1926"/>
        <v>301615.5</v>
      </c>
      <c r="T1141" s="16">
        <f t="shared" si="1927"/>
        <v>0</v>
      </c>
      <c r="U1141" s="16"/>
      <c r="V1141" s="16"/>
      <c r="W1141" s="16"/>
      <c r="X1141" s="16">
        <f t="shared" si="1928"/>
        <v>96899.300000000003</v>
      </c>
      <c r="Y1141" s="16">
        <f t="shared" si="1929"/>
        <v>301615.5</v>
      </c>
      <c r="Z1141" s="16">
        <f t="shared" si="1930"/>
        <v>0</v>
      </c>
      <c r="AA1141" s="16">
        <v>-77399.300000000003</v>
      </c>
      <c r="AB1141" s="16">
        <v>77399.300000000003</v>
      </c>
      <c r="AC1141" s="16"/>
      <c r="AD1141" s="16">
        <f t="shared" si="1931"/>
        <v>19500</v>
      </c>
      <c r="AE1141" s="16">
        <f t="shared" si="1932"/>
        <v>379014.79999999999</v>
      </c>
      <c r="AF1141" s="16">
        <f t="shared" si="1933"/>
        <v>0</v>
      </c>
      <c r="AG1141" s="16"/>
      <c r="AH1141" s="16">
        <f t="shared" si="1934"/>
        <v>19500</v>
      </c>
      <c r="AI1141" s="16">
        <f t="shared" si="1935"/>
        <v>379014.79999999999</v>
      </c>
      <c r="AJ1141" s="16">
        <f t="shared" si="1936"/>
        <v>0</v>
      </c>
      <c r="AK1141" s="16"/>
      <c r="AL1141" s="16"/>
      <c r="AM1141" s="16"/>
      <c r="AN1141" s="16">
        <f t="shared" si="1937"/>
        <v>19500</v>
      </c>
      <c r="AO1141" s="16">
        <f t="shared" si="1938"/>
        <v>379014.79999999999</v>
      </c>
      <c r="AP1141" s="16">
        <f t="shared" si="1939"/>
        <v>0</v>
      </c>
      <c r="AQ1141" s="16"/>
      <c r="AR1141" s="16"/>
      <c r="AS1141" s="16"/>
      <c r="AT1141" s="16">
        <f t="shared" si="1940"/>
        <v>19500</v>
      </c>
      <c r="AU1141" s="16">
        <f t="shared" si="1941"/>
        <v>379014.79999999999</v>
      </c>
      <c r="AV1141" s="16">
        <f t="shared" si="1942"/>
        <v>0</v>
      </c>
      <c r="AW1141" s="16">
        <v>-19500</v>
      </c>
      <c r="AX1141" s="16">
        <v>-165163.55499999999</v>
      </c>
      <c r="AY1141" s="16">
        <v>184663.55499999999</v>
      </c>
      <c r="AZ1141" s="16">
        <f t="shared" si="1943"/>
        <v>0</v>
      </c>
      <c r="BA1141" s="16">
        <f t="shared" si="1944"/>
        <v>213851.245</v>
      </c>
      <c r="BB1141" s="16">
        <f t="shared" si="1945"/>
        <v>184663.55499999999</v>
      </c>
      <c r="BC1141" s="16"/>
      <c r="BD1141" s="30"/>
      <c r="BE1141" s="30"/>
      <c r="BF1141" s="1"/>
      <c r="BG1141" s="1"/>
      <c r="BH1141" s="1"/>
      <c r="BI1141" s="1"/>
      <c r="BJ1141" s="1"/>
    </row>
    <row r="1142" s="1" customFormat="1">
      <c r="A1142" s="13" t="s">
        <v>750</v>
      </c>
      <c r="B1142" s="14"/>
      <c r="C1142" s="13"/>
      <c r="D1142" s="13"/>
      <c r="E1142" s="29" t="s">
        <v>751</v>
      </c>
      <c r="F1142" s="16">
        <f t="shared" si="1946"/>
        <v>23507.200000000001</v>
      </c>
      <c r="G1142" s="16">
        <f t="shared" si="1947"/>
        <v>50000</v>
      </c>
      <c r="H1142" s="16">
        <f t="shared" si="1948"/>
        <v>0</v>
      </c>
      <c r="I1142" s="16">
        <f t="shared" si="1949"/>
        <v>0</v>
      </c>
      <c r="J1142" s="16">
        <f t="shared" si="1950"/>
        <v>0</v>
      </c>
      <c r="K1142" s="16">
        <f t="shared" si="1951"/>
        <v>0</v>
      </c>
      <c r="L1142" s="16">
        <f t="shared" si="1896"/>
        <v>23507.200000000001</v>
      </c>
      <c r="M1142" s="16">
        <f t="shared" si="1897"/>
        <v>50000</v>
      </c>
      <c r="N1142" s="16">
        <f t="shared" si="1898"/>
        <v>0</v>
      </c>
      <c r="O1142" s="16">
        <f t="shared" si="1952"/>
        <v>0</v>
      </c>
      <c r="P1142" s="16">
        <f t="shared" si="1953"/>
        <v>0</v>
      </c>
      <c r="Q1142" s="16">
        <f t="shared" si="1954"/>
        <v>0</v>
      </c>
      <c r="R1142" s="16">
        <f t="shared" si="1925"/>
        <v>23507.200000000001</v>
      </c>
      <c r="S1142" s="16">
        <f t="shared" si="1926"/>
        <v>50000</v>
      </c>
      <c r="T1142" s="16">
        <f t="shared" si="1927"/>
        <v>0</v>
      </c>
      <c r="U1142" s="16">
        <f t="shared" si="1955"/>
        <v>0</v>
      </c>
      <c r="V1142" s="16">
        <f t="shared" si="1956"/>
        <v>0</v>
      </c>
      <c r="W1142" s="16">
        <f t="shared" si="1957"/>
        <v>0</v>
      </c>
      <c r="X1142" s="16">
        <f t="shared" si="1928"/>
        <v>23507.200000000001</v>
      </c>
      <c r="Y1142" s="16">
        <f t="shared" si="1929"/>
        <v>50000</v>
      </c>
      <c r="Z1142" s="16">
        <f t="shared" si="1930"/>
        <v>0</v>
      </c>
      <c r="AA1142" s="16">
        <f t="shared" si="1958"/>
        <v>0</v>
      </c>
      <c r="AB1142" s="16">
        <f t="shared" si="1959"/>
        <v>0</v>
      </c>
      <c r="AC1142" s="16">
        <f t="shared" si="1960"/>
        <v>0</v>
      </c>
      <c r="AD1142" s="16">
        <f t="shared" si="1931"/>
        <v>23507.200000000001</v>
      </c>
      <c r="AE1142" s="16">
        <f t="shared" si="1932"/>
        <v>50000</v>
      </c>
      <c r="AF1142" s="16">
        <f t="shared" si="1933"/>
        <v>0</v>
      </c>
      <c r="AG1142" s="16">
        <f t="shared" si="1961"/>
        <v>0</v>
      </c>
      <c r="AH1142" s="16">
        <f t="shared" si="1934"/>
        <v>23507.200000000001</v>
      </c>
      <c r="AI1142" s="16">
        <f t="shared" si="1935"/>
        <v>50000</v>
      </c>
      <c r="AJ1142" s="16">
        <f t="shared" si="1936"/>
        <v>0</v>
      </c>
      <c r="AK1142" s="16">
        <f t="shared" si="1962"/>
        <v>0</v>
      </c>
      <c r="AL1142" s="16">
        <f t="shared" si="1963"/>
        <v>0</v>
      </c>
      <c r="AM1142" s="16">
        <f t="shared" si="1964"/>
        <v>0</v>
      </c>
      <c r="AN1142" s="16">
        <f t="shared" si="1937"/>
        <v>23507.200000000001</v>
      </c>
      <c r="AO1142" s="16">
        <f t="shared" si="1938"/>
        <v>50000</v>
      </c>
      <c r="AP1142" s="16">
        <f t="shared" si="1939"/>
        <v>0</v>
      </c>
      <c r="AQ1142" s="16">
        <f t="shared" si="1965"/>
        <v>0</v>
      </c>
      <c r="AR1142" s="16">
        <f t="shared" si="1966"/>
        <v>0</v>
      </c>
      <c r="AS1142" s="16">
        <f t="shared" si="1967"/>
        <v>0</v>
      </c>
      <c r="AT1142" s="16">
        <f t="shared" si="1940"/>
        <v>23507.200000000001</v>
      </c>
      <c r="AU1142" s="16">
        <f t="shared" si="1941"/>
        <v>50000</v>
      </c>
      <c r="AV1142" s="16">
        <f t="shared" si="1942"/>
        <v>0</v>
      </c>
      <c r="AW1142" s="16">
        <f t="shared" si="1968"/>
        <v>0</v>
      </c>
      <c r="AX1142" s="16">
        <f t="shared" si="1969"/>
        <v>0</v>
      </c>
      <c r="AY1142" s="16">
        <f t="shared" si="1970"/>
        <v>0</v>
      </c>
      <c r="AZ1142" s="16">
        <f t="shared" si="1943"/>
        <v>23507.200000000001</v>
      </c>
      <c r="BA1142" s="16">
        <f t="shared" si="1944"/>
        <v>50000</v>
      </c>
      <c r="BB1142" s="16">
        <f t="shared" si="1945"/>
        <v>0</v>
      </c>
      <c r="BC1142" s="16">
        <f t="shared" si="1971"/>
        <v>0</v>
      </c>
      <c r="BD1142" s="30"/>
      <c r="BE1142" s="30"/>
      <c r="BF1142" s="1"/>
      <c r="BG1142" s="1"/>
      <c r="BH1142" s="1"/>
      <c r="BI1142" s="1"/>
      <c r="BJ1142" s="1"/>
    </row>
    <row r="1143" s="1" customFormat="1">
      <c r="A1143" s="13" t="s">
        <v>750</v>
      </c>
      <c r="B1143" s="14" t="s">
        <v>35</v>
      </c>
      <c r="C1143" s="13"/>
      <c r="D1143" s="13"/>
      <c r="E1143" s="29" t="s">
        <v>36</v>
      </c>
      <c r="F1143" s="16">
        <f t="shared" si="1946"/>
        <v>23507.200000000001</v>
      </c>
      <c r="G1143" s="16">
        <f t="shared" si="1947"/>
        <v>50000</v>
      </c>
      <c r="H1143" s="16">
        <f t="shared" si="1948"/>
        <v>0</v>
      </c>
      <c r="I1143" s="16">
        <f t="shared" si="1949"/>
        <v>0</v>
      </c>
      <c r="J1143" s="16">
        <f t="shared" si="1950"/>
        <v>0</v>
      </c>
      <c r="K1143" s="16">
        <f t="shared" si="1951"/>
        <v>0</v>
      </c>
      <c r="L1143" s="16">
        <f t="shared" si="1896"/>
        <v>23507.200000000001</v>
      </c>
      <c r="M1143" s="16">
        <f t="shared" si="1897"/>
        <v>50000</v>
      </c>
      <c r="N1143" s="16">
        <f t="shared" si="1898"/>
        <v>0</v>
      </c>
      <c r="O1143" s="16">
        <f t="shared" si="1952"/>
        <v>0</v>
      </c>
      <c r="P1143" s="16">
        <f t="shared" si="1953"/>
        <v>0</v>
      </c>
      <c r="Q1143" s="16">
        <f t="shared" si="1954"/>
        <v>0</v>
      </c>
      <c r="R1143" s="16">
        <f t="shared" si="1925"/>
        <v>23507.200000000001</v>
      </c>
      <c r="S1143" s="16">
        <f t="shared" si="1926"/>
        <v>50000</v>
      </c>
      <c r="T1143" s="16">
        <f t="shared" si="1927"/>
        <v>0</v>
      </c>
      <c r="U1143" s="16">
        <f t="shared" si="1955"/>
        <v>0</v>
      </c>
      <c r="V1143" s="16">
        <f t="shared" si="1956"/>
        <v>0</v>
      </c>
      <c r="W1143" s="16">
        <f t="shared" si="1957"/>
        <v>0</v>
      </c>
      <c r="X1143" s="16">
        <f t="shared" si="1928"/>
        <v>23507.200000000001</v>
      </c>
      <c r="Y1143" s="16">
        <f t="shared" si="1929"/>
        <v>50000</v>
      </c>
      <c r="Z1143" s="16">
        <f t="shared" si="1930"/>
        <v>0</v>
      </c>
      <c r="AA1143" s="16">
        <f t="shared" si="1958"/>
        <v>0</v>
      </c>
      <c r="AB1143" s="16">
        <f t="shared" si="1959"/>
        <v>0</v>
      </c>
      <c r="AC1143" s="16">
        <f t="shared" si="1960"/>
        <v>0</v>
      </c>
      <c r="AD1143" s="16">
        <f t="shared" si="1931"/>
        <v>23507.200000000001</v>
      </c>
      <c r="AE1143" s="16">
        <f t="shared" si="1932"/>
        <v>50000</v>
      </c>
      <c r="AF1143" s="16">
        <f t="shared" si="1933"/>
        <v>0</v>
      </c>
      <c r="AG1143" s="16">
        <f t="shared" si="1961"/>
        <v>0</v>
      </c>
      <c r="AH1143" s="16">
        <f t="shared" si="1934"/>
        <v>23507.200000000001</v>
      </c>
      <c r="AI1143" s="16">
        <f t="shared" si="1935"/>
        <v>50000</v>
      </c>
      <c r="AJ1143" s="16">
        <f t="shared" si="1936"/>
        <v>0</v>
      </c>
      <c r="AK1143" s="16">
        <f t="shared" si="1962"/>
        <v>0</v>
      </c>
      <c r="AL1143" s="16">
        <f t="shared" si="1963"/>
        <v>0</v>
      </c>
      <c r="AM1143" s="16">
        <f t="shared" si="1964"/>
        <v>0</v>
      </c>
      <c r="AN1143" s="16">
        <f t="shared" si="1937"/>
        <v>23507.200000000001</v>
      </c>
      <c r="AO1143" s="16">
        <f t="shared" si="1938"/>
        <v>50000</v>
      </c>
      <c r="AP1143" s="16">
        <f t="shared" si="1939"/>
        <v>0</v>
      </c>
      <c r="AQ1143" s="16">
        <f t="shared" si="1965"/>
        <v>0</v>
      </c>
      <c r="AR1143" s="16">
        <f t="shared" si="1966"/>
        <v>0</v>
      </c>
      <c r="AS1143" s="16">
        <f t="shared" si="1967"/>
        <v>0</v>
      </c>
      <c r="AT1143" s="16">
        <f t="shared" si="1940"/>
        <v>23507.200000000001</v>
      </c>
      <c r="AU1143" s="16">
        <f t="shared" si="1941"/>
        <v>50000</v>
      </c>
      <c r="AV1143" s="16">
        <f t="shared" si="1942"/>
        <v>0</v>
      </c>
      <c r="AW1143" s="16">
        <f t="shared" si="1968"/>
        <v>0</v>
      </c>
      <c r="AX1143" s="16">
        <f t="shared" si="1969"/>
        <v>0</v>
      </c>
      <c r="AY1143" s="16">
        <f t="shared" si="1970"/>
        <v>0</v>
      </c>
      <c r="AZ1143" s="16">
        <f t="shared" si="1943"/>
        <v>23507.200000000001</v>
      </c>
      <c r="BA1143" s="16">
        <f t="shared" si="1944"/>
        <v>50000</v>
      </c>
      <c r="BB1143" s="16">
        <f t="shared" si="1945"/>
        <v>0</v>
      </c>
      <c r="BC1143" s="16">
        <f t="shared" si="1971"/>
        <v>0</v>
      </c>
      <c r="BD1143" s="30"/>
      <c r="BE1143" s="30"/>
      <c r="BF1143" s="1"/>
      <c r="BG1143" s="1"/>
      <c r="BH1143" s="1"/>
      <c r="BI1143" s="1"/>
      <c r="BJ1143" s="1"/>
    </row>
    <row r="1144" s="1" customFormat="1">
      <c r="A1144" s="13" t="s">
        <v>750</v>
      </c>
      <c r="B1144" s="14">
        <v>400</v>
      </c>
      <c r="C1144" s="13" t="s">
        <v>327</v>
      </c>
      <c r="D1144" s="13" t="s">
        <v>303</v>
      </c>
      <c r="E1144" s="29" t="s">
        <v>749</v>
      </c>
      <c r="F1144" s="16">
        <v>23507.200000000001</v>
      </c>
      <c r="G1144" s="16">
        <v>50000</v>
      </c>
      <c r="H1144" s="16">
        <v>0</v>
      </c>
      <c r="I1144" s="16"/>
      <c r="J1144" s="16"/>
      <c r="K1144" s="16"/>
      <c r="L1144" s="16">
        <f t="shared" si="1896"/>
        <v>23507.200000000001</v>
      </c>
      <c r="M1144" s="16">
        <f t="shared" si="1897"/>
        <v>50000</v>
      </c>
      <c r="N1144" s="16">
        <f t="shared" si="1898"/>
        <v>0</v>
      </c>
      <c r="O1144" s="16"/>
      <c r="P1144" s="16"/>
      <c r="Q1144" s="16"/>
      <c r="R1144" s="16">
        <f t="shared" si="1925"/>
        <v>23507.200000000001</v>
      </c>
      <c r="S1144" s="16">
        <f t="shared" si="1926"/>
        <v>50000</v>
      </c>
      <c r="T1144" s="16">
        <f t="shared" si="1927"/>
        <v>0</v>
      </c>
      <c r="U1144" s="16"/>
      <c r="V1144" s="16"/>
      <c r="W1144" s="16"/>
      <c r="X1144" s="16">
        <f t="shared" si="1928"/>
        <v>23507.200000000001</v>
      </c>
      <c r="Y1144" s="16">
        <f t="shared" si="1929"/>
        <v>50000</v>
      </c>
      <c r="Z1144" s="16">
        <f t="shared" si="1930"/>
        <v>0</v>
      </c>
      <c r="AA1144" s="16"/>
      <c r="AB1144" s="16"/>
      <c r="AC1144" s="16"/>
      <c r="AD1144" s="16">
        <f t="shared" si="1931"/>
        <v>23507.200000000001</v>
      </c>
      <c r="AE1144" s="16">
        <f t="shared" si="1932"/>
        <v>50000</v>
      </c>
      <c r="AF1144" s="16">
        <f t="shared" si="1933"/>
        <v>0</v>
      </c>
      <c r="AG1144" s="16"/>
      <c r="AH1144" s="16">
        <f t="shared" si="1934"/>
        <v>23507.200000000001</v>
      </c>
      <c r="AI1144" s="16">
        <f t="shared" si="1935"/>
        <v>50000</v>
      </c>
      <c r="AJ1144" s="16">
        <f t="shared" si="1936"/>
        <v>0</v>
      </c>
      <c r="AK1144" s="16"/>
      <c r="AL1144" s="16"/>
      <c r="AM1144" s="16"/>
      <c r="AN1144" s="16">
        <f t="shared" si="1937"/>
        <v>23507.200000000001</v>
      </c>
      <c r="AO1144" s="16">
        <f t="shared" si="1938"/>
        <v>50000</v>
      </c>
      <c r="AP1144" s="16">
        <f t="shared" si="1939"/>
        <v>0</v>
      </c>
      <c r="AQ1144" s="16"/>
      <c r="AR1144" s="16"/>
      <c r="AS1144" s="16"/>
      <c r="AT1144" s="16">
        <f t="shared" si="1940"/>
        <v>23507.200000000001</v>
      </c>
      <c r="AU1144" s="16">
        <f t="shared" si="1941"/>
        <v>50000</v>
      </c>
      <c r="AV1144" s="16">
        <f t="shared" si="1942"/>
        <v>0</v>
      </c>
      <c r="AW1144" s="16"/>
      <c r="AX1144" s="16"/>
      <c r="AY1144" s="16"/>
      <c r="AZ1144" s="16">
        <f t="shared" si="1943"/>
        <v>23507.200000000001</v>
      </c>
      <c r="BA1144" s="16">
        <f t="shared" si="1944"/>
        <v>50000</v>
      </c>
      <c r="BB1144" s="16">
        <f t="shared" si="1945"/>
        <v>0</v>
      </c>
      <c r="BC1144" s="16"/>
      <c r="BD1144" s="30"/>
      <c r="BE1144" s="30"/>
      <c r="BF1144" s="1"/>
      <c r="BG1144" s="1"/>
      <c r="BH1144" s="1"/>
      <c r="BI1144" s="1"/>
      <c r="BJ1144" s="1"/>
    </row>
    <row r="1145" s="1" customFormat="1">
      <c r="A1145" s="13" t="s">
        <v>752</v>
      </c>
      <c r="B1145" s="14"/>
      <c r="C1145" s="13"/>
      <c r="D1145" s="13"/>
      <c r="E1145" s="29" t="s">
        <v>753</v>
      </c>
      <c r="F1145" s="16">
        <f t="shared" si="1946"/>
        <v>8990</v>
      </c>
      <c r="G1145" s="16">
        <f t="shared" si="1947"/>
        <v>0</v>
      </c>
      <c r="H1145" s="16">
        <f t="shared" si="1948"/>
        <v>0</v>
      </c>
      <c r="I1145" s="16">
        <f t="shared" si="1949"/>
        <v>0</v>
      </c>
      <c r="J1145" s="16">
        <f t="shared" si="1950"/>
        <v>0</v>
      </c>
      <c r="K1145" s="16">
        <f t="shared" si="1951"/>
        <v>0</v>
      </c>
      <c r="L1145" s="16">
        <f t="shared" si="1896"/>
        <v>8990</v>
      </c>
      <c r="M1145" s="16">
        <f t="shared" si="1897"/>
        <v>0</v>
      </c>
      <c r="N1145" s="16">
        <f t="shared" si="1898"/>
        <v>0</v>
      </c>
      <c r="O1145" s="16">
        <f t="shared" si="1952"/>
        <v>0</v>
      </c>
      <c r="P1145" s="16">
        <f t="shared" si="1953"/>
        <v>0</v>
      </c>
      <c r="Q1145" s="16">
        <f t="shared" si="1954"/>
        <v>0</v>
      </c>
      <c r="R1145" s="16">
        <f t="shared" si="1925"/>
        <v>8990</v>
      </c>
      <c r="S1145" s="16">
        <f t="shared" si="1926"/>
        <v>0</v>
      </c>
      <c r="T1145" s="16">
        <f t="shared" si="1927"/>
        <v>0</v>
      </c>
      <c r="U1145" s="16">
        <f t="shared" si="1955"/>
        <v>0</v>
      </c>
      <c r="V1145" s="16">
        <f t="shared" si="1956"/>
        <v>0</v>
      </c>
      <c r="W1145" s="16">
        <f t="shared" si="1957"/>
        <v>0</v>
      </c>
      <c r="X1145" s="16">
        <f t="shared" si="1928"/>
        <v>8990</v>
      </c>
      <c r="Y1145" s="16">
        <f t="shared" si="1929"/>
        <v>0</v>
      </c>
      <c r="Z1145" s="16">
        <f t="shared" si="1930"/>
        <v>0</v>
      </c>
      <c r="AA1145" s="16">
        <f t="shared" si="1958"/>
        <v>0</v>
      </c>
      <c r="AB1145" s="16">
        <f t="shared" si="1959"/>
        <v>0</v>
      </c>
      <c r="AC1145" s="16">
        <f t="shared" si="1960"/>
        <v>0</v>
      </c>
      <c r="AD1145" s="16">
        <f t="shared" si="1931"/>
        <v>8990</v>
      </c>
      <c r="AE1145" s="16">
        <f t="shared" si="1932"/>
        <v>0</v>
      </c>
      <c r="AF1145" s="16">
        <f t="shared" si="1933"/>
        <v>0</v>
      </c>
      <c r="AG1145" s="16">
        <f t="shared" si="1961"/>
        <v>0</v>
      </c>
      <c r="AH1145" s="16">
        <f t="shared" si="1934"/>
        <v>8990</v>
      </c>
      <c r="AI1145" s="16">
        <f t="shared" si="1935"/>
        <v>0</v>
      </c>
      <c r="AJ1145" s="16">
        <f t="shared" si="1936"/>
        <v>0</v>
      </c>
      <c r="AK1145" s="16">
        <f t="shared" si="1962"/>
        <v>0</v>
      </c>
      <c r="AL1145" s="16">
        <f t="shared" si="1963"/>
        <v>0</v>
      </c>
      <c r="AM1145" s="16">
        <f t="shared" si="1964"/>
        <v>0</v>
      </c>
      <c r="AN1145" s="16">
        <f t="shared" si="1937"/>
        <v>8990</v>
      </c>
      <c r="AO1145" s="16">
        <f t="shared" si="1938"/>
        <v>0</v>
      </c>
      <c r="AP1145" s="16">
        <f t="shared" si="1939"/>
        <v>0</v>
      </c>
      <c r="AQ1145" s="16">
        <f t="shared" si="1965"/>
        <v>0</v>
      </c>
      <c r="AR1145" s="16">
        <f t="shared" si="1966"/>
        <v>0</v>
      </c>
      <c r="AS1145" s="16">
        <f t="shared" si="1967"/>
        <v>0</v>
      </c>
      <c r="AT1145" s="16">
        <f t="shared" si="1940"/>
        <v>8990</v>
      </c>
      <c r="AU1145" s="16">
        <f t="shared" si="1941"/>
        <v>0</v>
      </c>
      <c r="AV1145" s="16">
        <f t="shared" si="1942"/>
        <v>0</v>
      </c>
      <c r="AW1145" s="16">
        <f t="shared" si="1968"/>
        <v>0</v>
      </c>
      <c r="AX1145" s="16">
        <f t="shared" si="1969"/>
        <v>0</v>
      </c>
      <c r="AY1145" s="16">
        <f t="shared" si="1970"/>
        <v>0</v>
      </c>
      <c r="AZ1145" s="16">
        <f t="shared" si="1943"/>
        <v>8990</v>
      </c>
      <c r="BA1145" s="16">
        <f t="shared" si="1944"/>
        <v>0</v>
      </c>
      <c r="BB1145" s="16">
        <f t="shared" si="1945"/>
        <v>0</v>
      </c>
      <c r="BC1145" s="16">
        <f t="shared" si="1971"/>
        <v>0</v>
      </c>
      <c r="BD1145" s="30"/>
      <c r="BE1145" s="30"/>
      <c r="BF1145" s="1"/>
      <c r="BG1145" s="1"/>
      <c r="BH1145" s="1"/>
      <c r="BI1145" s="1"/>
      <c r="BJ1145" s="1"/>
    </row>
    <row r="1146" s="1" customFormat="1">
      <c r="A1146" s="13" t="s">
        <v>752</v>
      </c>
      <c r="B1146" s="14" t="s">
        <v>35</v>
      </c>
      <c r="C1146" s="13"/>
      <c r="D1146" s="13"/>
      <c r="E1146" s="29" t="s">
        <v>36</v>
      </c>
      <c r="F1146" s="16">
        <f t="shared" si="1946"/>
        <v>8990</v>
      </c>
      <c r="G1146" s="16">
        <f t="shared" si="1947"/>
        <v>0</v>
      </c>
      <c r="H1146" s="16">
        <f t="shared" si="1948"/>
        <v>0</v>
      </c>
      <c r="I1146" s="16">
        <f t="shared" si="1949"/>
        <v>0</v>
      </c>
      <c r="J1146" s="16">
        <f t="shared" si="1950"/>
        <v>0</v>
      </c>
      <c r="K1146" s="16">
        <f t="shared" si="1951"/>
        <v>0</v>
      </c>
      <c r="L1146" s="16">
        <f t="shared" si="1896"/>
        <v>8990</v>
      </c>
      <c r="M1146" s="16">
        <f t="shared" si="1897"/>
        <v>0</v>
      </c>
      <c r="N1146" s="16">
        <f t="shared" si="1898"/>
        <v>0</v>
      </c>
      <c r="O1146" s="16">
        <f t="shared" si="1952"/>
        <v>0</v>
      </c>
      <c r="P1146" s="16">
        <f t="shared" si="1953"/>
        <v>0</v>
      </c>
      <c r="Q1146" s="16">
        <f t="shared" si="1954"/>
        <v>0</v>
      </c>
      <c r="R1146" s="16">
        <f t="shared" si="1925"/>
        <v>8990</v>
      </c>
      <c r="S1146" s="16">
        <f t="shared" si="1926"/>
        <v>0</v>
      </c>
      <c r="T1146" s="16">
        <f t="shared" si="1927"/>
        <v>0</v>
      </c>
      <c r="U1146" s="16">
        <f t="shared" si="1955"/>
        <v>0</v>
      </c>
      <c r="V1146" s="16">
        <f t="shared" si="1956"/>
        <v>0</v>
      </c>
      <c r="W1146" s="16">
        <f t="shared" si="1957"/>
        <v>0</v>
      </c>
      <c r="X1146" s="16">
        <f t="shared" si="1928"/>
        <v>8990</v>
      </c>
      <c r="Y1146" s="16">
        <f t="shared" si="1929"/>
        <v>0</v>
      </c>
      <c r="Z1146" s="16">
        <f t="shared" si="1930"/>
        <v>0</v>
      </c>
      <c r="AA1146" s="16">
        <f t="shared" si="1958"/>
        <v>0</v>
      </c>
      <c r="AB1146" s="16">
        <f t="shared" si="1959"/>
        <v>0</v>
      </c>
      <c r="AC1146" s="16">
        <f t="shared" si="1960"/>
        <v>0</v>
      </c>
      <c r="AD1146" s="16">
        <f t="shared" si="1931"/>
        <v>8990</v>
      </c>
      <c r="AE1146" s="16">
        <f t="shared" si="1932"/>
        <v>0</v>
      </c>
      <c r="AF1146" s="16">
        <f t="shared" si="1933"/>
        <v>0</v>
      </c>
      <c r="AG1146" s="16">
        <f t="shared" si="1961"/>
        <v>0</v>
      </c>
      <c r="AH1146" s="16">
        <f t="shared" si="1934"/>
        <v>8990</v>
      </c>
      <c r="AI1146" s="16">
        <f t="shared" si="1935"/>
        <v>0</v>
      </c>
      <c r="AJ1146" s="16">
        <f t="shared" si="1936"/>
        <v>0</v>
      </c>
      <c r="AK1146" s="16">
        <f t="shared" si="1962"/>
        <v>0</v>
      </c>
      <c r="AL1146" s="16">
        <f t="shared" si="1963"/>
        <v>0</v>
      </c>
      <c r="AM1146" s="16">
        <f t="shared" si="1964"/>
        <v>0</v>
      </c>
      <c r="AN1146" s="16">
        <f t="shared" si="1937"/>
        <v>8990</v>
      </c>
      <c r="AO1146" s="16">
        <f t="shared" si="1938"/>
        <v>0</v>
      </c>
      <c r="AP1146" s="16">
        <f t="shared" si="1939"/>
        <v>0</v>
      </c>
      <c r="AQ1146" s="16">
        <f t="shared" si="1965"/>
        <v>0</v>
      </c>
      <c r="AR1146" s="16">
        <f t="shared" si="1966"/>
        <v>0</v>
      </c>
      <c r="AS1146" s="16">
        <f t="shared" si="1967"/>
        <v>0</v>
      </c>
      <c r="AT1146" s="16">
        <f t="shared" si="1940"/>
        <v>8990</v>
      </c>
      <c r="AU1146" s="16">
        <f t="shared" si="1941"/>
        <v>0</v>
      </c>
      <c r="AV1146" s="16">
        <f t="shared" si="1942"/>
        <v>0</v>
      </c>
      <c r="AW1146" s="16">
        <f t="shared" si="1968"/>
        <v>0</v>
      </c>
      <c r="AX1146" s="16">
        <f t="shared" si="1969"/>
        <v>0</v>
      </c>
      <c r="AY1146" s="16">
        <f t="shared" si="1970"/>
        <v>0</v>
      </c>
      <c r="AZ1146" s="16">
        <f t="shared" si="1943"/>
        <v>8990</v>
      </c>
      <c r="BA1146" s="16">
        <f t="shared" si="1944"/>
        <v>0</v>
      </c>
      <c r="BB1146" s="16">
        <f t="shared" si="1945"/>
        <v>0</v>
      </c>
      <c r="BC1146" s="16">
        <f t="shared" si="1971"/>
        <v>0</v>
      </c>
      <c r="BD1146" s="30"/>
      <c r="BE1146" s="30"/>
      <c r="BF1146" s="1"/>
      <c r="BG1146" s="1"/>
      <c r="BH1146" s="1"/>
      <c r="BI1146" s="1"/>
      <c r="BJ1146" s="1"/>
    </row>
    <row r="1147" s="1" customFormat="1">
      <c r="A1147" s="13" t="s">
        <v>752</v>
      </c>
      <c r="B1147" s="14">
        <v>400</v>
      </c>
      <c r="C1147" s="13" t="s">
        <v>327</v>
      </c>
      <c r="D1147" s="13" t="s">
        <v>303</v>
      </c>
      <c r="E1147" s="29" t="s">
        <v>749</v>
      </c>
      <c r="F1147" s="16">
        <v>8990</v>
      </c>
      <c r="G1147" s="16">
        <v>0</v>
      </c>
      <c r="H1147" s="16">
        <v>0</v>
      </c>
      <c r="I1147" s="16"/>
      <c r="J1147" s="16"/>
      <c r="K1147" s="16"/>
      <c r="L1147" s="16">
        <f t="shared" si="1896"/>
        <v>8990</v>
      </c>
      <c r="M1147" s="16">
        <f t="shared" si="1897"/>
        <v>0</v>
      </c>
      <c r="N1147" s="16">
        <f t="shared" si="1898"/>
        <v>0</v>
      </c>
      <c r="O1147" s="16"/>
      <c r="P1147" s="16"/>
      <c r="Q1147" s="16"/>
      <c r="R1147" s="16">
        <f t="shared" si="1925"/>
        <v>8990</v>
      </c>
      <c r="S1147" s="16">
        <f t="shared" si="1926"/>
        <v>0</v>
      </c>
      <c r="T1147" s="16">
        <f t="shared" si="1927"/>
        <v>0</v>
      </c>
      <c r="U1147" s="16"/>
      <c r="V1147" s="16"/>
      <c r="W1147" s="16"/>
      <c r="X1147" s="16">
        <f t="shared" si="1928"/>
        <v>8990</v>
      </c>
      <c r="Y1147" s="16">
        <f t="shared" si="1929"/>
        <v>0</v>
      </c>
      <c r="Z1147" s="16">
        <f t="shared" si="1930"/>
        <v>0</v>
      </c>
      <c r="AA1147" s="16"/>
      <c r="AB1147" s="16"/>
      <c r="AC1147" s="16"/>
      <c r="AD1147" s="16">
        <f t="shared" si="1931"/>
        <v>8990</v>
      </c>
      <c r="AE1147" s="16">
        <f t="shared" si="1932"/>
        <v>0</v>
      </c>
      <c r="AF1147" s="16">
        <f t="shared" si="1933"/>
        <v>0</v>
      </c>
      <c r="AG1147" s="16"/>
      <c r="AH1147" s="16">
        <f t="shared" si="1934"/>
        <v>8990</v>
      </c>
      <c r="AI1147" s="16">
        <f t="shared" si="1935"/>
        <v>0</v>
      </c>
      <c r="AJ1147" s="16">
        <f t="shared" si="1936"/>
        <v>0</v>
      </c>
      <c r="AK1147" s="16"/>
      <c r="AL1147" s="16"/>
      <c r="AM1147" s="16"/>
      <c r="AN1147" s="16">
        <f t="shared" si="1937"/>
        <v>8990</v>
      </c>
      <c r="AO1147" s="16">
        <f t="shared" si="1938"/>
        <v>0</v>
      </c>
      <c r="AP1147" s="16">
        <f t="shared" si="1939"/>
        <v>0</v>
      </c>
      <c r="AQ1147" s="16"/>
      <c r="AR1147" s="16"/>
      <c r="AS1147" s="16"/>
      <c r="AT1147" s="16">
        <f t="shared" si="1940"/>
        <v>8990</v>
      </c>
      <c r="AU1147" s="16">
        <f t="shared" si="1941"/>
        <v>0</v>
      </c>
      <c r="AV1147" s="16">
        <f t="shared" si="1942"/>
        <v>0</v>
      </c>
      <c r="AW1147" s="16"/>
      <c r="AX1147" s="16"/>
      <c r="AY1147" s="16"/>
      <c r="AZ1147" s="16">
        <f t="shared" si="1943"/>
        <v>8990</v>
      </c>
      <c r="BA1147" s="16">
        <f t="shared" si="1944"/>
        <v>0</v>
      </c>
      <c r="BB1147" s="16">
        <f t="shared" si="1945"/>
        <v>0</v>
      </c>
      <c r="BC1147" s="16"/>
      <c r="BD1147" s="30"/>
      <c r="BE1147" s="30"/>
      <c r="BF1147" s="1"/>
      <c r="BG1147" s="1"/>
      <c r="BH1147" s="1"/>
      <c r="BI1147" s="1"/>
      <c r="BJ1147" s="1"/>
    </row>
    <row r="1148" s="1" customFormat="1">
      <c r="A1148" s="13" t="s">
        <v>754</v>
      </c>
      <c r="B1148" s="14"/>
      <c r="C1148" s="13"/>
      <c r="D1148" s="13"/>
      <c r="E1148" s="29" t="s">
        <v>755</v>
      </c>
      <c r="F1148" s="16">
        <f t="shared" si="1946"/>
        <v>4784.3000000000002</v>
      </c>
      <c r="G1148" s="16">
        <f t="shared" si="1947"/>
        <v>0</v>
      </c>
      <c r="H1148" s="16">
        <f t="shared" si="1948"/>
        <v>0</v>
      </c>
      <c r="I1148" s="16">
        <f t="shared" si="1949"/>
        <v>0</v>
      </c>
      <c r="J1148" s="16">
        <f t="shared" si="1950"/>
        <v>0</v>
      </c>
      <c r="K1148" s="16">
        <f t="shared" si="1951"/>
        <v>0</v>
      </c>
      <c r="L1148" s="16">
        <f t="shared" si="1896"/>
        <v>4784.3000000000002</v>
      </c>
      <c r="M1148" s="16">
        <f t="shared" si="1897"/>
        <v>0</v>
      </c>
      <c r="N1148" s="16">
        <f t="shared" si="1898"/>
        <v>0</v>
      </c>
      <c r="O1148" s="16">
        <f t="shared" si="1952"/>
        <v>0</v>
      </c>
      <c r="P1148" s="16">
        <f t="shared" si="1953"/>
        <v>0</v>
      </c>
      <c r="Q1148" s="16">
        <f t="shared" si="1954"/>
        <v>0</v>
      </c>
      <c r="R1148" s="16">
        <f t="shared" si="1925"/>
        <v>4784.3000000000002</v>
      </c>
      <c r="S1148" s="16">
        <f t="shared" si="1926"/>
        <v>0</v>
      </c>
      <c r="T1148" s="16">
        <f t="shared" si="1927"/>
        <v>0</v>
      </c>
      <c r="U1148" s="16">
        <f t="shared" si="1955"/>
        <v>0</v>
      </c>
      <c r="V1148" s="16">
        <f t="shared" si="1956"/>
        <v>0</v>
      </c>
      <c r="W1148" s="16">
        <f t="shared" si="1957"/>
        <v>0</v>
      </c>
      <c r="X1148" s="16">
        <f t="shared" si="1928"/>
        <v>4784.3000000000002</v>
      </c>
      <c r="Y1148" s="16">
        <f t="shared" si="1929"/>
        <v>0</v>
      </c>
      <c r="Z1148" s="16">
        <f t="shared" si="1930"/>
        <v>0</v>
      </c>
      <c r="AA1148" s="16">
        <f t="shared" si="1958"/>
        <v>0</v>
      </c>
      <c r="AB1148" s="16">
        <f t="shared" si="1959"/>
        <v>0</v>
      </c>
      <c r="AC1148" s="16">
        <f t="shared" si="1960"/>
        <v>0</v>
      </c>
      <c r="AD1148" s="16">
        <f t="shared" si="1931"/>
        <v>4784.3000000000002</v>
      </c>
      <c r="AE1148" s="16">
        <f t="shared" si="1932"/>
        <v>0</v>
      </c>
      <c r="AF1148" s="16">
        <f t="shared" si="1933"/>
        <v>0</v>
      </c>
      <c r="AG1148" s="16">
        <f t="shared" si="1961"/>
        <v>0</v>
      </c>
      <c r="AH1148" s="16">
        <f t="shared" si="1934"/>
        <v>4784.3000000000002</v>
      </c>
      <c r="AI1148" s="16">
        <f t="shared" si="1935"/>
        <v>0</v>
      </c>
      <c r="AJ1148" s="16">
        <f t="shared" si="1936"/>
        <v>0</v>
      </c>
      <c r="AK1148" s="16">
        <f t="shared" si="1962"/>
        <v>0</v>
      </c>
      <c r="AL1148" s="16">
        <f t="shared" si="1963"/>
        <v>0</v>
      </c>
      <c r="AM1148" s="16">
        <f t="shared" si="1964"/>
        <v>0</v>
      </c>
      <c r="AN1148" s="16">
        <f t="shared" si="1937"/>
        <v>4784.3000000000002</v>
      </c>
      <c r="AO1148" s="16">
        <f t="shared" si="1938"/>
        <v>0</v>
      </c>
      <c r="AP1148" s="16">
        <f t="shared" si="1939"/>
        <v>0</v>
      </c>
      <c r="AQ1148" s="16">
        <f t="shared" si="1965"/>
        <v>0</v>
      </c>
      <c r="AR1148" s="16">
        <f t="shared" si="1966"/>
        <v>0</v>
      </c>
      <c r="AS1148" s="16">
        <f t="shared" si="1967"/>
        <v>0</v>
      </c>
      <c r="AT1148" s="16">
        <f t="shared" si="1940"/>
        <v>4784.3000000000002</v>
      </c>
      <c r="AU1148" s="16">
        <f t="shared" si="1941"/>
        <v>0</v>
      </c>
      <c r="AV1148" s="16">
        <f t="shared" si="1942"/>
        <v>0</v>
      </c>
      <c r="AW1148" s="16">
        <f t="shared" si="1968"/>
        <v>0</v>
      </c>
      <c r="AX1148" s="16">
        <f t="shared" si="1969"/>
        <v>0</v>
      </c>
      <c r="AY1148" s="16">
        <f t="shared" si="1970"/>
        <v>0</v>
      </c>
      <c r="AZ1148" s="16">
        <f t="shared" si="1943"/>
        <v>4784.3000000000002</v>
      </c>
      <c r="BA1148" s="16">
        <f t="shared" si="1944"/>
        <v>0</v>
      </c>
      <c r="BB1148" s="16">
        <f t="shared" si="1945"/>
        <v>0</v>
      </c>
      <c r="BC1148" s="16">
        <f t="shared" si="1971"/>
        <v>0</v>
      </c>
      <c r="BD1148" s="30"/>
      <c r="BE1148" s="30"/>
      <c r="BF1148" s="1"/>
      <c r="BG1148" s="1"/>
      <c r="BH1148" s="1"/>
      <c r="BI1148" s="1"/>
      <c r="BJ1148" s="1"/>
    </row>
    <row r="1149" s="1" customFormat="1">
      <c r="A1149" s="13" t="s">
        <v>754</v>
      </c>
      <c r="B1149" s="14" t="s">
        <v>35</v>
      </c>
      <c r="C1149" s="13"/>
      <c r="D1149" s="13"/>
      <c r="E1149" s="29" t="s">
        <v>36</v>
      </c>
      <c r="F1149" s="16">
        <f t="shared" si="1946"/>
        <v>4784.3000000000002</v>
      </c>
      <c r="G1149" s="16">
        <f t="shared" si="1947"/>
        <v>0</v>
      </c>
      <c r="H1149" s="16">
        <f t="shared" si="1948"/>
        <v>0</v>
      </c>
      <c r="I1149" s="16">
        <f t="shared" si="1949"/>
        <v>0</v>
      </c>
      <c r="J1149" s="16">
        <f t="shared" si="1950"/>
        <v>0</v>
      </c>
      <c r="K1149" s="16">
        <f t="shared" si="1951"/>
        <v>0</v>
      </c>
      <c r="L1149" s="16">
        <f t="shared" si="1896"/>
        <v>4784.3000000000002</v>
      </c>
      <c r="M1149" s="16">
        <f t="shared" si="1897"/>
        <v>0</v>
      </c>
      <c r="N1149" s="16">
        <f t="shared" si="1898"/>
        <v>0</v>
      </c>
      <c r="O1149" s="16">
        <f t="shared" si="1952"/>
        <v>0</v>
      </c>
      <c r="P1149" s="16">
        <f t="shared" si="1953"/>
        <v>0</v>
      </c>
      <c r="Q1149" s="16">
        <f t="shared" si="1954"/>
        <v>0</v>
      </c>
      <c r="R1149" s="16">
        <f t="shared" si="1925"/>
        <v>4784.3000000000002</v>
      </c>
      <c r="S1149" s="16">
        <f t="shared" si="1926"/>
        <v>0</v>
      </c>
      <c r="T1149" s="16">
        <f t="shared" si="1927"/>
        <v>0</v>
      </c>
      <c r="U1149" s="16">
        <f t="shared" si="1955"/>
        <v>0</v>
      </c>
      <c r="V1149" s="16">
        <f t="shared" si="1956"/>
        <v>0</v>
      </c>
      <c r="W1149" s="16">
        <f t="shared" si="1957"/>
        <v>0</v>
      </c>
      <c r="X1149" s="16">
        <f t="shared" si="1928"/>
        <v>4784.3000000000002</v>
      </c>
      <c r="Y1149" s="16">
        <f t="shared" si="1929"/>
        <v>0</v>
      </c>
      <c r="Z1149" s="16">
        <f t="shared" si="1930"/>
        <v>0</v>
      </c>
      <c r="AA1149" s="16">
        <f t="shared" si="1958"/>
        <v>0</v>
      </c>
      <c r="AB1149" s="16">
        <f t="shared" si="1959"/>
        <v>0</v>
      </c>
      <c r="AC1149" s="16">
        <f t="shared" si="1960"/>
        <v>0</v>
      </c>
      <c r="AD1149" s="16">
        <f t="shared" si="1931"/>
        <v>4784.3000000000002</v>
      </c>
      <c r="AE1149" s="16">
        <f t="shared" si="1932"/>
        <v>0</v>
      </c>
      <c r="AF1149" s="16">
        <f t="shared" si="1933"/>
        <v>0</v>
      </c>
      <c r="AG1149" s="16">
        <f t="shared" si="1961"/>
        <v>0</v>
      </c>
      <c r="AH1149" s="16">
        <f t="shared" si="1934"/>
        <v>4784.3000000000002</v>
      </c>
      <c r="AI1149" s="16">
        <f t="shared" si="1935"/>
        <v>0</v>
      </c>
      <c r="AJ1149" s="16">
        <f t="shared" si="1936"/>
        <v>0</v>
      </c>
      <c r="AK1149" s="16">
        <f t="shared" si="1962"/>
        <v>0</v>
      </c>
      <c r="AL1149" s="16">
        <f t="shared" si="1963"/>
        <v>0</v>
      </c>
      <c r="AM1149" s="16">
        <f t="shared" si="1964"/>
        <v>0</v>
      </c>
      <c r="AN1149" s="16">
        <f t="shared" si="1937"/>
        <v>4784.3000000000002</v>
      </c>
      <c r="AO1149" s="16">
        <f t="shared" si="1938"/>
        <v>0</v>
      </c>
      <c r="AP1149" s="16">
        <f t="shared" si="1939"/>
        <v>0</v>
      </c>
      <c r="AQ1149" s="16">
        <f t="shared" si="1965"/>
        <v>0</v>
      </c>
      <c r="AR1149" s="16">
        <f t="shared" si="1966"/>
        <v>0</v>
      </c>
      <c r="AS1149" s="16">
        <f t="shared" si="1967"/>
        <v>0</v>
      </c>
      <c r="AT1149" s="16">
        <f t="shared" si="1940"/>
        <v>4784.3000000000002</v>
      </c>
      <c r="AU1149" s="16">
        <f t="shared" si="1941"/>
        <v>0</v>
      </c>
      <c r="AV1149" s="16">
        <f t="shared" si="1942"/>
        <v>0</v>
      </c>
      <c r="AW1149" s="16">
        <f t="shared" si="1968"/>
        <v>0</v>
      </c>
      <c r="AX1149" s="16">
        <f t="shared" si="1969"/>
        <v>0</v>
      </c>
      <c r="AY1149" s="16">
        <f t="shared" si="1970"/>
        <v>0</v>
      </c>
      <c r="AZ1149" s="16">
        <f t="shared" si="1943"/>
        <v>4784.3000000000002</v>
      </c>
      <c r="BA1149" s="16">
        <f t="shared" si="1944"/>
        <v>0</v>
      </c>
      <c r="BB1149" s="16">
        <f t="shared" si="1945"/>
        <v>0</v>
      </c>
      <c r="BC1149" s="16">
        <f t="shared" si="1971"/>
        <v>0</v>
      </c>
      <c r="BD1149" s="30"/>
      <c r="BE1149" s="30"/>
      <c r="BF1149" s="1"/>
      <c r="BG1149" s="1"/>
      <c r="BH1149" s="1"/>
      <c r="BI1149" s="1"/>
      <c r="BJ1149" s="1"/>
    </row>
    <row r="1150" s="1" customFormat="1">
      <c r="A1150" s="13" t="s">
        <v>754</v>
      </c>
      <c r="B1150" s="14">
        <v>400</v>
      </c>
      <c r="C1150" s="13" t="s">
        <v>327</v>
      </c>
      <c r="D1150" s="13" t="s">
        <v>303</v>
      </c>
      <c r="E1150" s="29" t="s">
        <v>749</v>
      </c>
      <c r="F1150" s="16">
        <v>4784.3000000000002</v>
      </c>
      <c r="G1150" s="16">
        <v>0</v>
      </c>
      <c r="H1150" s="16">
        <v>0</v>
      </c>
      <c r="I1150" s="16"/>
      <c r="J1150" s="16"/>
      <c r="K1150" s="16"/>
      <c r="L1150" s="16">
        <f t="shared" si="1896"/>
        <v>4784.3000000000002</v>
      </c>
      <c r="M1150" s="16">
        <f t="shared" si="1897"/>
        <v>0</v>
      </c>
      <c r="N1150" s="16">
        <f t="shared" si="1898"/>
        <v>0</v>
      </c>
      <c r="O1150" s="16"/>
      <c r="P1150" s="16"/>
      <c r="Q1150" s="16"/>
      <c r="R1150" s="16">
        <f t="shared" si="1925"/>
        <v>4784.3000000000002</v>
      </c>
      <c r="S1150" s="16">
        <f t="shared" si="1926"/>
        <v>0</v>
      </c>
      <c r="T1150" s="16">
        <f t="shared" si="1927"/>
        <v>0</v>
      </c>
      <c r="U1150" s="16"/>
      <c r="V1150" s="16"/>
      <c r="W1150" s="16"/>
      <c r="X1150" s="16">
        <f t="shared" si="1928"/>
        <v>4784.3000000000002</v>
      </c>
      <c r="Y1150" s="16">
        <f t="shared" si="1929"/>
        <v>0</v>
      </c>
      <c r="Z1150" s="16">
        <f t="shared" si="1930"/>
        <v>0</v>
      </c>
      <c r="AA1150" s="16"/>
      <c r="AB1150" s="16"/>
      <c r="AC1150" s="16"/>
      <c r="AD1150" s="16">
        <f t="shared" si="1931"/>
        <v>4784.3000000000002</v>
      </c>
      <c r="AE1150" s="16">
        <f t="shared" si="1932"/>
        <v>0</v>
      </c>
      <c r="AF1150" s="16">
        <f t="shared" si="1933"/>
        <v>0</v>
      </c>
      <c r="AG1150" s="16"/>
      <c r="AH1150" s="16">
        <f t="shared" si="1934"/>
        <v>4784.3000000000002</v>
      </c>
      <c r="AI1150" s="16">
        <f t="shared" si="1935"/>
        <v>0</v>
      </c>
      <c r="AJ1150" s="16">
        <f t="shared" si="1936"/>
        <v>0</v>
      </c>
      <c r="AK1150" s="16"/>
      <c r="AL1150" s="16"/>
      <c r="AM1150" s="16"/>
      <c r="AN1150" s="16">
        <f t="shared" si="1937"/>
        <v>4784.3000000000002</v>
      </c>
      <c r="AO1150" s="16">
        <f t="shared" si="1938"/>
        <v>0</v>
      </c>
      <c r="AP1150" s="16">
        <f t="shared" si="1939"/>
        <v>0</v>
      </c>
      <c r="AQ1150" s="16"/>
      <c r="AR1150" s="16"/>
      <c r="AS1150" s="16"/>
      <c r="AT1150" s="16">
        <f t="shared" si="1940"/>
        <v>4784.3000000000002</v>
      </c>
      <c r="AU1150" s="16">
        <f t="shared" si="1941"/>
        <v>0</v>
      </c>
      <c r="AV1150" s="16">
        <f t="shared" si="1942"/>
        <v>0</v>
      </c>
      <c r="AW1150" s="16"/>
      <c r="AX1150" s="16"/>
      <c r="AY1150" s="16"/>
      <c r="AZ1150" s="16">
        <f t="shared" si="1943"/>
        <v>4784.3000000000002</v>
      </c>
      <c r="BA1150" s="16">
        <f t="shared" si="1944"/>
        <v>0</v>
      </c>
      <c r="BB1150" s="16">
        <f t="shared" si="1945"/>
        <v>0</v>
      </c>
      <c r="BC1150" s="16"/>
      <c r="BD1150" s="30"/>
      <c r="BE1150" s="30"/>
      <c r="BF1150" s="1"/>
      <c r="BG1150" s="1"/>
      <c r="BH1150" s="1"/>
      <c r="BI1150" s="1"/>
      <c r="BJ1150" s="1"/>
    </row>
    <row r="1151" s="1" customFormat="1">
      <c r="A1151" s="13" t="s">
        <v>756</v>
      </c>
      <c r="B1151" s="14"/>
      <c r="C1151" s="13"/>
      <c r="D1151" s="13"/>
      <c r="E1151" s="29" t="s">
        <v>757</v>
      </c>
      <c r="F1151" s="16">
        <f t="shared" si="1946"/>
        <v>26891</v>
      </c>
      <c r="G1151" s="16">
        <f t="shared" si="1947"/>
        <v>0</v>
      </c>
      <c r="H1151" s="16">
        <f t="shared" si="1948"/>
        <v>0</v>
      </c>
      <c r="I1151" s="16">
        <f t="shared" si="1949"/>
        <v>0</v>
      </c>
      <c r="J1151" s="16">
        <f t="shared" si="1950"/>
        <v>0</v>
      </c>
      <c r="K1151" s="16">
        <f t="shared" si="1951"/>
        <v>0</v>
      </c>
      <c r="L1151" s="16">
        <f t="shared" si="1896"/>
        <v>26891</v>
      </c>
      <c r="M1151" s="16">
        <f t="shared" si="1897"/>
        <v>0</v>
      </c>
      <c r="N1151" s="16">
        <f t="shared" si="1898"/>
        <v>0</v>
      </c>
      <c r="O1151" s="16">
        <f t="shared" si="1952"/>
        <v>0</v>
      </c>
      <c r="P1151" s="16">
        <f t="shared" si="1953"/>
        <v>0</v>
      </c>
      <c r="Q1151" s="16">
        <f t="shared" si="1954"/>
        <v>0</v>
      </c>
      <c r="R1151" s="16">
        <f t="shared" si="1925"/>
        <v>26891</v>
      </c>
      <c r="S1151" s="16">
        <f t="shared" si="1926"/>
        <v>0</v>
      </c>
      <c r="T1151" s="16">
        <f t="shared" si="1927"/>
        <v>0</v>
      </c>
      <c r="U1151" s="16">
        <f t="shared" si="1955"/>
        <v>0</v>
      </c>
      <c r="V1151" s="16">
        <f t="shared" si="1956"/>
        <v>0</v>
      </c>
      <c r="W1151" s="16">
        <f t="shared" si="1957"/>
        <v>0</v>
      </c>
      <c r="X1151" s="16">
        <f t="shared" si="1928"/>
        <v>26891</v>
      </c>
      <c r="Y1151" s="16">
        <f t="shared" si="1929"/>
        <v>0</v>
      </c>
      <c r="Z1151" s="16">
        <f t="shared" si="1930"/>
        <v>0</v>
      </c>
      <c r="AA1151" s="16">
        <f t="shared" si="1958"/>
        <v>0</v>
      </c>
      <c r="AB1151" s="16">
        <f t="shared" si="1959"/>
        <v>0</v>
      </c>
      <c r="AC1151" s="16">
        <f t="shared" si="1960"/>
        <v>0</v>
      </c>
      <c r="AD1151" s="16">
        <f t="shared" si="1931"/>
        <v>26891</v>
      </c>
      <c r="AE1151" s="16">
        <f t="shared" si="1932"/>
        <v>0</v>
      </c>
      <c r="AF1151" s="16">
        <f t="shared" si="1933"/>
        <v>0</v>
      </c>
      <c r="AG1151" s="16">
        <f t="shared" si="1961"/>
        <v>0</v>
      </c>
      <c r="AH1151" s="16">
        <f t="shared" si="1934"/>
        <v>26891</v>
      </c>
      <c r="AI1151" s="16">
        <f t="shared" si="1935"/>
        <v>0</v>
      </c>
      <c r="AJ1151" s="16">
        <f t="shared" si="1936"/>
        <v>0</v>
      </c>
      <c r="AK1151" s="16">
        <f t="shared" si="1962"/>
        <v>0</v>
      </c>
      <c r="AL1151" s="16">
        <f t="shared" si="1963"/>
        <v>0</v>
      </c>
      <c r="AM1151" s="16">
        <f t="shared" si="1964"/>
        <v>0</v>
      </c>
      <c r="AN1151" s="16">
        <f t="shared" si="1937"/>
        <v>26891</v>
      </c>
      <c r="AO1151" s="16">
        <f t="shared" si="1938"/>
        <v>0</v>
      </c>
      <c r="AP1151" s="16">
        <f t="shared" si="1939"/>
        <v>0</v>
      </c>
      <c r="AQ1151" s="16">
        <f t="shared" si="1965"/>
        <v>0</v>
      </c>
      <c r="AR1151" s="16">
        <f t="shared" si="1966"/>
        <v>0</v>
      </c>
      <c r="AS1151" s="16">
        <f t="shared" si="1967"/>
        <v>0</v>
      </c>
      <c r="AT1151" s="16">
        <f t="shared" si="1940"/>
        <v>26891</v>
      </c>
      <c r="AU1151" s="16">
        <f t="shared" si="1941"/>
        <v>0</v>
      </c>
      <c r="AV1151" s="16">
        <f t="shared" si="1942"/>
        <v>0</v>
      </c>
      <c r="AW1151" s="16">
        <f t="shared" si="1968"/>
        <v>0</v>
      </c>
      <c r="AX1151" s="16">
        <f t="shared" si="1969"/>
        <v>0</v>
      </c>
      <c r="AY1151" s="16">
        <f t="shared" si="1970"/>
        <v>0</v>
      </c>
      <c r="AZ1151" s="16">
        <f t="shared" si="1943"/>
        <v>26891</v>
      </c>
      <c r="BA1151" s="16">
        <f t="shared" si="1944"/>
        <v>0</v>
      </c>
      <c r="BB1151" s="16">
        <f t="shared" si="1945"/>
        <v>0</v>
      </c>
      <c r="BC1151" s="16">
        <f t="shared" si="1971"/>
        <v>0</v>
      </c>
      <c r="BD1151" s="30"/>
      <c r="BE1151" s="30"/>
      <c r="BF1151" s="1"/>
      <c r="BG1151" s="1"/>
      <c r="BH1151" s="1"/>
      <c r="BI1151" s="1"/>
      <c r="BJ1151" s="1"/>
    </row>
    <row r="1152" s="1" customFormat="1">
      <c r="A1152" s="13" t="s">
        <v>756</v>
      </c>
      <c r="B1152" s="14" t="s">
        <v>35</v>
      </c>
      <c r="C1152" s="13"/>
      <c r="D1152" s="13"/>
      <c r="E1152" s="29" t="s">
        <v>36</v>
      </c>
      <c r="F1152" s="16">
        <f t="shared" si="1946"/>
        <v>26891</v>
      </c>
      <c r="G1152" s="16">
        <f t="shared" si="1947"/>
        <v>0</v>
      </c>
      <c r="H1152" s="16">
        <f t="shared" si="1948"/>
        <v>0</v>
      </c>
      <c r="I1152" s="16">
        <f t="shared" si="1949"/>
        <v>0</v>
      </c>
      <c r="J1152" s="16">
        <f t="shared" si="1950"/>
        <v>0</v>
      </c>
      <c r="K1152" s="16">
        <f t="shared" si="1951"/>
        <v>0</v>
      </c>
      <c r="L1152" s="16">
        <f t="shared" si="1896"/>
        <v>26891</v>
      </c>
      <c r="M1152" s="16">
        <f t="shared" si="1897"/>
        <v>0</v>
      </c>
      <c r="N1152" s="16">
        <f t="shared" si="1898"/>
        <v>0</v>
      </c>
      <c r="O1152" s="16">
        <f t="shared" si="1952"/>
        <v>0</v>
      </c>
      <c r="P1152" s="16">
        <f t="shared" si="1953"/>
        <v>0</v>
      </c>
      <c r="Q1152" s="16">
        <f t="shared" si="1954"/>
        <v>0</v>
      </c>
      <c r="R1152" s="16">
        <f t="shared" si="1925"/>
        <v>26891</v>
      </c>
      <c r="S1152" s="16">
        <f t="shared" si="1926"/>
        <v>0</v>
      </c>
      <c r="T1152" s="16">
        <f t="shared" si="1927"/>
        <v>0</v>
      </c>
      <c r="U1152" s="16">
        <f t="shared" si="1955"/>
        <v>0</v>
      </c>
      <c r="V1152" s="16">
        <f t="shared" si="1956"/>
        <v>0</v>
      </c>
      <c r="W1152" s="16">
        <f t="shared" si="1957"/>
        <v>0</v>
      </c>
      <c r="X1152" s="16">
        <f t="shared" si="1928"/>
        <v>26891</v>
      </c>
      <c r="Y1152" s="16">
        <f t="shared" si="1929"/>
        <v>0</v>
      </c>
      <c r="Z1152" s="16">
        <f t="shared" si="1930"/>
        <v>0</v>
      </c>
      <c r="AA1152" s="16">
        <f t="shared" si="1958"/>
        <v>0</v>
      </c>
      <c r="AB1152" s="16">
        <f t="shared" si="1959"/>
        <v>0</v>
      </c>
      <c r="AC1152" s="16">
        <f t="shared" si="1960"/>
        <v>0</v>
      </c>
      <c r="AD1152" s="16">
        <f t="shared" si="1931"/>
        <v>26891</v>
      </c>
      <c r="AE1152" s="16">
        <f t="shared" si="1932"/>
        <v>0</v>
      </c>
      <c r="AF1152" s="16">
        <f t="shared" si="1933"/>
        <v>0</v>
      </c>
      <c r="AG1152" s="16">
        <f t="shared" si="1961"/>
        <v>0</v>
      </c>
      <c r="AH1152" s="16">
        <f t="shared" si="1934"/>
        <v>26891</v>
      </c>
      <c r="AI1152" s="16">
        <f t="shared" si="1935"/>
        <v>0</v>
      </c>
      <c r="AJ1152" s="16">
        <f t="shared" si="1936"/>
        <v>0</v>
      </c>
      <c r="AK1152" s="16">
        <f t="shared" si="1962"/>
        <v>0</v>
      </c>
      <c r="AL1152" s="16">
        <f t="shared" si="1963"/>
        <v>0</v>
      </c>
      <c r="AM1152" s="16">
        <f t="shared" si="1964"/>
        <v>0</v>
      </c>
      <c r="AN1152" s="16">
        <f t="shared" si="1937"/>
        <v>26891</v>
      </c>
      <c r="AO1152" s="16">
        <f t="shared" si="1938"/>
        <v>0</v>
      </c>
      <c r="AP1152" s="16">
        <f t="shared" si="1939"/>
        <v>0</v>
      </c>
      <c r="AQ1152" s="16">
        <f t="shared" si="1965"/>
        <v>0</v>
      </c>
      <c r="AR1152" s="16">
        <f t="shared" si="1966"/>
        <v>0</v>
      </c>
      <c r="AS1152" s="16">
        <f t="shared" si="1967"/>
        <v>0</v>
      </c>
      <c r="AT1152" s="16">
        <f t="shared" si="1940"/>
        <v>26891</v>
      </c>
      <c r="AU1152" s="16">
        <f t="shared" si="1941"/>
        <v>0</v>
      </c>
      <c r="AV1152" s="16">
        <f t="shared" si="1942"/>
        <v>0</v>
      </c>
      <c r="AW1152" s="16">
        <f t="shared" si="1968"/>
        <v>0</v>
      </c>
      <c r="AX1152" s="16">
        <f t="shared" si="1969"/>
        <v>0</v>
      </c>
      <c r="AY1152" s="16">
        <f t="shared" si="1970"/>
        <v>0</v>
      </c>
      <c r="AZ1152" s="16">
        <f t="shared" si="1943"/>
        <v>26891</v>
      </c>
      <c r="BA1152" s="16">
        <f t="shared" si="1944"/>
        <v>0</v>
      </c>
      <c r="BB1152" s="16">
        <f t="shared" si="1945"/>
        <v>0</v>
      </c>
      <c r="BC1152" s="16">
        <f t="shared" si="1971"/>
        <v>0</v>
      </c>
      <c r="BD1152" s="30"/>
      <c r="BE1152" s="30"/>
      <c r="BF1152" s="1"/>
      <c r="BG1152" s="1"/>
      <c r="BH1152" s="1"/>
      <c r="BI1152" s="1"/>
      <c r="BJ1152" s="1"/>
    </row>
    <row r="1153" s="1" customFormat="1">
      <c r="A1153" s="13" t="s">
        <v>756</v>
      </c>
      <c r="B1153" s="14">
        <v>400</v>
      </c>
      <c r="C1153" s="13" t="s">
        <v>327</v>
      </c>
      <c r="D1153" s="13" t="s">
        <v>303</v>
      </c>
      <c r="E1153" s="29" t="s">
        <v>749</v>
      </c>
      <c r="F1153" s="16">
        <v>26891</v>
      </c>
      <c r="G1153" s="16">
        <v>0</v>
      </c>
      <c r="H1153" s="16">
        <v>0</v>
      </c>
      <c r="I1153" s="16"/>
      <c r="J1153" s="16"/>
      <c r="K1153" s="16"/>
      <c r="L1153" s="16">
        <f t="shared" si="1896"/>
        <v>26891</v>
      </c>
      <c r="M1153" s="16">
        <f t="shared" si="1897"/>
        <v>0</v>
      </c>
      <c r="N1153" s="16">
        <f t="shared" si="1898"/>
        <v>0</v>
      </c>
      <c r="O1153" s="16"/>
      <c r="P1153" s="16"/>
      <c r="Q1153" s="16"/>
      <c r="R1153" s="16">
        <f t="shared" si="1925"/>
        <v>26891</v>
      </c>
      <c r="S1153" s="16">
        <f t="shared" si="1926"/>
        <v>0</v>
      </c>
      <c r="T1153" s="16">
        <f t="shared" si="1927"/>
        <v>0</v>
      </c>
      <c r="U1153" s="16"/>
      <c r="V1153" s="16"/>
      <c r="W1153" s="16"/>
      <c r="X1153" s="16">
        <f t="shared" si="1928"/>
        <v>26891</v>
      </c>
      <c r="Y1153" s="16">
        <f t="shared" si="1929"/>
        <v>0</v>
      </c>
      <c r="Z1153" s="16">
        <f t="shared" si="1930"/>
        <v>0</v>
      </c>
      <c r="AA1153" s="16"/>
      <c r="AB1153" s="16"/>
      <c r="AC1153" s="16"/>
      <c r="AD1153" s="16">
        <f t="shared" si="1931"/>
        <v>26891</v>
      </c>
      <c r="AE1153" s="16">
        <f t="shared" si="1932"/>
        <v>0</v>
      </c>
      <c r="AF1153" s="16">
        <f t="shared" si="1933"/>
        <v>0</v>
      </c>
      <c r="AG1153" s="16"/>
      <c r="AH1153" s="16">
        <f t="shared" si="1934"/>
        <v>26891</v>
      </c>
      <c r="AI1153" s="16">
        <f t="shared" si="1935"/>
        <v>0</v>
      </c>
      <c r="AJ1153" s="16">
        <f t="shared" si="1936"/>
        <v>0</v>
      </c>
      <c r="AK1153" s="16"/>
      <c r="AL1153" s="16"/>
      <c r="AM1153" s="16"/>
      <c r="AN1153" s="16">
        <f t="shared" si="1937"/>
        <v>26891</v>
      </c>
      <c r="AO1153" s="16">
        <f t="shared" si="1938"/>
        <v>0</v>
      </c>
      <c r="AP1153" s="16">
        <f t="shared" si="1939"/>
        <v>0</v>
      </c>
      <c r="AQ1153" s="16"/>
      <c r="AR1153" s="16"/>
      <c r="AS1153" s="16"/>
      <c r="AT1153" s="16">
        <f t="shared" si="1940"/>
        <v>26891</v>
      </c>
      <c r="AU1153" s="16">
        <f t="shared" si="1941"/>
        <v>0</v>
      </c>
      <c r="AV1153" s="16">
        <f t="shared" si="1942"/>
        <v>0</v>
      </c>
      <c r="AW1153" s="16"/>
      <c r="AX1153" s="16"/>
      <c r="AY1153" s="16"/>
      <c r="AZ1153" s="16">
        <f t="shared" si="1943"/>
        <v>26891</v>
      </c>
      <c r="BA1153" s="16">
        <f t="shared" si="1944"/>
        <v>0</v>
      </c>
      <c r="BB1153" s="16">
        <f t="shared" si="1945"/>
        <v>0</v>
      </c>
      <c r="BC1153" s="16"/>
      <c r="BD1153" s="30"/>
      <c r="BE1153" s="30"/>
      <c r="BF1153" s="1"/>
      <c r="BG1153" s="1"/>
      <c r="BH1153" s="1"/>
      <c r="BI1153" s="1"/>
      <c r="BJ1153" s="1"/>
    </row>
    <row r="1154" s="1" customFormat="1">
      <c r="A1154" s="13" t="s">
        <v>758</v>
      </c>
      <c r="B1154" s="14"/>
      <c r="C1154" s="13"/>
      <c r="D1154" s="13"/>
      <c r="E1154" s="29" t="s">
        <v>759</v>
      </c>
      <c r="F1154" s="16">
        <f t="shared" si="1946"/>
        <v>4000</v>
      </c>
      <c r="G1154" s="16">
        <f t="shared" si="1947"/>
        <v>34485.800000000003</v>
      </c>
      <c r="H1154" s="16">
        <f t="shared" si="1948"/>
        <v>0</v>
      </c>
      <c r="I1154" s="16">
        <f t="shared" si="1949"/>
        <v>0</v>
      </c>
      <c r="J1154" s="16">
        <f t="shared" si="1950"/>
        <v>0</v>
      </c>
      <c r="K1154" s="16">
        <f t="shared" si="1951"/>
        <v>0</v>
      </c>
      <c r="L1154" s="16">
        <f t="shared" si="1896"/>
        <v>4000</v>
      </c>
      <c r="M1154" s="16">
        <f t="shared" si="1897"/>
        <v>34485.800000000003</v>
      </c>
      <c r="N1154" s="16">
        <f t="shared" si="1898"/>
        <v>0</v>
      </c>
      <c r="O1154" s="16">
        <f t="shared" si="1952"/>
        <v>0</v>
      </c>
      <c r="P1154" s="16">
        <f t="shared" si="1953"/>
        <v>0</v>
      </c>
      <c r="Q1154" s="16">
        <f t="shared" si="1954"/>
        <v>0</v>
      </c>
      <c r="R1154" s="16">
        <f t="shared" si="1925"/>
        <v>4000</v>
      </c>
      <c r="S1154" s="16">
        <f t="shared" si="1926"/>
        <v>34485.800000000003</v>
      </c>
      <c r="T1154" s="16">
        <f t="shared" si="1927"/>
        <v>0</v>
      </c>
      <c r="U1154" s="16">
        <f t="shared" si="1955"/>
        <v>0</v>
      </c>
      <c r="V1154" s="16">
        <f t="shared" si="1956"/>
        <v>0</v>
      </c>
      <c r="W1154" s="16">
        <f t="shared" si="1957"/>
        <v>0</v>
      </c>
      <c r="X1154" s="16">
        <f t="shared" si="1928"/>
        <v>4000</v>
      </c>
      <c r="Y1154" s="16">
        <f t="shared" si="1929"/>
        <v>34485.800000000003</v>
      </c>
      <c r="Z1154" s="16">
        <f t="shared" si="1930"/>
        <v>0</v>
      </c>
      <c r="AA1154" s="16">
        <f t="shared" si="1958"/>
        <v>0</v>
      </c>
      <c r="AB1154" s="16">
        <f t="shared" si="1959"/>
        <v>0</v>
      </c>
      <c r="AC1154" s="16">
        <f t="shared" si="1960"/>
        <v>0</v>
      </c>
      <c r="AD1154" s="16">
        <f t="shared" si="1931"/>
        <v>4000</v>
      </c>
      <c r="AE1154" s="16">
        <f t="shared" si="1932"/>
        <v>34485.800000000003</v>
      </c>
      <c r="AF1154" s="16">
        <f t="shared" si="1933"/>
        <v>0</v>
      </c>
      <c r="AG1154" s="16">
        <f t="shared" si="1961"/>
        <v>0</v>
      </c>
      <c r="AH1154" s="16">
        <f t="shared" si="1934"/>
        <v>4000</v>
      </c>
      <c r="AI1154" s="16">
        <f t="shared" si="1935"/>
        <v>34485.800000000003</v>
      </c>
      <c r="AJ1154" s="16">
        <f t="shared" si="1936"/>
        <v>0</v>
      </c>
      <c r="AK1154" s="16">
        <f t="shared" si="1962"/>
        <v>0</v>
      </c>
      <c r="AL1154" s="16">
        <f t="shared" si="1963"/>
        <v>0</v>
      </c>
      <c r="AM1154" s="16">
        <f t="shared" si="1964"/>
        <v>0</v>
      </c>
      <c r="AN1154" s="16">
        <f t="shared" si="1937"/>
        <v>4000</v>
      </c>
      <c r="AO1154" s="16">
        <f t="shared" si="1938"/>
        <v>34485.800000000003</v>
      </c>
      <c r="AP1154" s="16">
        <f t="shared" si="1939"/>
        <v>0</v>
      </c>
      <c r="AQ1154" s="16">
        <f t="shared" si="1965"/>
        <v>0</v>
      </c>
      <c r="AR1154" s="16">
        <f t="shared" si="1966"/>
        <v>0</v>
      </c>
      <c r="AS1154" s="16">
        <f t="shared" si="1967"/>
        <v>0</v>
      </c>
      <c r="AT1154" s="16">
        <f t="shared" si="1940"/>
        <v>4000</v>
      </c>
      <c r="AU1154" s="16">
        <f t="shared" si="1941"/>
        <v>34485.800000000003</v>
      </c>
      <c r="AV1154" s="16">
        <f t="shared" si="1942"/>
        <v>0</v>
      </c>
      <c r="AW1154" s="16">
        <f t="shared" si="1968"/>
        <v>0</v>
      </c>
      <c r="AX1154" s="16">
        <f t="shared" si="1969"/>
        <v>0</v>
      </c>
      <c r="AY1154" s="16">
        <f t="shared" si="1970"/>
        <v>0</v>
      </c>
      <c r="AZ1154" s="16">
        <f t="shared" si="1943"/>
        <v>4000</v>
      </c>
      <c r="BA1154" s="16">
        <f t="shared" si="1944"/>
        <v>34485.800000000003</v>
      </c>
      <c r="BB1154" s="16">
        <f t="shared" si="1945"/>
        <v>0</v>
      </c>
      <c r="BC1154" s="16">
        <f t="shared" si="1971"/>
        <v>0</v>
      </c>
      <c r="BD1154" s="30"/>
      <c r="BE1154" s="30"/>
      <c r="BF1154" s="1"/>
      <c r="BG1154" s="1"/>
      <c r="BH1154" s="1"/>
      <c r="BI1154" s="1"/>
      <c r="BJ1154" s="1"/>
    </row>
    <row r="1155" s="1" customFormat="1">
      <c r="A1155" s="13" t="s">
        <v>758</v>
      </c>
      <c r="B1155" s="14" t="s">
        <v>35</v>
      </c>
      <c r="C1155" s="13"/>
      <c r="D1155" s="13"/>
      <c r="E1155" s="29" t="s">
        <v>36</v>
      </c>
      <c r="F1155" s="16">
        <f t="shared" si="1946"/>
        <v>4000</v>
      </c>
      <c r="G1155" s="16">
        <f t="shared" si="1947"/>
        <v>34485.800000000003</v>
      </c>
      <c r="H1155" s="16">
        <f t="shared" si="1948"/>
        <v>0</v>
      </c>
      <c r="I1155" s="16">
        <f t="shared" si="1949"/>
        <v>0</v>
      </c>
      <c r="J1155" s="16">
        <f t="shared" si="1950"/>
        <v>0</v>
      </c>
      <c r="K1155" s="16">
        <f t="shared" si="1951"/>
        <v>0</v>
      </c>
      <c r="L1155" s="16">
        <f t="shared" si="1896"/>
        <v>4000</v>
      </c>
      <c r="M1155" s="16">
        <f t="shared" si="1897"/>
        <v>34485.800000000003</v>
      </c>
      <c r="N1155" s="16">
        <f t="shared" si="1898"/>
        <v>0</v>
      </c>
      <c r="O1155" s="16">
        <f t="shared" si="1952"/>
        <v>0</v>
      </c>
      <c r="P1155" s="16">
        <f t="shared" si="1953"/>
        <v>0</v>
      </c>
      <c r="Q1155" s="16">
        <f t="shared" si="1954"/>
        <v>0</v>
      </c>
      <c r="R1155" s="16">
        <f t="shared" si="1925"/>
        <v>4000</v>
      </c>
      <c r="S1155" s="16">
        <f t="shared" si="1926"/>
        <v>34485.800000000003</v>
      </c>
      <c r="T1155" s="16">
        <f t="shared" si="1927"/>
        <v>0</v>
      </c>
      <c r="U1155" s="16">
        <f t="shared" si="1955"/>
        <v>0</v>
      </c>
      <c r="V1155" s="16">
        <f t="shared" si="1956"/>
        <v>0</v>
      </c>
      <c r="W1155" s="16">
        <f t="shared" si="1957"/>
        <v>0</v>
      </c>
      <c r="X1155" s="16">
        <f t="shared" si="1928"/>
        <v>4000</v>
      </c>
      <c r="Y1155" s="16">
        <f t="shared" si="1929"/>
        <v>34485.800000000003</v>
      </c>
      <c r="Z1155" s="16">
        <f t="shared" si="1930"/>
        <v>0</v>
      </c>
      <c r="AA1155" s="16">
        <f t="shared" si="1958"/>
        <v>0</v>
      </c>
      <c r="AB1155" s="16">
        <f t="shared" si="1959"/>
        <v>0</v>
      </c>
      <c r="AC1155" s="16">
        <f t="shared" si="1960"/>
        <v>0</v>
      </c>
      <c r="AD1155" s="16">
        <f t="shared" si="1931"/>
        <v>4000</v>
      </c>
      <c r="AE1155" s="16">
        <f t="shared" si="1932"/>
        <v>34485.800000000003</v>
      </c>
      <c r="AF1155" s="16">
        <f t="shared" si="1933"/>
        <v>0</v>
      </c>
      <c r="AG1155" s="16">
        <f t="shared" si="1961"/>
        <v>0</v>
      </c>
      <c r="AH1155" s="16">
        <f t="shared" si="1934"/>
        <v>4000</v>
      </c>
      <c r="AI1155" s="16">
        <f t="shared" si="1935"/>
        <v>34485.800000000003</v>
      </c>
      <c r="AJ1155" s="16">
        <f t="shared" si="1936"/>
        <v>0</v>
      </c>
      <c r="AK1155" s="16">
        <f t="shared" si="1962"/>
        <v>0</v>
      </c>
      <c r="AL1155" s="16">
        <f t="shared" si="1963"/>
        <v>0</v>
      </c>
      <c r="AM1155" s="16">
        <f t="shared" si="1964"/>
        <v>0</v>
      </c>
      <c r="AN1155" s="16">
        <f t="shared" si="1937"/>
        <v>4000</v>
      </c>
      <c r="AO1155" s="16">
        <f t="shared" si="1938"/>
        <v>34485.800000000003</v>
      </c>
      <c r="AP1155" s="16">
        <f t="shared" si="1939"/>
        <v>0</v>
      </c>
      <c r="AQ1155" s="16">
        <f t="shared" si="1965"/>
        <v>0</v>
      </c>
      <c r="AR1155" s="16">
        <f t="shared" si="1966"/>
        <v>0</v>
      </c>
      <c r="AS1155" s="16">
        <f t="shared" si="1967"/>
        <v>0</v>
      </c>
      <c r="AT1155" s="16">
        <f t="shared" si="1940"/>
        <v>4000</v>
      </c>
      <c r="AU1155" s="16">
        <f t="shared" si="1941"/>
        <v>34485.800000000003</v>
      </c>
      <c r="AV1155" s="16">
        <f t="shared" si="1942"/>
        <v>0</v>
      </c>
      <c r="AW1155" s="16">
        <f t="shared" si="1968"/>
        <v>0</v>
      </c>
      <c r="AX1155" s="16">
        <f t="shared" si="1969"/>
        <v>0</v>
      </c>
      <c r="AY1155" s="16">
        <f t="shared" si="1970"/>
        <v>0</v>
      </c>
      <c r="AZ1155" s="16">
        <f t="shared" si="1943"/>
        <v>4000</v>
      </c>
      <c r="BA1155" s="16">
        <f t="shared" si="1944"/>
        <v>34485.800000000003</v>
      </c>
      <c r="BB1155" s="16">
        <f t="shared" si="1945"/>
        <v>0</v>
      </c>
      <c r="BC1155" s="16">
        <f t="shared" si="1971"/>
        <v>0</v>
      </c>
      <c r="BD1155" s="30"/>
      <c r="BE1155" s="30"/>
      <c r="BF1155" s="1"/>
      <c r="BG1155" s="1"/>
      <c r="BH1155" s="1"/>
      <c r="BI1155" s="1"/>
      <c r="BJ1155" s="1"/>
    </row>
    <row r="1156" s="1" customFormat="1">
      <c r="A1156" s="13" t="s">
        <v>758</v>
      </c>
      <c r="B1156" s="14">
        <v>400</v>
      </c>
      <c r="C1156" s="13" t="s">
        <v>327</v>
      </c>
      <c r="D1156" s="13" t="s">
        <v>303</v>
      </c>
      <c r="E1156" s="29" t="s">
        <v>749</v>
      </c>
      <c r="F1156" s="16">
        <v>4000</v>
      </c>
      <c r="G1156" s="16">
        <v>34485.800000000003</v>
      </c>
      <c r="H1156" s="16">
        <v>0</v>
      </c>
      <c r="I1156" s="16"/>
      <c r="J1156" s="16"/>
      <c r="K1156" s="16"/>
      <c r="L1156" s="16">
        <f t="shared" si="1896"/>
        <v>4000</v>
      </c>
      <c r="M1156" s="16">
        <f t="shared" si="1897"/>
        <v>34485.800000000003</v>
      </c>
      <c r="N1156" s="16">
        <f t="shared" si="1898"/>
        <v>0</v>
      </c>
      <c r="O1156" s="16"/>
      <c r="P1156" s="16"/>
      <c r="Q1156" s="16"/>
      <c r="R1156" s="16">
        <f t="shared" si="1925"/>
        <v>4000</v>
      </c>
      <c r="S1156" s="16">
        <f t="shared" si="1926"/>
        <v>34485.800000000003</v>
      </c>
      <c r="T1156" s="16">
        <f t="shared" si="1927"/>
        <v>0</v>
      </c>
      <c r="U1156" s="16"/>
      <c r="V1156" s="16"/>
      <c r="W1156" s="16"/>
      <c r="X1156" s="16">
        <f t="shared" si="1928"/>
        <v>4000</v>
      </c>
      <c r="Y1156" s="16">
        <f t="shared" si="1929"/>
        <v>34485.800000000003</v>
      </c>
      <c r="Z1156" s="16">
        <f t="shared" si="1930"/>
        <v>0</v>
      </c>
      <c r="AA1156" s="16"/>
      <c r="AB1156" s="16"/>
      <c r="AC1156" s="16"/>
      <c r="AD1156" s="16">
        <f t="shared" si="1931"/>
        <v>4000</v>
      </c>
      <c r="AE1156" s="16">
        <f t="shared" si="1932"/>
        <v>34485.800000000003</v>
      </c>
      <c r="AF1156" s="16">
        <f t="shared" si="1933"/>
        <v>0</v>
      </c>
      <c r="AG1156" s="16"/>
      <c r="AH1156" s="16">
        <f t="shared" si="1934"/>
        <v>4000</v>
      </c>
      <c r="AI1156" s="16">
        <f t="shared" si="1935"/>
        <v>34485.800000000003</v>
      </c>
      <c r="AJ1156" s="16">
        <f t="shared" si="1936"/>
        <v>0</v>
      </c>
      <c r="AK1156" s="16"/>
      <c r="AL1156" s="16"/>
      <c r="AM1156" s="16"/>
      <c r="AN1156" s="16">
        <f t="shared" si="1937"/>
        <v>4000</v>
      </c>
      <c r="AO1156" s="16">
        <f t="shared" si="1938"/>
        <v>34485.800000000003</v>
      </c>
      <c r="AP1156" s="16">
        <f t="shared" si="1939"/>
        <v>0</v>
      </c>
      <c r="AQ1156" s="16"/>
      <c r="AR1156" s="16"/>
      <c r="AS1156" s="16"/>
      <c r="AT1156" s="16">
        <f t="shared" si="1940"/>
        <v>4000</v>
      </c>
      <c r="AU1156" s="16">
        <f t="shared" si="1941"/>
        <v>34485.800000000003</v>
      </c>
      <c r="AV1156" s="16">
        <f t="shared" si="1942"/>
        <v>0</v>
      </c>
      <c r="AW1156" s="16"/>
      <c r="AX1156" s="16"/>
      <c r="AY1156" s="16"/>
      <c r="AZ1156" s="16">
        <f t="shared" si="1943"/>
        <v>4000</v>
      </c>
      <c r="BA1156" s="16">
        <f t="shared" si="1944"/>
        <v>34485.800000000003</v>
      </c>
      <c r="BB1156" s="16">
        <f t="shared" si="1945"/>
        <v>0</v>
      </c>
      <c r="BC1156" s="16"/>
      <c r="BD1156" s="30"/>
      <c r="BE1156" s="30"/>
      <c r="BF1156" s="1"/>
      <c r="BG1156" s="1"/>
      <c r="BH1156" s="1"/>
      <c r="BI1156" s="1"/>
      <c r="BJ1156" s="1"/>
    </row>
    <row r="1157" s="1" customFormat="1" ht="30">
      <c r="A1157" s="13" t="s">
        <v>760</v>
      </c>
      <c r="B1157" s="14"/>
      <c r="C1157" s="13"/>
      <c r="D1157" s="13"/>
      <c r="E1157" s="29" t="s">
        <v>761</v>
      </c>
      <c r="F1157" s="16">
        <f t="shared" si="1946"/>
        <v>6246.3999999999996</v>
      </c>
      <c r="G1157" s="16">
        <f t="shared" si="1947"/>
        <v>36771.400000000001</v>
      </c>
      <c r="H1157" s="16">
        <f t="shared" si="1948"/>
        <v>0</v>
      </c>
      <c r="I1157" s="16">
        <f t="shared" si="1949"/>
        <v>0</v>
      </c>
      <c r="J1157" s="16">
        <f t="shared" si="1950"/>
        <v>0</v>
      </c>
      <c r="K1157" s="16">
        <f t="shared" si="1951"/>
        <v>0</v>
      </c>
      <c r="L1157" s="16">
        <f t="shared" si="1896"/>
        <v>6246.3999999999996</v>
      </c>
      <c r="M1157" s="16">
        <f t="shared" si="1897"/>
        <v>36771.400000000001</v>
      </c>
      <c r="N1157" s="16">
        <f t="shared" si="1898"/>
        <v>0</v>
      </c>
      <c r="O1157" s="16">
        <f t="shared" si="1952"/>
        <v>0</v>
      </c>
      <c r="P1157" s="16">
        <f t="shared" si="1953"/>
        <v>0</v>
      </c>
      <c r="Q1157" s="16">
        <f t="shared" si="1954"/>
        <v>0</v>
      </c>
      <c r="R1157" s="16">
        <f t="shared" si="1925"/>
        <v>6246.3999999999996</v>
      </c>
      <c r="S1157" s="16">
        <f t="shared" si="1926"/>
        <v>36771.400000000001</v>
      </c>
      <c r="T1157" s="16">
        <f t="shared" si="1927"/>
        <v>0</v>
      </c>
      <c r="U1157" s="16">
        <f t="shared" si="1955"/>
        <v>0</v>
      </c>
      <c r="V1157" s="16">
        <f t="shared" si="1956"/>
        <v>0</v>
      </c>
      <c r="W1157" s="16">
        <f t="shared" si="1957"/>
        <v>0</v>
      </c>
      <c r="X1157" s="16">
        <f t="shared" si="1928"/>
        <v>6246.3999999999996</v>
      </c>
      <c r="Y1157" s="16">
        <f t="shared" si="1929"/>
        <v>36771.400000000001</v>
      </c>
      <c r="Z1157" s="16">
        <f t="shared" si="1930"/>
        <v>0</v>
      </c>
      <c r="AA1157" s="16">
        <f t="shared" si="1958"/>
        <v>0</v>
      </c>
      <c r="AB1157" s="16">
        <f t="shared" si="1959"/>
        <v>0</v>
      </c>
      <c r="AC1157" s="16">
        <f t="shared" si="1960"/>
        <v>0</v>
      </c>
      <c r="AD1157" s="16">
        <f t="shared" si="1931"/>
        <v>6246.3999999999996</v>
      </c>
      <c r="AE1157" s="16">
        <f t="shared" si="1932"/>
        <v>36771.400000000001</v>
      </c>
      <c r="AF1157" s="16">
        <f t="shared" si="1933"/>
        <v>0</v>
      </c>
      <c r="AG1157" s="16">
        <f t="shared" si="1961"/>
        <v>0</v>
      </c>
      <c r="AH1157" s="16">
        <f t="shared" si="1934"/>
        <v>6246.3999999999996</v>
      </c>
      <c r="AI1157" s="16">
        <f t="shared" si="1935"/>
        <v>36771.400000000001</v>
      </c>
      <c r="AJ1157" s="16">
        <f t="shared" si="1936"/>
        <v>0</v>
      </c>
      <c r="AK1157" s="16">
        <f t="shared" si="1962"/>
        <v>6317.5600000000004</v>
      </c>
      <c r="AL1157" s="16">
        <f t="shared" si="1963"/>
        <v>-6317.5600000000004</v>
      </c>
      <c r="AM1157" s="16">
        <f t="shared" si="1964"/>
        <v>0</v>
      </c>
      <c r="AN1157" s="16">
        <f t="shared" si="1937"/>
        <v>12563.959999999999</v>
      </c>
      <c r="AO1157" s="16">
        <f t="shared" si="1938"/>
        <v>30453.84</v>
      </c>
      <c r="AP1157" s="16">
        <f t="shared" si="1939"/>
        <v>0</v>
      </c>
      <c r="AQ1157" s="16">
        <f t="shared" si="1965"/>
        <v>0</v>
      </c>
      <c r="AR1157" s="16">
        <f t="shared" si="1966"/>
        <v>0</v>
      </c>
      <c r="AS1157" s="16">
        <f t="shared" si="1967"/>
        <v>0</v>
      </c>
      <c r="AT1157" s="16">
        <f t="shared" si="1940"/>
        <v>12563.959999999999</v>
      </c>
      <c r="AU1157" s="16">
        <f t="shared" si="1941"/>
        <v>30453.84</v>
      </c>
      <c r="AV1157" s="16">
        <f t="shared" si="1942"/>
        <v>0</v>
      </c>
      <c r="AW1157" s="16">
        <f t="shared" si="1968"/>
        <v>0</v>
      </c>
      <c r="AX1157" s="16">
        <f t="shared" si="1969"/>
        <v>0</v>
      </c>
      <c r="AY1157" s="16">
        <f t="shared" si="1970"/>
        <v>0</v>
      </c>
      <c r="AZ1157" s="16">
        <f t="shared" si="1943"/>
        <v>12563.959999999999</v>
      </c>
      <c r="BA1157" s="16">
        <f t="shared" si="1944"/>
        <v>30453.84</v>
      </c>
      <c r="BB1157" s="16">
        <f t="shared" si="1945"/>
        <v>0</v>
      </c>
      <c r="BC1157" s="16">
        <f t="shared" si="1971"/>
        <v>0</v>
      </c>
      <c r="BD1157" s="30"/>
      <c r="BE1157" s="30"/>
      <c r="BF1157" s="1"/>
      <c r="BG1157" s="1"/>
      <c r="BH1157" s="1"/>
      <c r="BI1157" s="1"/>
      <c r="BJ1157" s="1"/>
    </row>
    <row r="1158" s="1" customFormat="1" ht="45">
      <c r="A1158" s="13" t="s">
        <v>760</v>
      </c>
      <c r="B1158" s="14" t="s">
        <v>35</v>
      </c>
      <c r="C1158" s="13"/>
      <c r="D1158" s="13"/>
      <c r="E1158" s="29" t="s">
        <v>36</v>
      </c>
      <c r="F1158" s="16">
        <f t="shared" si="1946"/>
        <v>6246.3999999999996</v>
      </c>
      <c r="G1158" s="16">
        <f t="shared" si="1947"/>
        <v>36771.400000000001</v>
      </c>
      <c r="H1158" s="16">
        <f t="shared" si="1948"/>
        <v>0</v>
      </c>
      <c r="I1158" s="16">
        <f t="shared" si="1949"/>
        <v>0</v>
      </c>
      <c r="J1158" s="16">
        <f t="shared" si="1950"/>
        <v>0</v>
      </c>
      <c r="K1158" s="16">
        <f t="shared" si="1951"/>
        <v>0</v>
      </c>
      <c r="L1158" s="16">
        <f t="shared" si="1896"/>
        <v>6246.3999999999996</v>
      </c>
      <c r="M1158" s="16">
        <f t="shared" si="1897"/>
        <v>36771.400000000001</v>
      </c>
      <c r="N1158" s="16">
        <f t="shared" si="1898"/>
        <v>0</v>
      </c>
      <c r="O1158" s="16">
        <f t="shared" si="1952"/>
        <v>0</v>
      </c>
      <c r="P1158" s="16">
        <f t="shared" si="1953"/>
        <v>0</v>
      </c>
      <c r="Q1158" s="16">
        <f t="shared" si="1954"/>
        <v>0</v>
      </c>
      <c r="R1158" s="16">
        <f t="shared" si="1925"/>
        <v>6246.3999999999996</v>
      </c>
      <c r="S1158" s="16">
        <f t="shared" si="1926"/>
        <v>36771.400000000001</v>
      </c>
      <c r="T1158" s="16">
        <f t="shared" si="1927"/>
        <v>0</v>
      </c>
      <c r="U1158" s="16">
        <f t="shared" si="1955"/>
        <v>0</v>
      </c>
      <c r="V1158" s="16">
        <f t="shared" si="1956"/>
        <v>0</v>
      </c>
      <c r="W1158" s="16">
        <f t="shared" si="1957"/>
        <v>0</v>
      </c>
      <c r="X1158" s="16">
        <f t="shared" si="1928"/>
        <v>6246.3999999999996</v>
      </c>
      <c r="Y1158" s="16">
        <f t="shared" si="1929"/>
        <v>36771.400000000001</v>
      </c>
      <c r="Z1158" s="16">
        <f t="shared" si="1930"/>
        <v>0</v>
      </c>
      <c r="AA1158" s="16">
        <f t="shared" si="1958"/>
        <v>0</v>
      </c>
      <c r="AB1158" s="16">
        <f t="shared" si="1959"/>
        <v>0</v>
      </c>
      <c r="AC1158" s="16">
        <f t="shared" si="1960"/>
        <v>0</v>
      </c>
      <c r="AD1158" s="16">
        <f t="shared" si="1931"/>
        <v>6246.3999999999996</v>
      </c>
      <c r="AE1158" s="16">
        <f t="shared" si="1932"/>
        <v>36771.400000000001</v>
      </c>
      <c r="AF1158" s="16">
        <f t="shared" si="1933"/>
        <v>0</v>
      </c>
      <c r="AG1158" s="16">
        <f t="shared" si="1961"/>
        <v>0</v>
      </c>
      <c r="AH1158" s="16">
        <f t="shared" si="1934"/>
        <v>6246.3999999999996</v>
      </c>
      <c r="AI1158" s="16">
        <f t="shared" si="1935"/>
        <v>36771.400000000001</v>
      </c>
      <c r="AJ1158" s="16">
        <f t="shared" si="1936"/>
        <v>0</v>
      </c>
      <c r="AK1158" s="16">
        <f t="shared" si="1962"/>
        <v>6317.5600000000004</v>
      </c>
      <c r="AL1158" s="16">
        <f t="shared" si="1963"/>
        <v>-6317.5600000000004</v>
      </c>
      <c r="AM1158" s="16">
        <f t="shared" si="1964"/>
        <v>0</v>
      </c>
      <c r="AN1158" s="16">
        <f t="shared" si="1937"/>
        <v>12563.959999999999</v>
      </c>
      <c r="AO1158" s="16">
        <f t="shared" si="1938"/>
        <v>30453.84</v>
      </c>
      <c r="AP1158" s="16">
        <f t="shared" si="1939"/>
        <v>0</v>
      </c>
      <c r="AQ1158" s="16">
        <f t="shared" si="1965"/>
        <v>0</v>
      </c>
      <c r="AR1158" s="16">
        <f t="shared" si="1966"/>
        <v>0</v>
      </c>
      <c r="AS1158" s="16">
        <f t="shared" si="1967"/>
        <v>0</v>
      </c>
      <c r="AT1158" s="16">
        <f t="shared" si="1940"/>
        <v>12563.959999999999</v>
      </c>
      <c r="AU1158" s="16">
        <f t="shared" si="1941"/>
        <v>30453.84</v>
      </c>
      <c r="AV1158" s="16">
        <f t="shared" si="1942"/>
        <v>0</v>
      </c>
      <c r="AW1158" s="16">
        <f t="shared" si="1968"/>
        <v>0</v>
      </c>
      <c r="AX1158" s="16">
        <f t="shared" si="1969"/>
        <v>0</v>
      </c>
      <c r="AY1158" s="16">
        <f t="shared" si="1970"/>
        <v>0</v>
      </c>
      <c r="AZ1158" s="16">
        <f t="shared" si="1943"/>
        <v>12563.959999999999</v>
      </c>
      <c r="BA1158" s="16">
        <f t="shared" si="1944"/>
        <v>30453.84</v>
      </c>
      <c r="BB1158" s="16">
        <f t="shared" si="1945"/>
        <v>0</v>
      </c>
      <c r="BC1158" s="16">
        <f t="shared" si="1971"/>
        <v>0</v>
      </c>
      <c r="BD1158" s="30"/>
      <c r="BE1158" s="30"/>
      <c r="BF1158" s="1"/>
      <c r="BG1158" s="1"/>
      <c r="BH1158" s="1"/>
      <c r="BI1158" s="1"/>
      <c r="BJ1158" s="1"/>
    </row>
    <row r="1159" s="1" customFormat="1" ht="15">
      <c r="A1159" s="13" t="s">
        <v>760</v>
      </c>
      <c r="B1159" s="14">
        <v>400</v>
      </c>
      <c r="C1159" s="13" t="s">
        <v>327</v>
      </c>
      <c r="D1159" s="13" t="s">
        <v>303</v>
      </c>
      <c r="E1159" s="29" t="s">
        <v>749</v>
      </c>
      <c r="F1159" s="16">
        <f>6000+246.4</f>
        <v>6246.3999999999996</v>
      </c>
      <c r="G1159" s="16">
        <v>36771.400000000001</v>
      </c>
      <c r="H1159" s="16">
        <v>0</v>
      </c>
      <c r="I1159" s="16"/>
      <c r="J1159" s="16"/>
      <c r="K1159" s="16"/>
      <c r="L1159" s="16">
        <f t="shared" si="1896"/>
        <v>6246.3999999999996</v>
      </c>
      <c r="M1159" s="16">
        <f t="shared" si="1897"/>
        <v>36771.400000000001</v>
      </c>
      <c r="N1159" s="16">
        <f t="shared" si="1898"/>
        <v>0</v>
      </c>
      <c r="O1159" s="16"/>
      <c r="P1159" s="16"/>
      <c r="Q1159" s="16"/>
      <c r="R1159" s="16">
        <f t="shared" si="1925"/>
        <v>6246.3999999999996</v>
      </c>
      <c r="S1159" s="16">
        <f t="shared" si="1926"/>
        <v>36771.400000000001</v>
      </c>
      <c r="T1159" s="16">
        <f t="shared" si="1927"/>
        <v>0</v>
      </c>
      <c r="U1159" s="16"/>
      <c r="V1159" s="16"/>
      <c r="W1159" s="16"/>
      <c r="X1159" s="16">
        <f t="shared" si="1928"/>
        <v>6246.3999999999996</v>
      </c>
      <c r="Y1159" s="16">
        <f t="shared" si="1929"/>
        <v>36771.400000000001</v>
      </c>
      <c r="Z1159" s="16">
        <f t="shared" si="1930"/>
        <v>0</v>
      </c>
      <c r="AA1159" s="16"/>
      <c r="AB1159" s="16"/>
      <c r="AC1159" s="16"/>
      <c r="AD1159" s="16">
        <f t="shared" si="1931"/>
        <v>6246.3999999999996</v>
      </c>
      <c r="AE1159" s="16">
        <f t="shared" si="1932"/>
        <v>36771.400000000001</v>
      </c>
      <c r="AF1159" s="16">
        <f t="shared" si="1933"/>
        <v>0</v>
      </c>
      <c r="AG1159" s="16"/>
      <c r="AH1159" s="16">
        <f t="shared" si="1934"/>
        <v>6246.3999999999996</v>
      </c>
      <c r="AI1159" s="16">
        <f t="shared" si="1935"/>
        <v>36771.400000000001</v>
      </c>
      <c r="AJ1159" s="16">
        <f t="shared" si="1936"/>
        <v>0</v>
      </c>
      <c r="AK1159" s="16">
        <v>6317.5600000000004</v>
      </c>
      <c r="AL1159" s="16">
        <v>-6317.5600000000004</v>
      </c>
      <c r="AM1159" s="16"/>
      <c r="AN1159" s="16">
        <f t="shared" si="1937"/>
        <v>12563.959999999999</v>
      </c>
      <c r="AO1159" s="16">
        <f t="shared" si="1938"/>
        <v>30453.84</v>
      </c>
      <c r="AP1159" s="16">
        <f t="shared" si="1939"/>
        <v>0</v>
      </c>
      <c r="AQ1159" s="16"/>
      <c r="AR1159" s="16"/>
      <c r="AS1159" s="16"/>
      <c r="AT1159" s="16">
        <f t="shared" si="1940"/>
        <v>12563.959999999999</v>
      </c>
      <c r="AU1159" s="16">
        <f t="shared" si="1941"/>
        <v>30453.84</v>
      </c>
      <c r="AV1159" s="16">
        <f t="shared" si="1942"/>
        <v>0</v>
      </c>
      <c r="AW1159" s="16"/>
      <c r="AX1159" s="16"/>
      <c r="AY1159" s="16"/>
      <c r="AZ1159" s="16">
        <f t="shared" si="1943"/>
        <v>12563.959999999999</v>
      </c>
      <c r="BA1159" s="16">
        <f t="shared" si="1944"/>
        <v>30453.84</v>
      </c>
      <c r="BB1159" s="16">
        <f t="shared" si="1945"/>
        <v>0</v>
      </c>
      <c r="BC1159" s="16"/>
      <c r="BD1159" s="30"/>
      <c r="BE1159" s="30"/>
      <c r="BF1159" s="1"/>
      <c r="BG1159" s="1"/>
      <c r="BH1159" s="1"/>
      <c r="BI1159" s="1"/>
      <c r="BJ1159" s="1"/>
    </row>
    <row r="1160" s="1" customFormat="1" ht="30">
      <c r="A1160" s="13" t="s">
        <v>762</v>
      </c>
      <c r="B1160" s="14"/>
      <c r="C1160" s="13"/>
      <c r="D1160" s="13"/>
      <c r="E1160" s="31" t="s">
        <v>763</v>
      </c>
      <c r="F1160" s="16">
        <f t="shared" si="1946"/>
        <v>9201</v>
      </c>
      <c r="G1160" s="16">
        <f t="shared" si="1947"/>
        <v>0</v>
      </c>
      <c r="H1160" s="16">
        <f t="shared" si="1948"/>
        <v>0</v>
      </c>
      <c r="I1160" s="16">
        <f t="shared" si="1949"/>
        <v>0</v>
      </c>
      <c r="J1160" s="16">
        <f t="shared" si="1950"/>
        <v>0</v>
      </c>
      <c r="K1160" s="16">
        <f t="shared" si="1951"/>
        <v>0</v>
      </c>
      <c r="L1160" s="16">
        <f t="shared" si="1896"/>
        <v>9201</v>
      </c>
      <c r="M1160" s="16">
        <f t="shared" si="1897"/>
        <v>0</v>
      </c>
      <c r="N1160" s="16">
        <f t="shared" si="1898"/>
        <v>0</v>
      </c>
      <c r="O1160" s="16">
        <f t="shared" si="1952"/>
        <v>0</v>
      </c>
      <c r="P1160" s="16">
        <f t="shared" si="1953"/>
        <v>0</v>
      </c>
      <c r="Q1160" s="16">
        <f t="shared" si="1954"/>
        <v>0</v>
      </c>
      <c r="R1160" s="16">
        <f t="shared" si="1925"/>
        <v>9201</v>
      </c>
      <c r="S1160" s="16">
        <f t="shared" si="1926"/>
        <v>0</v>
      </c>
      <c r="T1160" s="16">
        <f t="shared" si="1927"/>
        <v>0</v>
      </c>
      <c r="U1160" s="16">
        <f t="shared" si="1955"/>
        <v>0</v>
      </c>
      <c r="V1160" s="16">
        <f t="shared" si="1956"/>
        <v>0</v>
      </c>
      <c r="W1160" s="16">
        <f t="shared" si="1957"/>
        <v>0</v>
      </c>
      <c r="X1160" s="16">
        <f t="shared" si="1928"/>
        <v>9201</v>
      </c>
      <c r="Y1160" s="16">
        <f t="shared" si="1929"/>
        <v>0</v>
      </c>
      <c r="Z1160" s="16">
        <f t="shared" si="1930"/>
        <v>0</v>
      </c>
      <c r="AA1160" s="16">
        <f t="shared" si="1958"/>
        <v>0</v>
      </c>
      <c r="AB1160" s="16">
        <f t="shared" si="1959"/>
        <v>0</v>
      </c>
      <c r="AC1160" s="16">
        <f t="shared" si="1960"/>
        <v>0</v>
      </c>
      <c r="AD1160" s="16">
        <f t="shared" si="1931"/>
        <v>9201</v>
      </c>
      <c r="AE1160" s="16">
        <f t="shared" si="1932"/>
        <v>0</v>
      </c>
      <c r="AF1160" s="16">
        <f t="shared" si="1933"/>
        <v>0</v>
      </c>
      <c r="AG1160" s="16">
        <f t="shared" si="1961"/>
        <v>0</v>
      </c>
      <c r="AH1160" s="16">
        <f t="shared" si="1934"/>
        <v>9201</v>
      </c>
      <c r="AI1160" s="16">
        <f t="shared" si="1935"/>
        <v>0</v>
      </c>
      <c r="AJ1160" s="16">
        <f t="shared" si="1936"/>
        <v>0</v>
      </c>
      <c r="AK1160" s="16">
        <f t="shared" si="1962"/>
        <v>0</v>
      </c>
      <c r="AL1160" s="16">
        <f t="shared" si="1963"/>
        <v>0</v>
      </c>
      <c r="AM1160" s="16">
        <f t="shared" si="1964"/>
        <v>0</v>
      </c>
      <c r="AN1160" s="16">
        <f t="shared" si="1937"/>
        <v>9201</v>
      </c>
      <c r="AO1160" s="16">
        <f t="shared" si="1938"/>
        <v>0</v>
      </c>
      <c r="AP1160" s="16">
        <f t="shared" si="1939"/>
        <v>0</v>
      </c>
      <c r="AQ1160" s="16">
        <f t="shared" si="1965"/>
        <v>0</v>
      </c>
      <c r="AR1160" s="16">
        <f t="shared" si="1966"/>
        <v>0</v>
      </c>
      <c r="AS1160" s="16">
        <f t="shared" si="1967"/>
        <v>0</v>
      </c>
      <c r="AT1160" s="16">
        <f t="shared" si="1940"/>
        <v>9201</v>
      </c>
      <c r="AU1160" s="16">
        <f t="shared" si="1941"/>
        <v>0</v>
      </c>
      <c r="AV1160" s="16">
        <f t="shared" si="1942"/>
        <v>0</v>
      </c>
      <c r="AW1160" s="16">
        <f t="shared" si="1968"/>
        <v>0</v>
      </c>
      <c r="AX1160" s="16">
        <f t="shared" si="1969"/>
        <v>0</v>
      </c>
      <c r="AY1160" s="16">
        <f t="shared" si="1970"/>
        <v>0</v>
      </c>
      <c r="AZ1160" s="16">
        <f t="shared" si="1943"/>
        <v>9201</v>
      </c>
      <c r="BA1160" s="16">
        <f t="shared" si="1944"/>
        <v>0</v>
      </c>
      <c r="BB1160" s="16">
        <f t="shared" si="1945"/>
        <v>0</v>
      </c>
      <c r="BC1160" s="16">
        <f t="shared" si="1971"/>
        <v>0</v>
      </c>
      <c r="BD1160" s="30"/>
      <c r="BE1160" s="30"/>
      <c r="BF1160" s="1"/>
      <c r="BG1160" s="1"/>
      <c r="BH1160" s="1"/>
      <c r="BI1160" s="1"/>
      <c r="BJ1160" s="1"/>
    </row>
    <row r="1161" s="1" customFormat="1" ht="45">
      <c r="A1161" s="13" t="s">
        <v>762</v>
      </c>
      <c r="B1161" s="14" t="s">
        <v>35</v>
      </c>
      <c r="C1161" s="13"/>
      <c r="D1161" s="13"/>
      <c r="E1161" s="29" t="s">
        <v>36</v>
      </c>
      <c r="F1161" s="16">
        <f t="shared" si="1946"/>
        <v>9201</v>
      </c>
      <c r="G1161" s="16">
        <f t="shared" si="1947"/>
        <v>0</v>
      </c>
      <c r="H1161" s="16">
        <f t="shared" si="1948"/>
        <v>0</v>
      </c>
      <c r="I1161" s="16">
        <f t="shared" si="1949"/>
        <v>0</v>
      </c>
      <c r="J1161" s="16">
        <f t="shared" si="1950"/>
        <v>0</v>
      </c>
      <c r="K1161" s="16">
        <f t="shared" si="1951"/>
        <v>0</v>
      </c>
      <c r="L1161" s="16">
        <f t="shared" si="1896"/>
        <v>9201</v>
      </c>
      <c r="M1161" s="16">
        <f t="shared" si="1897"/>
        <v>0</v>
      </c>
      <c r="N1161" s="16">
        <f t="shared" si="1898"/>
        <v>0</v>
      </c>
      <c r="O1161" s="16">
        <f t="shared" si="1952"/>
        <v>0</v>
      </c>
      <c r="P1161" s="16">
        <f t="shared" si="1953"/>
        <v>0</v>
      </c>
      <c r="Q1161" s="16">
        <f t="shared" si="1954"/>
        <v>0</v>
      </c>
      <c r="R1161" s="16">
        <f t="shared" si="1925"/>
        <v>9201</v>
      </c>
      <c r="S1161" s="16">
        <f t="shared" si="1926"/>
        <v>0</v>
      </c>
      <c r="T1161" s="16">
        <f t="shared" si="1927"/>
        <v>0</v>
      </c>
      <c r="U1161" s="16">
        <f t="shared" si="1955"/>
        <v>0</v>
      </c>
      <c r="V1161" s="16">
        <f t="shared" si="1956"/>
        <v>0</v>
      </c>
      <c r="W1161" s="16">
        <f t="shared" si="1957"/>
        <v>0</v>
      </c>
      <c r="X1161" s="16">
        <f t="shared" si="1928"/>
        <v>9201</v>
      </c>
      <c r="Y1161" s="16">
        <f t="shared" si="1929"/>
        <v>0</v>
      </c>
      <c r="Z1161" s="16">
        <f t="shared" si="1930"/>
        <v>0</v>
      </c>
      <c r="AA1161" s="16">
        <f t="shared" si="1958"/>
        <v>0</v>
      </c>
      <c r="AB1161" s="16">
        <f t="shared" si="1959"/>
        <v>0</v>
      </c>
      <c r="AC1161" s="16">
        <f t="shared" si="1960"/>
        <v>0</v>
      </c>
      <c r="AD1161" s="16">
        <f t="shared" si="1931"/>
        <v>9201</v>
      </c>
      <c r="AE1161" s="16">
        <f t="shared" si="1932"/>
        <v>0</v>
      </c>
      <c r="AF1161" s="16">
        <f t="shared" si="1933"/>
        <v>0</v>
      </c>
      <c r="AG1161" s="16">
        <f t="shared" si="1961"/>
        <v>0</v>
      </c>
      <c r="AH1161" s="16">
        <f t="shared" si="1934"/>
        <v>9201</v>
      </c>
      <c r="AI1161" s="16">
        <f t="shared" si="1935"/>
        <v>0</v>
      </c>
      <c r="AJ1161" s="16">
        <f t="shared" si="1936"/>
        <v>0</v>
      </c>
      <c r="AK1161" s="16">
        <f t="shared" si="1962"/>
        <v>0</v>
      </c>
      <c r="AL1161" s="16">
        <f t="shared" si="1963"/>
        <v>0</v>
      </c>
      <c r="AM1161" s="16">
        <f t="shared" si="1964"/>
        <v>0</v>
      </c>
      <c r="AN1161" s="16">
        <f t="shared" si="1937"/>
        <v>9201</v>
      </c>
      <c r="AO1161" s="16">
        <f t="shared" si="1938"/>
        <v>0</v>
      </c>
      <c r="AP1161" s="16">
        <f t="shared" si="1939"/>
        <v>0</v>
      </c>
      <c r="AQ1161" s="16">
        <f t="shared" si="1965"/>
        <v>0</v>
      </c>
      <c r="AR1161" s="16">
        <f t="shared" si="1966"/>
        <v>0</v>
      </c>
      <c r="AS1161" s="16">
        <f t="shared" si="1967"/>
        <v>0</v>
      </c>
      <c r="AT1161" s="16">
        <f t="shared" si="1940"/>
        <v>9201</v>
      </c>
      <c r="AU1161" s="16">
        <f t="shared" si="1941"/>
        <v>0</v>
      </c>
      <c r="AV1161" s="16">
        <f t="shared" si="1942"/>
        <v>0</v>
      </c>
      <c r="AW1161" s="16">
        <f t="shared" si="1968"/>
        <v>0</v>
      </c>
      <c r="AX1161" s="16">
        <f t="shared" si="1969"/>
        <v>0</v>
      </c>
      <c r="AY1161" s="16">
        <f t="shared" si="1970"/>
        <v>0</v>
      </c>
      <c r="AZ1161" s="16">
        <f t="shared" si="1943"/>
        <v>9201</v>
      </c>
      <c r="BA1161" s="16">
        <f t="shared" si="1944"/>
        <v>0</v>
      </c>
      <c r="BB1161" s="16">
        <f t="shared" si="1945"/>
        <v>0</v>
      </c>
      <c r="BC1161" s="16">
        <f t="shared" si="1971"/>
        <v>0</v>
      </c>
      <c r="BD1161" s="30"/>
      <c r="BE1161" s="30"/>
      <c r="BF1161" s="1"/>
      <c r="BG1161" s="1"/>
      <c r="BH1161" s="1"/>
      <c r="BI1161" s="1"/>
      <c r="BJ1161" s="1"/>
    </row>
    <row r="1162" s="1" customFormat="1" ht="15">
      <c r="A1162" s="13" t="s">
        <v>762</v>
      </c>
      <c r="B1162" s="14">
        <v>400</v>
      </c>
      <c r="C1162" s="13" t="s">
        <v>327</v>
      </c>
      <c r="D1162" s="13" t="s">
        <v>303</v>
      </c>
      <c r="E1162" s="29" t="s">
        <v>749</v>
      </c>
      <c r="F1162" s="16">
        <v>9201</v>
      </c>
      <c r="G1162" s="16">
        <v>0</v>
      </c>
      <c r="H1162" s="16">
        <v>0</v>
      </c>
      <c r="I1162" s="16"/>
      <c r="J1162" s="16"/>
      <c r="K1162" s="16"/>
      <c r="L1162" s="16">
        <f t="shared" si="1896"/>
        <v>9201</v>
      </c>
      <c r="M1162" s="16">
        <f t="shared" si="1897"/>
        <v>0</v>
      </c>
      <c r="N1162" s="16">
        <f t="shared" si="1898"/>
        <v>0</v>
      </c>
      <c r="O1162" s="16"/>
      <c r="P1162" s="16"/>
      <c r="Q1162" s="16"/>
      <c r="R1162" s="16">
        <f t="shared" si="1925"/>
        <v>9201</v>
      </c>
      <c r="S1162" s="16">
        <f t="shared" si="1926"/>
        <v>0</v>
      </c>
      <c r="T1162" s="16">
        <f t="shared" si="1927"/>
        <v>0</v>
      </c>
      <c r="U1162" s="16"/>
      <c r="V1162" s="16"/>
      <c r="W1162" s="16"/>
      <c r="X1162" s="16">
        <f t="shared" si="1928"/>
        <v>9201</v>
      </c>
      <c r="Y1162" s="16">
        <f t="shared" si="1929"/>
        <v>0</v>
      </c>
      <c r="Z1162" s="16">
        <f t="shared" si="1930"/>
        <v>0</v>
      </c>
      <c r="AA1162" s="16"/>
      <c r="AB1162" s="16"/>
      <c r="AC1162" s="16"/>
      <c r="AD1162" s="16">
        <f t="shared" si="1931"/>
        <v>9201</v>
      </c>
      <c r="AE1162" s="16">
        <f t="shared" si="1932"/>
        <v>0</v>
      </c>
      <c r="AF1162" s="16">
        <f t="shared" si="1933"/>
        <v>0</v>
      </c>
      <c r="AG1162" s="16"/>
      <c r="AH1162" s="16">
        <f t="shared" si="1934"/>
        <v>9201</v>
      </c>
      <c r="AI1162" s="16">
        <f t="shared" si="1935"/>
        <v>0</v>
      </c>
      <c r="AJ1162" s="16">
        <f t="shared" si="1936"/>
        <v>0</v>
      </c>
      <c r="AK1162" s="16"/>
      <c r="AL1162" s="16"/>
      <c r="AM1162" s="16"/>
      <c r="AN1162" s="16">
        <f t="shared" si="1937"/>
        <v>9201</v>
      </c>
      <c r="AO1162" s="16">
        <f t="shared" si="1938"/>
        <v>0</v>
      </c>
      <c r="AP1162" s="16">
        <f t="shared" si="1939"/>
        <v>0</v>
      </c>
      <c r="AQ1162" s="16"/>
      <c r="AR1162" s="16"/>
      <c r="AS1162" s="16"/>
      <c r="AT1162" s="16">
        <f t="shared" si="1940"/>
        <v>9201</v>
      </c>
      <c r="AU1162" s="16">
        <f t="shared" si="1941"/>
        <v>0</v>
      </c>
      <c r="AV1162" s="16">
        <f t="shared" si="1942"/>
        <v>0</v>
      </c>
      <c r="AW1162" s="16"/>
      <c r="AX1162" s="16"/>
      <c r="AY1162" s="16"/>
      <c r="AZ1162" s="16">
        <f t="shared" si="1943"/>
        <v>9201</v>
      </c>
      <c r="BA1162" s="16">
        <f t="shared" si="1944"/>
        <v>0</v>
      </c>
      <c r="BB1162" s="16">
        <f t="shared" si="1945"/>
        <v>0</v>
      </c>
      <c r="BC1162" s="16"/>
      <c r="BD1162" s="30"/>
      <c r="BE1162" s="30"/>
      <c r="BF1162" s="1"/>
      <c r="BG1162" s="1"/>
      <c r="BH1162" s="1"/>
      <c r="BI1162" s="1"/>
      <c r="BJ1162" s="1"/>
    </row>
    <row r="1163" s="1" customFormat="1" ht="30">
      <c r="A1163" s="13" t="s">
        <v>764</v>
      </c>
      <c r="B1163" s="14"/>
      <c r="C1163" s="13"/>
      <c r="D1163" s="13"/>
      <c r="E1163" s="31" t="s">
        <v>765</v>
      </c>
      <c r="F1163" s="16"/>
      <c r="G1163" s="16"/>
      <c r="H1163" s="16"/>
      <c r="I1163" s="16"/>
      <c r="J1163" s="16"/>
      <c r="K1163" s="16"/>
      <c r="L1163" s="16"/>
      <c r="M1163" s="16"/>
      <c r="N1163" s="16"/>
      <c r="O1163" s="16">
        <f t="shared" si="1952"/>
        <v>13660</v>
      </c>
      <c r="P1163" s="16">
        <f t="shared" si="1953"/>
        <v>0</v>
      </c>
      <c r="Q1163" s="16">
        <f t="shared" si="1954"/>
        <v>0</v>
      </c>
      <c r="R1163" s="16">
        <f t="shared" si="1925"/>
        <v>13660</v>
      </c>
      <c r="S1163" s="16">
        <f t="shared" si="1926"/>
        <v>0</v>
      </c>
      <c r="T1163" s="16">
        <f t="shared" si="1927"/>
        <v>0</v>
      </c>
      <c r="U1163" s="16">
        <f t="shared" si="1955"/>
        <v>0</v>
      </c>
      <c r="V1163" s="16">
        <f t="shared" si="1956"/>
        <v>0</v>
      </c>
      <c r="W1163" s="16">
        <f t="shared" si="1957"/>
        <v>0</v>
      </c>
      <c r="X1163" s="16">
        <f t="shared" si="1928"/>
        <v>13660</v>
      </c>
      <c r="Y1163" s="16">
        <f t="shared" si="1929"/>
        <v>0</v>
      </c>
      <c r="Z1163" s="16">
        <f t="shared" si="1930"/>
        <v>0</v>
      </c>
      <c r="AA1163" s="16">
        <f t="shared" si="1958"/>
        <v>0</v>
      </c>
      <c r="AB1163" s="16">
        <f t="shared" si="1959"/>
        <v>0</v>
      </c>
      <c r="AC1163" s="16">
        <f t="shared" si="1960"/>
        <v>0</v>
      </c>
      <c r="AD1163" s="16">
        <f t="shared" si="1931"/>
        <v>13660</v>
      </c>
      <c r="AE1163" s="16">
        <f t="shared" si="1932"/>
        <v>0</v>
      </c>
      <c r="AF1163" s="16">
        <f t="shared" si="1933"/>
        <v>0</v>
      </c>
      <c r="AG1163" s="16">
        <f t="shared" si="1961"/>
        <v>0</v>
      </c>
      <c r="AH1163" s="16">
        <f t="shared" si="1934"/>
        <v>13660</v>
      </c>
      <c r="AI1163" s="16">
        <f t="shared" si="1935"/>
        <v>0</v>
      </c>
      <c r="AJ1163" s="16">
        <f t="shared" si="1936"/>
        <v>0</v>
      </c>
      <c r="AK1163" s="16">
        <f t="shared" si="1962"/>
        <v>0</v>
      </c>
      <c r="AL1163" s="16">
        <f t="shared" si="1963"/>
        <v>0</v>
      </c>
      <c r="AM1163" s="16">
        <f t="shared" si="1964"/>
        <v>0</v>
      </c>
      <c r="AN1163" s="16">
        <f t="shared" si="1937"/>
        <v>13660</v>
      </c>
      <c r="AO1163" s="16">
        <f t="shared" si="1938"/>
        <v>0</v>
      </c>
      <c r="AP1163" s="16">
        <f t="shared" si="1939"/>
        <v>0</v>
      </c>
      <c r="AQ1163" s="16">
        <f t="shared" si="1965"/>
        <v>0</v>
      </c>
      <c r="AR1163" s="16">
        <f t="shared" si="1966"/>
        <v>0</v>
      </c>
      <c r="AS1163" s="16">
        <f t="shared" si="1967"/>
        <v>0</v>
      </c>
      <c r="AT1163" s="16">
        <f t="shared" si="1940"/>
        <v>13660</v>
      </c>
      <c r="AU1163" s="16">
        <f t="shared" si="1941"/>
        <v>0</v>
      </c>
      <c r="AV1163" s="16">
        <f t="shared" si="1942"/>
        <v>0</v>
      </c>
      <c r="AW1163" s="16">
        <f t="shared" si="1968"/>
        <v>0</v>
      </c>
      <c r="AX1163" s="16">
        <f t="shared" si="1969"/>
        <v>0</v>
      </c>
      <c r="AY1163" s="16">
        <f t="shared" si="1970"/>
        <v>0</v>
      </c>
      <c r="AZ1163" s="16">
        <f t="shared" si="1943"/>
        <v>13660</v>
      </c>
      <c r="BA1163" s="16">
        <f t="shared" si="1944"/>
        <v>0</v>
      </c>
      <c r="BB1163" s="16">
        <f t="shared" si="1945"/>
        <v>0</v>
      </c>
      <c r="BC1163" s="16">
        <f t="shared" si="1971"/>
        <v>0</v>
      </c>
      <c r="BD1163" s="30"/>
      <c r="BE1163" s="30"/>
      <c r="BF1163" s="1"/>
      <c r="BG1163" s="1"/>
      <c r="BH1163" s="1"/>
      <c r="BI1163" s="1"/>
      <c r="BJ1163" s="1"/>
    </row>
    <row r="1164" s="1" customFormat="1" ht="45">
      <c r="A1164" s="13" t="s">
        <v>764</v>
      </c>
      <c r="B1164" s="14" t="s">
        <v>35</v>
      </c>
      <c r="C1164" s="13"/>
      <c r="D1164" s="13"/>
      <c r="E1164" s="29" t="s">
        <v>36</v>
      </c>
      <c r="F1164" s="16"/>
      <c r="G1164" s="16"/>
      <c r="H1164" s="16"/>
      <c r="I1164" s="16"/>
      <c r="J1164" s="16"/>
      <c r="K1164" s="16"/>
      <c r="L1164" s="16"/>
      <c r="M1164" s="16"/>
      <c r="N1164" s="16"/>
      <c r="O1164" s="16">
        <f t="shared" si="1952"/>
        <v>13660</v>
      </c>
      <c r="P1164" s="16">
        <f t="shared" si="1953"/>
        <v>0</v>
      </c>
      <c r="Q1164" s="16">
        <f t="shared" si="1954"/>
        <v>0</v>
      </c>
      <c r="R1164" s="16">
        <f t="shared" si="1925"/>
        <v>13660</v>
      </c>
      <c r="S1164" s="16">
        <f t="shared" si="1926"/>
        <v>0</v>
      </c>
      <c r="T1164" s="16">
        <f t="shared" si="1927"/>
        <v>0</v>
      </c>
      <c r="U1164" s="16">
        <f t="shared" si="1955"/>
        <v>0</v>
      </c>
      <c r="V1164" s="16">
        <f t="shared" si="1956"/>
        <v>0</v>
      </c>
      <c r="W1164" s="16">
        <f t="shared" si="1957"/>
        <v>0</v>
      </c>
      <c r="X1164" s="16">
        <f t="shared" si="1928"/>
        <v>13660</v>
      </c>
      <c r="Y1164" s="16">
        <f t="shared" si="1929"/>
        <v>0</v>
      </c>
      <c r="Z1164" s="16">
        <f t="shared" si="1930"/>
        <v>0</v>
      </c>
      <c r="AA1164" s="16">
        <f t="shared" si="1958"/>
        <v>0</v>
      </c>
      <c r="AB1164" s="16">
        <f t="shared" si="1959"/>
        <v>0</v>
      </c>
      <c r="AC1164" s="16">
        <f t="shared" si="1960"/>
        <v>0</v>
      </c>
      <c r="AD1164" s="16">
        <f t="shared" si="1931"/>
        <v>13660</v>
      </c>
      <c r="AE1164" s="16">
        <f t="shared" si="1932"/>
        <v>0</v>
      </c>
      <c r="AF1164" s="16">
        <f t="shared" si="1933"/>
        <v>0</v>
      </c>
      <c r="AG1164" s="16">
        <f t="shared" si="1961"/>
        <v>0</v>
      </c>
      <c r="AH1164" s="16">
        <f t="shared" si="1934"/>
        <v>13660</v>
      </c>
      <c r="AI1164" s="16">
        <f t="shared" si="1935"/>
        <v>0</v>
      </c>
      <c r="AJ1164" s="16">
        <f t="shared" si="1936"/>
        <v>0</v>
      </c>
      <c r="AK1164" s="16">
        <f t="shared" si="1962"/>
        <v>0</v>
      </c>
      <c r="AL1164" s="16">
        <f t="shared" si="1963"/>
        <v>0</v>
      </c>
      <c r="AM1164" s="16">
        <f t="shared" si="1964"/>
        <v>0</v>
      </c>
      <c r="AN1164" s="16">
        <f t="shared" si="1937"/>
        <v>13660</v>
      </c>
      <c r="AO1164" s="16">
        <f t="shared" si="1938"/>
        <v>0</v>
      </c>
      <c r="AP1164" s="16">
        <f t="shared" si="1939"/>
        <v>0</v>
      </c>
      <c r="AQ1164" s="16">
        <f t="shared" si="1965"/>
        <v>0</v>
      </c>
      <c r="AR1164" s="16">
        <f t="shared" si="1966"/>
        <v>0</v>
      </c>
      <c r="AS1164" s="16">
        <f t="shared" si="1967"/>
        <v>0</v>
      </c>
      <c r="AT1164" s="16">
        <f t="shared" si="1940"/>
        <v>13660</v>
      </c>
      <c r="AU1164" s="16">
        <f t="shared" si="1941"/>
        <v>0</v>
      </c>
      <c r="AV1164" s="16">
        <f t="shared" si="1942"/>
        <v>0</v>
      </c>
      <c r="AW1164" s="16">
        <f t="shared" si="1968"/>
        <v>0</v>
      </c>
      <c r="AX1164" s="16">
        <f t="shared" si="1969"/>
        <v>0</v>
      </c>
      <c r="AY1164" s="16">
        <f t="shared" si="1970"/>
        <v>0</v>
      </c>
      <c r="AZ1164" s="16">
        <f t="shared" si="1943"/>
        <v>13660</v>
      </c>
      <c r="BA1164" s="16">
        <f t="shared" si="1944"/>
        <v>0</v>
      </c>
      <c r="BB1164" s="16">
        <f t="shared" si="1945"/>
        <v>0</v>
      </c>
      <c r="BC1164" s="16">
        <f t="shared" si="1971"/>
        <v>0</v>
      </c>
      <c r="BD1164" s="30"/>
      <c r="BE1164" s="30"/>
      <c r="BF1164" s="1"/>
      <c r="BG1164" s="1"/>
      <c r="BH1164" s="1"/>
      <c r="BI1164" s="1"/>
      <c r="BJ1164" s="1"/>
    </row>
    <row r="1165" s="1" customFormat="1" ht="15">
      <c r="A1165" s="13" t="s">
        <v>764</v>
      </c>
      <c r="B1165" s="14">
        <v>400</v>
      </c>
      <c r="C1165" s="13" t="s">
        <v>327</v>
      </c>
      <c r="D1165" s="13" t="s">
        <v>106</v>
      </c>
      <c r="E1165" s="29" t="s">
        <v>535</v>
      </c>
      <c r="F1165" s="16"/>
      <c r="G1165" s="16"/>
      <c r="H1165" s="16"/>
      <c r="I1165" s="16"/>
      <c r="J1165" s="16"/>
      <c r="K1165" s="16"/>
      <c r="L1165" s="16"/>
      <c r="M1165" s="16"/>
      <c r="N1165" s="16"/>
      <c r="O1165" s="16">
        <v>13660</v>
      </c>
      <c r="P1165" s="16"/>
      <c r="Q1165" s="16"/>
      <c r="R1165" s="16">
        <f t="shared" si="1925"/>
        <v>13660</v>
      </c>
      <c r="S1165" s="16">
        <f t="shared" si="1926"/>
        <v>0</v>
      </c>
      <c r="T1165" s="16">
        <f t="shared" si="1927"/>
        <v>0</v>
      </c>
      <c r="U1165" s="16"/>
      <c r="V1165" s="16"/>
      <c r="W1165" s="16"/>
      <c r="X1165" s="16">
        <f t="shared" si="1928"/>
        <v>13660</v>
      </c>
      <c r="Y1165" s="16">
        <f t="shared" si="1929"/>
        <v>0</v>
      </c>
      <c r="Z1165" s="16">
        <f t="shared" si="1930"/>
        <v>0</v>
      </c>
      <c r="AA1165" s="16"/>
      <c r="AB1165" s="16"/>
      <c r="AC1165" s="16"/>
      <c r="AD1165" s="16">
        <f t="shared" si="1931"/>
        <v>13660</v>
      </c>
      <c r="AE1165" s="16">
        <f t="shared" si="1932"/>
        <v>0</v>
      </c>
      <c r="AF1165" s="16">
        <f t="shared" si="1933"/>
        <v>0</v>
      </c>
      <c r="AG1165" s="16"/>
      <c r="AH1165" s="16">
        <f t="shared" si="1934"/>
        <v>13660</v>
      </c>
      <c r="AI1165" s="16">
        <f t="shared" si="1935"/>
        <v>0</v>
      </c>
      <c r="AJ1165" s="16">
        <f t="shared" si="1936"/>
        <v>0</v>
      </c>
      <c r="AK1165" s="16"/>
      <c r="AL1165" s="16"/>
      <c r="AM1165" s="16"/>
      <c r="AN1165" s="16">
        <f t="shared" si="1937"/>
        <v>13660</v>
      </c>
      <c r="AO1165" s="16">
        <f t="shared" si="1938"/>
        <v>0</v>
      </c>
      <c r="AP1165" s="16">
        <f t="shared" si="1939"/>
        <v>0</v>
      </c>
      <c r="AQ1165" s="16"/>
      <c r="AR1165" s="16"/>
      <c r="AS1165" s="16"/>
      <c r="AT1165" s="16">
        <f t="shared" si="1940"/>
        <v>13660</v>
      </c>
      <c r="AU1165" s="16">
        <f t="shared" si="1941"/>
        <v>0</v>
      </c>
      <c r="AV1165" s="16">
        <f t="shared" si="1942"/>
        <v>0</v>
      </c>
      <c r="AW1165" s="16"/>
      <c r="AX1165" s="16"/>
      <c r="AY1165" s="16"/>
      <c r="AZ1165" s="16">
        <f t="shared" si="1943"/>
        <v>13660</v>
      </c>
      <c r="BA1165" s="16">
        <f t="shared" si="1944"/>
        <v>0</v>
      </c>
      <c r="BB1165" s="16">
        <f t="shared" si="1945"/>
        <v>0</v>
      </c>
      <c r="BC1165" s="16"/>
      <c r="BD1165" s="30"/>
      <c r="BE1165" s="30"/>
      <c r="BF1165" s="1"/>
      <c r="BG1165" s="1"/>
      <c r="BH1165" s="1"/>
      <c r="BI1165" s="1"/>
      <c r="BJ1165" s="1"/>
    </row>
    <row r="1166" s="1" customFormat="1" ht="30">
      <c r="A1166" s="13" t="s">
        <v>766</v>
      </c>
      <c r="B1166" s="14"/>
      <c r="C1166" s="13"/>
      <c r="D1166" s="13"/>
      <c r="E1166" s="31" t="s">
        <v>767</v>
      </c>
      <c r="F1166" s="16"/>
      <c r="G1166" s="16"/>
      <c r="H1166" s="16"/>
      <c r="I1166" s="16"/>
      <c r="J1166" s="16"/>
      <c r="K1166" s="16"/>
      <c r="L1166" s="16"/>
      <c r="M1166" s="16"/>
      <c r="N1166" s="16"/>
      <c r="O1166" s="16">
        <f t="shared" si="1952"/>
        <v>52.44867</v>
      </c>
      <c r="P1166" s="16">
        <f t="shared" si="1953"/>
        <v>0</v>
      </c>
      <c r="Q1166" s="16">
        <f t="shared" si="1954"/>
        <v>0</v>
      </c>
      <c r="R1166" s="16">
        <f t="shared" si="1925"/>
        <v>52.44867</v>
      </c>
      <c r="S1166" s="16">
        <f t="shared" si="1926"/>
        <v>0</v>
      </c>
      <c r="T1166" s="16">
        <f t="shared" si="1927"/>
        <v>0</v>
      </c>
      <c r="U1166" s="16">
        <f t="shared" si="1955"/>
        <v>0</v>
      </c>
      <c r="V1166" s="16">
        <f t="shared" si="1956"/>
        <v>0</v>
      </c>
      <c r="W1166" s="16">
        <f t="shared" si="1957"/>
        <v>0</v>
      </c>
      <c r="X1166" s="16">
        <f t="shared" si="1928"/>
        <v>52.44867</v>
      </c>
      <c r="Y1166" s="16">
        <f t="shared" si="1929"/>
        <v>0</v>
      </c>
      <c r="Z1166" s="16">
        <f t="shared" si="1930"/>
        <v>0</v>
      </c>
      <c r="AA1166" s="16">
        <f t="shared" si="1958"/>
        <v>0</v>
      </c>
      <c r="AB1166" s="16">
        <f t="shared" si="1959"/>
        <v>0</v>
      </c>
      <c r="AC1166" s="16">
        <f t="shared" si="1960"/>
        <v>0</v>
      </c>
      <c r="AD1166" s="16">
        <f t="shared" si="1931"/>
        <v>52.44867</v>
      </c>
      <c r="AE1166" s="16">
        <f t="shared" si="1932"/>
        <v>0</v>
      </c>
      <c r="AF1166" s="16">
        <f t="shared" si="1933"/>
        <v>0</v>
      </c>
      <c r="AG1166" s="16">
        <f t="shared" si="1961"/>
        <v>0</v>
      </c>
      <c r="AH1166" s="16">
        <f t="shared" si="1934"/>
        <v>52.44867</v>
      </c>
      <c r="AI1166" s="16">
        <f t="shared" si="1935"/>
        <v>0</v>
      </c>
      <c r="AJ1166" s="16">
        <f t="shared" si="1936"/>
        <v>0</v>
      </c>
      <c r="AK1166" s="16">
        <f t="shared" si="1962"/>
        <v>0</v>
      </c>
      <c r="AL1166" s="16">
        <f t="shared" si="1963"/>
        <v>0</v>
      </c>
      <c r="AM1166" s="16">
        <f t="shared" si="1964"/>
        <v>0</v>
      </c>
      <c r="AN1166" s="16">
        <f t="shared" si="1937"/>
        <v>52.44867</v>
      </c>
      <c r="AO1166" s="16">
        <f t="shared" si="1938"/>
        <v>0</v>
      </c>
      <c r="AP1166" s="16">
        <f t="shared" si="1939"/>
        <v>0</v>
      </c>
      <c r="AQ1166" s="16">
        <f t="shared" si="1965"/>
        <v>0</v>
      </c>
      <c r="AR1166" s="16">
        <f t="shared" si="1966"/>
        <v>0</v>
      </c>
      <c r="AS1166" s="16">
        <f t="shared" si="1967"/>
        <v>0</v>
      </c>
      <c r="AT1166" s="16">
        <f t="shared" si="1940"/>
        <v>52.44867</v>
      </c>
      <c r="AU1166" s="16">
        <f t="shared" si="1941"/>
        <v>0</v>
      </c>
      <c r="AV1166" s="16">
        <f t="shared" si="1942"/>
        <v>0</v>
      </c>
      <c r="AW1166" s="16">
        <f t="shared" si="1968"/>
        <v>0</v>
      </c>
      <c r="AX1166" s="16">
        <f t="shared" si="1969"/>
        <v>0</v>
      </c>
      <c r="AY1166" s="16">
        <f t="shared" si="1970"/>
        <v>0</v>
      </c>
      <c r="AZ1166" s="16">
        <f t="shared" si="1943"/>
        <v>52.44867</v>
      </c>
      <c r="BA1166" s="16">
        <f t="shared" si="1944"/>
        <v>0</v>
      </c>
      <c r="BB1166" s="16">
        <f t="shared" si="1945"/>
        <v>0</v>
      </c>
      <c r="BC1166" s="16">
        <f t="shared" si="1971"/>
        <v>0</v>
      </c>
      <c r="BD1166" s="30"/>
      <c r="BE1166" s="30"/>
      <c r="BF1166" s="1"/>
      <c r="BG1166" s="1"/>
      <c r="BH1166" s="1"/>
      <c r="BI1166" s="1"/>
      <c r="BJ1166" s="1"/>
    </row>
    <row r="1167" s="1" customFormat="1" ht="45">
      <c r="A1167" s="13" t="s">
        <v>766</v>
      </c>
      <c r="B1167" s="14" t="s">
        <v>35</v>
      </c>
      <c r="C1167" s="13"/>
      <c r="D1167" s="13"/>
      <c r="E1167" s="29" t="s">
        <v>36</v>
      </c>
      <c r="F1167" s="16"/>
      <c r="G1167" s="16"/>
      <c r="H1167" s="16"/>
      <c r="I1167" s="16"/>
      <c r="J1167" s="16"/>
      <c r="K1167" s="16"/>
      <c r="L1167" s="16"/>
      <c r="M1167" s="16"/>
      <c r="N1167" s="16"/>
      <c r="O1167" s="16">
        <f t="shared" si="1952"/>
        <v>52.44867</v>
      </c>
      <c r="P1167" s="16">
        <f t="shared" si="1953"/>
        <v>0</v>
      </c>
      <c r="Q1167" s="16">
        <f t="shared" si="1954"/>
        <v>0</v>
      </c>
      <c r="R1167" s="16">
        <f t="shared" si="1925"/>
        <v>52.44867</v>
      </c>
      <c r="S1167" s="16">
        <f t="shared" si="1926"/>
        <v>0</v>
      </c>
      <c r="T1167" s="16">
        <f t="shared" si="1927"/>
        <v>0</v>
      </c>
      <c r="U1167" s="16">
        <f t="shared" si="1955"/>
        <v>0</v>
      </c>
      <c r="V1167" s="16">
        <f t="shared" si="1956"/>
        <v>0</v>
      </c>
      <c r="W1167" s="16">
        <f t="shared" si="1957"/>
        <v>0</v>
      </c>
      <c r="X1167" s="16">
        <f t="shared" si="1928"/>
        <v>52.44867</v>
      </c>
      <c r="Y1167" s="16">
        <f t="shared" si="1929"/>
        <v>0</v>
      </c>
      <c r="Z1167" s="16">
        <f t="shared" si="1930"/>
        <v>0</v>
      </c>
      <c r="AA1167" s="16">
        <f t="shared" si="1958"/>
        <v>0</v>
      </c>
      <c r="AB1167" s="16">
        <f t="shared" si="1959"/>
        <v>0</v>
      </c>
      <c r="AC1167" s="16">
        <f t="shared" si="1960"/>
        <v>0</v>
      </c>
      <c r="AD1167" s="16">
        <f t="shared" si="1931"/>
        <v>52.44867</v>
      </c>
      <c r="AE1167" s="16">
        <f t="shared" si="1932"/>
        <v>0</v>
      </c>
      <c r="AF1167" s="16">
        <f t="shared" si="1933"/>
        <v>0</v>
      </c>
      <c r="AG1167" s="16">
        <f t="shared" si="1961"/>
        <v>0</v>
      </c>
      <c r="AH1167" s="16">
        <f t="shared" si="1934"/>
        <v>52.44867</v>
      </c>
      <c r="AI1167" s="16">
        <f t="shared" si="1935"/>
        <v>0</v>
      </c>
      <c r="AJ1167" s="16">
        <f t="shared" si="1936"/>
        <v>0</v>
      </c>
      <c r="AK1167" s="16">
        <f t="shared" si="1962"/>
        <v>0</v>
      </c>
      <c r="AL1167" s="16">
        <f t="shared" si="1963"/>
        <v>0</v>
      </c>
      <c r="AM1167" s="16">
        <f t="shared" si="1964"/>
        <v>0</v>
      </c>
      <c r="AN1167" s="16">
        <f t="shared" si="1937"/>
        <v>52.44867</v>
      </c>
      <c r="AO1167" s="16">
        <f t="shared" si="1938"/>
        <v>0</v>
      </c>
      <c r="AP1167" s="16">
        <f t="shared" si="1939"/>
        <v>0</v>
      </c>
      <c r="AQ1167" s="16">
        <f t="shared" si="1965"/>
        <v>0</v>
      </c>
      <c r="AR1167" s="16">
        <f t="shared" si="1966"/>
        <v>0</v>
      </c>
      <c r="AS1167" s="16">
        <f t="shared" si="1967"/>
        <v>0</v>
      </c>
      <c r="AT1167" s="16">
        <f t="shared" si="1940"/>
        <v>52.44867</v>
      </c>
      <c r="AU1167" s="16">
        <f t="shared" si="1941"/>
        <v>0</v>
      </c>
      <c r="AV1167" s="16">
        <f t="shared" si="1942"/>
        <v>0</v>
      </c>
      <c r="AW1167" s="16">
        <f t="shared" si="1968"/>
        <v>0</v>
      </c>
      <c r="AX1167" s="16">
        <f t="shared" si="1969"/>
        <v>0</v>
      </c>
      <c r="AY1167" s="16">
        <f t="shared" si="1970"/>
        <v>0</v>
      </c>
      <c r="AZ1167" s="16">
        <f t="shared" si="1943"/>
        <v>52.44867</v>
      </c>
      <c r="BA1167" s="16">
        <f t="shared" si="1944"/>
        <v>0</v>
      </c>
      <c r="BB1167" s="16">
        <f t="shared" si="1945"/>
        <v>0</v>
      </c>
      <c r="BC1167" s="16">
        <f t="shared" si="1971"/>
        <v>0</v>
      </c>
      <c r="BD1167" s="30"/>
      <c r="BE1167" s="30"/>
      <c r="BF1167" s="1"/>
      <c r="BG1167" s="1"/>
      <c r="BH1167" s="1"/>
      <c r="BI1167" s="1"/>
      <c r="BJ1167" s="1"/>
    </row>
    <row r="1168" s="1" customFormat="1" ht="15">
      <c r="A1168" s="13" t="s">
        <v>766</v>
      </c>
      <c r="B1168" s="14">
        <v>400</v>
      </c>
      <c r="C1168" s="13" t="s">
        <v>327</v>
      </c>
      <c r="D1168" s="13" t="s">
        <v>303</v>
      </c>
      <c r="E1168" s="29" t="s">
        <v>749</v>
      </c>
      <c r="F1168" s="16"/>
      <c r="G1168" s="16"/>
      <c r="H1168" s="16"/>
      <c r="I1168" s="16"/>
      <c r="J1168" s="16"/>
      <c r="K1168" s="16"/>
      <c r="L1168" s="16"/>
      <c r="M1168" s="16"/>
      <c r="N1168" s="16"/>
      <c r="O1168" s="16">
        <v>52.44867</v>
      </c>
      <c r="P1168" s="16"/>
      <c r="Q1168" s="16"/>
      <c r="R1168" s="16">
        <f t="shared" si="1925"/>
        <v>52.44867</v>
      </c>
      <c r="S1168" s="16">
        <f t="shared" si="1926"/>
        <v>0</v>
      </c>
      <c r="T1168" s="16">
        <f t="shared" si="1927"/>
        <v>0</v>
      </c>
      <c r="U1168" s="16"/>
      <c r="V1168" s="16"/>
      <c r="W1168" s="16"/>
      <c r="X1168" s="16">
        <f t="shared" si="1928"/>
        <v>52.44867</v>
      </c>
      <c r="Y1168" s="16">
        <f t="shared" si="1929"/>
        <v>0</v>
      </c>
      <c r="Z1168" s="16">
        <f t="shared" si="1930"/>
        <v>0</v>
      </c>
      <c r="AA1168" s="16"/>
      <c r="AB1168" s="16"/>
      <c r="AC1168" s="16"/>
      <c r="AD1168" s="16">
        <f t="shared" si="1931"/>
        <v>52.44867</v>
      </c>
      <c r="AE1168" s="16">
        <f t="shared" si="1932"/>
        <v>0</v>
      </c>
      <c r="AF1168" s="16">
        <f t="shared" si="1933"/>
        <v>0</v>
      </c>
      <c r="AG1168" s="16"/>
      <c r="AH1168" s="16">
        <f t="shared" si="1934"/>
        <v>52.44867</v>
      </c>
      <c r="AI1168" s="16">
        <f t="shared" si="1935"/>
        <v>0</v>
      </c>
      <c r="AJ1168" s="16">
        <f t="shared" si="1936"/>
        <v>0</v>
      </c>
      <c r="AK1168" s="16"/>
      <c r="AL1168" s="16"/>
      <c r="AM1168" s="16"/>
      <c r="AN1168" s="16">
        <f t="shared" si="1937"/>
        <v>52.44867</v>
      </c>
      <c r="AO1168" s="16">
        <f t="shared" si="1938"/>
        <v>0</v>
      </c>
      <c r="AP1168" s="16">
        <f t="shared" si="1939"/>
        <v>0</v>
      </c>
      <c r="AQ1168" s="16"/>
      <c r="AR1168" s="16"/>
      <c r="AS1168" s="16"/>
      <c r="AT1168" s="16">
        <f t="shared" si="1940"/>
        <v>52.44867</v>
      </c>
      <c r="AU1168" s="16">
        <f t="shared" si="1941"/>
        <v>0</v>
      </c>
      <c r="AV1168" s="16">
        <f t="shared" si="1942"/>
        <v>0</v>
      </c>
      <c r="AW1168" s="16"/>
      <c r="AX1168" s="16"/>
      <c r="AY1168" s="16"/>
      <c r="AZ1168" s="16">
        <f t="shared" si="1943"/>
        <v>52.44867</v>
      </c>
      <c r="BA1168" s="16">
        <f t="shared" si="1944"/>
        <v>0</v>
      </c>
      <c r="BB1168" s="16">
        <f t="shared" si="1945"/>
        <v>0</v>
      </c>
      <c r="BC1168" s="16"/>
      <c r="BD1168" s="30"/>
      <c r="BE1168" s="30"/>
      <c r="BF1168" s="1"/>
      <c r="BG1168" s="1"/>
      <c r="BH1168" s="1"/>
      <c r="BI1168" s="1"/>
      <c r="BJ1168" s="1"/>
    </row>
    <row r="1169" s="1" customFormat="1" ht="15">
      <c r="A1169" s="13" t="s">
        <v>768</v>
      </c>
      <c r="B1169" s="14"/>
      <c r="C1169" s="13"/>
      <c r="D1169" s="13"/>
      <c r="E1169" s="31" t="s">
        <v>769</v>
      </c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>
        <f t="shared" si="1958"/>
        <v>0</v>
      </c>
      <c r="AB1169" s="16">
        <f t="shared" si="1959"/>
        <v>26789.5</v>
      </c>
      <c r="AC1169" s="16">
        <f t="shared" si="1960"/>
        <v>0</v>
      </c>
      <c r="AD1169" s="16">
        <f t="shared" si="1931"/>
        <v>0</v>
      </c>
      <c r="AE1169" s="16">
        <f t="shared" si="1932"/>
        <v>26789.5</v>
      </c>
      <c r="AF1169" s="16">
        <f t="shared" si="1933"/>
        <v>0</v>
      </c>
      <c r="AG1169" s="16">
        <f t="shared" si="1961"/>
        <v>0</v>
      </c>
      <c r="AH1169" s="16">
        <f t="shared" si="1934"/>
        <v>0</v>
      </c>
      <c r="AI1169" s="16">
        <f t="shared" si="1935"/>
        <v>26789.5</v>
      </c>
      <c r="AJ1169" s="16">
        <f t="shared" si="1936"/>
        <v>0</v>
      </c>
      <c r="AK1169" s="16">
        <f t="shared" si="1962"/>
        <v>0</v>
      </c>
      <c r="AL1169" s="16">
        <f t="shared" si="1963"/>
        <v>0</v>
      </c>
      <c r="AM1169" s="16">
        <f t="shared" si="1964"/>
        <v>0</v>
      </c>
      <c r="AN1169" s="16">
        <f t="shared" si="1937"/>
        <v>0</v>
      </c>
      <c r="AO1169" s="16">
        <f t="shared" si="1938"/>
        <v>26789.5</v>
      </c>
      <c r="AP1169" s="16">
        <f t="shared" si="1939"/>
        <v>0</v>
      </c>
      <c r="AQ1169" s="16">
        <f t="shared" si="1965"/>
        <v>0</v>
      </c>
      <c r="AR1169" s="16">
        <f t="shared" si="1966"/>
        <v>0</v>
      </c>
      <c r="AS1169" s="16">
        <f t="shared" si="1967"/>
        <v>0</v>
      </c>
      <c r="AT1169" s="16">
        <f t="shared" si="1940"/>
        <v>0</v>
      </c>
      <c r="AU1169" s="16">
        <f t="shared" si="1941"/>
        <v>26789.5</v>
      </c>
      <c r="AV1169" s="16">
        <f t="shared" si="1942"/>
        <v>0</v>
      </c>
      <c r="AW1169" s="16">
        <f t="shared" si="1968"/>
        <v>0</v>
      </c>
      <c r="AX1169" s="16">
        <f t="shared" si="1969"/>
        <v>0</v>
      </c>
      <c r="AY1169" s="16">
        <f t="shared" si="1970"/>
        <v>0</v>
      </c>
      <c r="AZ1169" s="16">
        <f t="shared" si="1943"/>
        <v>0</v>
      </c>
      <c r="BA1169" s="16">
        <f t="shared" si="1944"/>
        <v>26789.5</v>
      </c>
      <c r="BB1169" s="16">
        <f t="shared" si="1945"/>
        <v>0</v>
      </c>
      <c r="BC1169" s="16">
        <f t="shared" si="1971"/>
        <v>0</v>
      </c>
      <c r="BD1169" s="30"/>
      <c r="BE1169" s="30"/>
      <c r="BF1169" s="1"/>
      <c r="BG1169" s="1"/>
      <c r="BH1169" s="1"/>
      <c r="BI1169" s="1"/>
      <c r="BJ1169" s="1"/>
    </row>
    <row r="1170" s="1" customFormat="1" ht="15">
      <c r="A1170" s="13" t="s">
        <v>768</v>
      </c>
      <c r="B1170" s="14" t="s">
        <v>35</v>
      </c>
      <c r="C1170" s="13"/>
      <c r="D1170" s="13"/>
      <c r="E1170" s="29" t="s">
        <v>36</v>
      </c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>
        <f t="shared" si="1958"/>
        <v>0</v>
      </c>
      <c r="AB1170" s="16">
        <f t="shared" si="1959"/>
        <v>26789.5</v>
      </c>
      <c r="AC1170" s="16">
        <f t="shared" si="1960"/>
        <v>0</v>
      </c>
      <c r="AD1170" s="16">
        <f t="shared" si="1931"/>
        <v>0</v>
      </c>
      <c r="AE1170" s="16">
        <f t="shared" si="1932"/>
        <v>26789.5</v>
      </c>
      <c r="AF1170" s="16">
        <f t="shared" si="1933"/>
        <v>0</v>
      </c>
      <c r="AG1170" s="16">
        <f t="shared" si="1961"/>
        <v>0</v>
      </c>
      <c r="AH1170" s="16">
        <f t="shared" si="1934"/>
        <v>0</v>
      </c>
      <c r="AI1170" s="16">
        <f t="shared" si="1935"/>
        <v>26789.5</v>
      </c>
      <c r="AJ1170" s="16">
        <f t="shared" si="1936"/>
        <v>0</v>
      </c>
      <c r="AK1170" s="16">
        <f t="shared" si="1962"/>
        <v>0</v>
      </c>
      <c r="AL1170" s="16">
        <f t="shared" si="1963"/>
        <v>0</v>
      </c>
      <c r="AM1170" s="16">
        <f t="shared" si="1964"/>
        <v>0</v>
      </c>
      <c r="AN1170" s="16">
        <f t="shared" si="1937"/>
        <v>0</v>
      </c>
      <c r="AO1170" s="16">
        <f t="shared" si="1938"/>
        <v>26789.5</v>
      </c>
      <c r="AP1170" s="16">
        <f t="shared" si="1939"/>
        <v>0</v>
      </c>
      <c r="AQ1170" s="16">
        <f t="shared" si="1965"/>
        <v>0</v>
      </c>
      <c r="AR1170" s="16">
        <f t="shared" si="1966"/>
        <v>0</v>
      </c>
      <c r="AS1170" s="16">
        <f t="shared" si="1967"/>
        <v>0</v>
      </c>
      <c r="AT1170" s="16">
        <f t="shared" si="1940"/>
        <v>0</v>
      </c>
      <c r="AU1170" s="16">
        <f t="shared" si="1941"/>
        <v>26789.5</v>
      </c>
      <c r="AV1170" s="16">
        <f t="shared" si="1942"/>
        <v>0</v>
      </c>
      <c r="AW1170" s="16">
        <f t="shared" si="1968"/>
        <v>0</v>
      </c>
      <c r="AX1170" s="16">
        <f t="shared" si="1969"/>
        <v>0</v>
      </c>
      <c r="AY1170" s="16">
        <f t="shared" si="1970"/>
        <v>0</v>
      </c>
      <c r="AZ1170" s="16">
        <f t="shared" si="1943"/>
        <v>0</v>
      </c>
      <c r="BA1170" s="16">
        <f t="shared" si="1944"/>
        <v>26789.5</v>
      </c>
      <c r="BB1170" s="16">
        <f t="shared" si="1945"/>
        <v>0</v>
      </c>
      <c r="BC1170" s="16">
        <f t="shared" si="1971"/>
        <v>0</v>
      </c>
      <c r="BD1170" s="30"/>
      <c r="BE1170" s="30"/>
      <c r="BF1170" s="1"/>
      <c r="BG1170" s="1"/>
      <c r="BH1170" s="1"/>
      <c r="BI1170" s="1"/>
      <c r="BJ1170" s="1"/>
    </row>
    <row r="1171" s="1" customFormat="1" ht="15">
      <c r="A1171" s="13" t="s">
        <v>768</v>
      </c>
      <c r="B1171" s="14">
        <v>400</v>
      </c>
      <c r="C1171" s="13" t="s">
        <v>327</v>
      </c>
      <c r="D1171" s="13" t="s">
        <v>303</v>
      </c>
      <c r="E1171" s="29" t="s">
        <v>749</v>
      </c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>
        <v>26789.5</v>
      </c>
      <c r="AC1171" s="16"/>
      <c r="AD1171" s="16">
        <f t="shared" si="1931"/>
        <v>0</v>
      </c>
      <c r="AE1171" s="16">
        <f t="shared" si="1932"/>
        <v>26789.5</v>
      </c>
      <c r="AF1171" s="16">
        <f t="shared" si="1933"/>
        <v>0</v>
      </c>
      <c r="AG1171" s="16"/>
      <c r="AH1171" s="16">
        <f t="shared" si="1934"/>
        <v>0</v>
      </c>
      <c r="AI1171" s="16">
        <f t="shared" si="1935"/>
        <v>26789.5</v>
      </c>
      <c r="AJ1171" s="16">
        <f t="shared" si="1936"/>
        <v>0</v>
      </c>
      <c r="AK1171" s="16"/>
      <c r="AL1171" s="16"/>
      <c r="AM1171" s="16"/>
      <c r="AN1171" s="16">
        <f t="shared" si="1937"/>
        <v>0</v>
      </c>
      <c r="AO1171" s="16">
        <f t="shared" si="1938"/>
        <v>26789.5</v>
      </c>
      <c r="AP1171" s="16">
        <f t="shared" si="1939"/>
        <v>0</v>
      </c>
      <c r="AQ1171" s="16"/>
      <c r="AR1171" s="16"/>
      <c r="AS1171" s="16"/>
      <c r="AT1171" s="16">
        <f t="shared" si="1940"/>
        <v>0</v>
      </c>
      <c r="AU1171" s="16">
        <f t="shared" si="1941"/>
        <v>26789.5</v>
      </c>
      <c r="AV1171" s="16">
        <f t="shared" si="1942"/>
        <v>0</v>
      </c>
      <c r="AW1171" s="16"/>
      <c r="AX1171" s="16"/>
      <c r="AY1171" s="16"/>
      <c r="AZ1171" s="16">
        <f t="shared" si="1943"/>
        <v>0</v>
      </c>
      <c r="BA1171" s="16">
        <f t="shared" si="1944"/>
        <v>26789.5</v>
      </c>
      <c r="BB1171" s="16">
        <f t="shared" si="1945"/>
        <v>0</v>
      </c>
      <c r="BC1171" s="16"/>
      <c r="BD1171" s="30"/>
      <c r="BE1171" s="30"/>
      <c r="BF1171" s="1"/>
      <c r="BG1171" s="1"/>
      <c r="BH1171" s="1"/>
      <c r="BI1171" s="1"/>
      <c r="BJ1171" s="1"/>
    </row>
    <row r="1172" s="1" customFormat="1" ht="15">
      <c r="A1172" s="13" t="s">
        <v>770</v>
      </c>
      <c r="B1172" s="14"/>
      <c r="C1172" s="13"/>
      <c r="D1172" s="13"/>
      <c r="E1172" s="31" t="s">
        <v>771</v>
      </c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>
        <f t="shared" si="1962"/>
        <v>13201.99</v>
      </c>
      <c r="AL1172" s="16">
        <f t="shared" si="1963"/>
        <v>0</v>
      </c>
      <c r="AM1172" s="16">
        <f t="shared" si="1964"/>
        <v>0</v>
      </c>
      <c r="AN1172" s="16">
        <f t="shared" si="1937"/>
        <v>13201.99</v>
      </c>
      <c r="AO1172" s="16">
        <f t="shared" si="1938"/>
        <v>0</v>
      </c>
      <c r="AP1172" s="16">
        <f t="shared" si="1939"/>
        <v>0</v>
      </c>
      <c r="AQ1172" s="16">
        <f t="shared" si="1965"/>
        <v>0</v>
      </c>
      <c r="AR1172" s="16">
        <f t="shared" si="1966"/>
        <v>0</v>
      </c>
      <c r="AS1172" s="16">
        <f t="shared" si="1967"/>
        <v>0</v>
      </c>
      <c r="AT1172" s="16">
        <f t="shared" si="1940"/>
        <v>13201.99</v>
      </c>
      <c r="AU1172" s="16">
        <f t="shared" si="1941"/>
        <v>0</v>
      </c>
      <c r="AV1172" s="16">
        <f t="shared" si="1942"/>
        <v>0</v>
      </c>
      <c r="AW1172" s="16">
        <f t="shared" si="1968"/>
        <v>-681.99000000000001</v>
      </c>
      <c r="AX1172" s="16">
        <f t="shared" si="1969"/>
        <v>0</v>
      </c>
      <c r="AY1172" s="16">
        <f t="shared" si="1970"/>
        <v>0</v>
      </c>
      <c r="AZ1172" s="16">
        <f t="shared" si="1943"/>
        <v>12520</v>
      </c>
      <c r="BA1172" s="16">
        <f t="shared" si="1944"/>
        <v>0</v>
      </c>
      <c r="BB1172" s="16">
        <f t="shared" si="1945"/>
        <v>0</v>
      </c>
      <c r="BC1172" s="16">
        <f t="shared" si="1971"/>
        <v>0</v>
      </c>
      <c r="BD1172" s="30"/>
      <c r="BE1172" s="30"/>
      <c r="BF1172" s="1"/>
      <c r="BG1172" s="1"/>
      <c r="BH1172" s="1"/>
      <c r="BI1172" s="1"/>
      <c r="BJ1172" s="1"/>
    </row>
    <row r="1173" s="1" customFormat="1" ht="15">
      <c r="A1173" s="13" t="s">
        <v>770</v>
      </c>
      <c r="B1173" s="14" t="s">
        <v>35</v>
      </c>
      <c r="C1173" s="13"/>
      <c r="D1173" s="13"/>
      <c r="E1173" s="29" t="s">
        <v>36</v>
      </c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>
        <f t="shared" si="1962"/>
        <v>13201.99</v>
      </c>
      <c r="AL1173" s="16">
        <f t="shared" si="1963"/>
        <v>0</v>
      </c>
      <c r="AM1173" s="16">
        <f t="shared" si="1964"/>
        <v>0</v>
      </c>
      <c r="AN1173" s="16">
        <f t="shared" si="1937"/>
        <v>13201.99</v>
      </c>
      <c r="AO1173" s="16">
        <f t="shared" si="1938"/>
        <v>0</v>
      </c>
      <c r="AP1173" s="16">
        <f t="shared" si="1939"/>
        <v>0</v>
      </c>
      <c r="AQ1173" s="16">
        <f t="shared" si="1965"/>
        <v>0</v>
      </c>
      <c r="AR1173" s="16">
        <f t="shared" si="1966"/>
        <v>0</v>
      </c>
      <c r="AS1173" s="16">
        <f t="shared" si="1967"/>
        <v>0</v>
      </c>
      <c r="AT1173" s="16">
        <f t="shared" si="1940"/>
        <v>13201.99</v>
      </c>
      <c r="AU1173" s="16">
        <f t="shared" si="1941"/>
        <v>0</v>
      </c>
      <c r="AV1173" s="16">
        <f t="shared" si="1942"/>
        <v>0</v>
      </c>
      <c r="AW1173" s="16">
        <f t="shared" si="1968"/>
        <v>-681.99000000000001</v>
      </c>
      <c r="AX1173" s="16">
        <f t="shared" si="1969"/>
        <v>0</v>
      </c>
      <c r="AY1173" s="16">
        <f t="shared" si="1970"/>
        <v>0</v>
      </c>
      <c r="AZ1173" s="16">
        <f t="shared" si="1943"/>
        <v>12520</v>
      </c>
      <c r="BA1173" s="16">
        <f t="shared" si="1944"/>
        <v>0</v>
      </c>
      <c r="BB1173" s="16">
        <f t="shared" si="1945"/>
        <v>0</v>
      </c>
      <c r="BC1173" s="16">
        <f t="shared" si="1971"/>
        <v>0</v>
      </c>
      <c r="BD1173" s="30"/>
      <c r="BE1173" s="30"/>
      <c r="BF1173" s="1"/>
      <c r="BG1173" s="1"/>
      <c r="BH1173" s="1"/>
      <c r="BI1173" s="1"/>
      <c r="BJ1173" s="1"/>
    </row>
    <row r="1174" s="1" customFormat="1" ht="15">
      <c r="A1174" s="13" t="s">
        <v>770</v>
      </c>
      <c r="B1174" s="14">
        <v>400</v>
      </c>
      <c r="C1174" s="13" t="s">
        <v>327</v>
      </c>
      <c r="D1174" s="13" t="s">
        <v>303</v>
      </c>
      <c r="E1174" s="29" t="s">
        <v>749</v>
      </c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>
        <v>13201.99</v>
      </c>
      <c r="AL1174" s="16"/>
      <c r="AM1174" s="16"/>
      <c r="AN1174" s="16">
        <f t="shared" si="1937"/>
        <v>13201.99</v>
      </c>
      <c r="AO1174" s="16">
        <f t="shared" si="1938"/>
        <v>0</v>
      </c>
      <c r="AP1174" s="16">
        <f t="shared" si="1939"/>
        <v>0</v>
      </c>
      <c r="AQ1174" s="16"/>
      <c r="AR1174" s="16"/>
      <c r="AS1174" s="16"/>
      <c r="AT1174" s="16">
        <f t="shared" si="1940"/>
        <v>13201.99</v>
      </c>
      <c r="AU1174" s="16">
        <f t="shared" si="1941"/>
        <v>0</v>
      </c>
      <c r="AV1174" s="16">
        <f t="shared" si="1942"/>
        <v>0</v>
      </c>
      <c r="AW1174" s="16">
        <f>-15-666.99</f>
        <v>-681.99000000000001</v>
      </c>
      <c r="AX1174" s="16"/>
      <c r="AY1174" s="16"/>
      <c r="AZ1174" s="16">
        <f t="shared" si="1943"/>
        <v>12520</v>
      </c>
      <c r="BA1174" s="16">
        <f t="shared" si="1944"/>
        <v>0</v>
      </c>
      <c r="BB1174" s="16">
        <f t="shared" si="1945"/>
        <v>0</v>
      </c>
      <c r="BC1174" s="16"/>
      <c r="BD1174" s="30"/>
      <c r="BE1174" s="30"/>
      <c r="BF1174" s="1"/>
      <c r="BG1174" s="1"/>
      <c r="BH1174" s="1"/>
      <c r="BI1174" s="1"/>
      <c r="BJ1174" s="1"/>
    </row>
    <row r="1175" s="1" customFormat="1" ht="15">
      <c r="A1175" s="13" t="s">
        <v>772</v>
      </c>
      <c r="B1175" s="14"/>
      <c r="C1175" s="13"/>
      <c r="D1175" s="13"/>
      <c r="E1175" s="31" t="s">
        <v>773</v>
      </c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>
        <f t="shared" si="1962"/>
        <v>0</v>
      </c>
      <c r="AL1175" s="16">
        <f t="shared" si="1963"/>
        <v>11334.027</v>
      </c>
      <c r="AM1175" s="16">
        <f t="shared" si="1964"/>
        <v>0</v>
      </c>
      <c r="AN1175" s="16">
        <f t="shared" si="1937"/>
        <v>0</v>
      </c>
      <c r="AO1175" s="16">
        <f t="shared" si="1938"/>
        <v>11334.027</v>
      </c>
      <c r="AP1175" s="16">
        <f t="shared" si="1939"/>
        <v>0</v>
      </c>
      <c r="AQ1175" s="16">
        <f t="shared" si="1965"/>
        <v>0</v>
      </c>
      <c r="AR1175" s="16">
        <f t="shared" si="1966"/>
        <v>0</v>
      </c>
      <c r="AS1175" s="16">
        <f t="shared" si="1967"/>
        <v>0</v>
      </c>
      <c r="AT1175" s="16">
        <f t="shared" si="1940"/>
        <v>0</v>
      </c>
      <c r="AU1175" s="16">
        <f t="shared" si="1941"/>
        <v>11334.027</v>
      </c>
      <c r="AV1175" s="16">
        <f t="shared" si="1942"/>
        <v>0</v>
      </c>
      <c r="AW1175" s="16">
        <f t="shared" si="1968"/>
        <v>0</v>
      </c>
      <c r="AX1175" s="16">
        <f t="shared" si="1969"/>
        <v>0</v>
      </c>
      <c r="AY1175" s="16">
        <f t="shared" si="1970"/>
        <v>0</v>
      </c>
      <c r="AZ1175" s="16">
        <f t="shared" si="1943"/>
        <v>0</v>
      </c>
      <c r="BA1175" s="16">
        <f t="shared" si="1944"/>
        <v>11334.027</v>
      </c>
      <c r="BB1175" s="16">
        <f t="shared" si="1945"/>
        <v>0</v>
      </c>
      <c r="BC1175" s="16">
        <f t="shared" si="1971"/>
        <v>0</v>
      </c>
      <c r="BD1175" s="30"/>
      <c r="BE1175" s="30"/>
      <c r="BF1175" s="1"/>
      <c r="BG1175" s="1"/>
      <c r="BH1175" s="1"/>
      <c r="BI1175" s="1"/>
      <c r="BJ1175" s="1"/>
    </row>
    <row r="1176" s="1" customFormat="1" ht="15">
      <c r="A1176" s="13" t="s">
        <v>772</v>
      </c>
      <c r="B1176" s="14" t="s">
        <v>35</v>
      </c>
      <c r="C1176" s="13"/>
      <c r="D1176" s="13"/>
      <c r="E1176" s="29" t="s">
        <v>36</v>
      </c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>
        <f t="shared" si="1962"/>
        <v>0</v>
      </c>
      <c r="AL1176" s="16">
        <f t="shared" si="1963"/>
        <v>11334.027</v>
      </c>
      <c r="AM1176" s="16">
        <f t="shared" si="1964"/>
        <v>0</v>
      </c>
      <c r="AN1176" s="16">
        <f t="shared" si="1937"/>
        <v>0</v>
      </c>
      <c r="AO1176" s="16">
        <f t="shared" si="1938"/>
        <v>11334.027</v>
      </c>
      <c r="AP1176" s="16">
        <f t="shared" si="1939"/>
        <v>0</v>
      </c>
      <c r="AQ1176" s="16"/>
      <c r="AR1176" s="16"/>
      <c r="AS1176" s="16"/>
      <c r="AT1176" s="16">
        <f t="shared" si="1940"/>
        <v>0</v>
      </c>
      <c r="AU1176" s="16">
        <f t="shared" si="1941"/>
        <v>11334.027</v>
      </c>
      <c r="AV1176" s="16">
        <f t="shared" si="1942"/>
        <v>0</v>
      </c>
      <c r="AW1176" s="16"/>
      <c r="AX1176" s="16"/>
      <c r="AY1176" s="16"/>
      <c r="AZ1176" s="16">
        <f t="shared" si="1943"/>
        <v>0</v>
      </c>
      <c r="BA1176" s="16">
        <f t="shared" si="1944"/>
        <v>11334.027</v>
      </c>
      <c r="BB1176" s="16">
        <f t="shared" si="1945"/>
        <v>0</v>
      </c>
      <c r="BC1176" s="16"/>
      <c r="BD1176" s="30"/>
      <c r="BE1176" s="30"/>
      <c r="BF1176" s="1"/>
      <c r="BG1176" s="1"/>
      <c r="BH1176" s="1"/>
      <c r="BI1176" s="1"/>
      <c r="BJ1176" s="1"/>
    </row>
    <row r="1177" s="1" customFormat="1" ht="15">
      <c r="A1177" s="13" t="s">
        <v>772</v>
      </c>
      <c r="B1177" s="14">
        <v>400</v>
      </c>
      <c r="C1177" s="13" t="s">
        <v>327</v>
      </c>
      <c r="D1177" s="13" t="s">
        <v>303</v>
      </c>
      <c r="E1177" s="29" t="s">
        <v>749</v>
      </c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>
        <v>11334.027</v>
      </c>
      <c r="AM1177" s="16"/>
      <c r="AN1177" s="16">
        <f t="shared" si="1937"/>
        <v>0</v>
      </c>
      <c r="AO1177" s="16">
        <f t="shared" si="1938"/>
        <v>11334.027</v>
      </c>
      <c r="AP1177" s="16">
        <f t="shared" si="1939"/>
        <v>0</v>
      </c>
      <c r="AQ1177" s="16"/>
      <c r="AR1177" s="16"/>
      <c r="AS1177" s="16"/>
      <c r="AT1177" s="16">
        <f t="shared" si="1940"/>
        <v>0</v>
      </c>
      <c r="AU1177" s="16">
        <f t="shared" si="1941"/>
        <v>11334.027</v>
      </c>
      <c r="AV1177" s="16">
        <f t="shared" si="1942"/>
        <v>0</v>
      </c>
      <c r="AW1177" s="16"/>
      <c r="AX1177" s="16"/>
      <c r="AY1177" s="16"/>
      <c r="AZ1177" s="16">
        <f t="shared" si="1943"/>
        <v>0</v>
      </c>
      <c r="BA1177" s="16">
        <f t="shared" si="1944"/>
        <v>11334.027</v>
      </c>
      <c r="BB1177" s="16">
        <f t="shared" si="1945"/>
        <v>0</v>
      </c>
      <c r="BC1177" s="16"/>
      <c r="BD1177" s="30"/>
      <c r="BE1177" s="30"/>
      <c r="BF1177" s="1"/>
      <c r="BG1177" s="1"/>
      <c r="BH1177" s="1"/>
      <c r="BI1177" s="1"/>
      <c r="BJ1177" s="1"/>
    </row>
    <row r="1178" s="1" customFormat="1" ht="15">
      <c r="A1178" s="13" t="s">
        <v>774</v>
      </c>
      <c r="B1178" s="14"/>
      <c r="C1178" s="13"/>
      <c r="D1178" s="13"/>
      <c r="E1178" s="31" t="s">
        <v>775</v>
      </c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>
        <f t="shared" si="1962"/>
        <v>0</v>
      </c>
      <c r="AL1178" s="16">
        <f t="shared" si="1963"/>
        <v>4115.0559999999996</v>
      </c>
      <c r="AM1178" s="16">
        <f t="shared" si="1964"/>
        <v>168427.576</v>
      </c>
      <c r="AN1178" s="16">
        <f t="shared" si="1937"/>
        <v>0</v>
      </c>
      <c r="AO1178" s="16">
        <f t="shared" si="1938"/>
        <v>4115.0559999999996</v>
      </c>
      <c r="AP1178" s="16">
        <f t="shared" si="1939"/>
        <v>168427.576</v>
      </c>
      <c r="AQ1178" s="16"/>
      <c r="AR1178" s="16"/>
      <c r="AS1178" s="16"/>
      <c r="AT1178" s="16">
        <f t="shared" si="1940"/>
        <v>0</v>
      </c>
      <c r="AU1178" s="16">
        <f t="shared" si="1941"/>
        <v>4115.0559999999996</v>
      </c>
      <c r="AV1178" s="16">
        <f t="shared" si="1942"/>
        <v>168427.576</v>
      </c>
      <c r="AW1178" s="16"/>
      <c r="AX1178" s="16"/>
      <c r="AY1178" s="16"/>
      <c r="AZ1178" s="16">
        <f t="shared" si="1943"/>
        <v>0</v>
      </c>
      <c r="BA1178" s="16">
        <f t="shared" si="1944"/>
        <v>4115.0559999999996</v>
      </c>
      <c r="BB1178" s="16">
        <f t="shared" si="1945"/>
        <v>168427.576</v>
      </c>
      <c r="BC1178" s="16"/>
      <c r="BD1178" s="30"/>
      <c r="BE1178" s="30"/>
      <c r="BF1178" s="1"/>
      <c r="BG1178" s="1"/>
      <c r="BH1178" s="1"/>
      <c r="BI1178" s="1"/>
      <c r="BJ1178" s="1"/>
    </row>
    <row r="1179" s="1" customFormat="1" ht="15">
      <c r="A1179" s="13" t="s">
        <v>774</v>
      </c>
      <c r="B1179" s="14" t="s">
        <v>35</v>
      </c>
      <c r="C1179" s="13"/>
      <c r="D1179" s="13"/>
      <c r="E1179" s="29" t="s">
        <v>36</v>
      </c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>
        <f t="shared" si="1962"/>
        <v>0</v>
      </c>
      <c r="AL1179" s="16">
        <f t="shared" si="1963"/>
        <v>4115.0559999999996</v>
      </c>
      <c r="AM1179" s="16">
        <f t="shared" si="1964"/>
        <v>168427.576</v>
      </c>
      <c r="AN1179" s="16">
        <f t="shared" si="1937"/>
        <v>0</v>
      </c>
      <c r="AO1179" s="16">
        <f t="shared" si="1938"/>
        <v>4115.0559999999996</v>
      </c>
      <c r="AP1179" s="16">
        <f t="shared" si="1939"/>
        <v>168427.576</v>
      </c>
      <c r="AQ1179" s="16"/>
      <c r="AR1179" s="16"/>
      <c r="AS1179" s="16"/>
      <c r="AT1179" s="16">
        <f t="shared" si="1940"/>
        <v>0</v>
      </c>
      <c r="AU1179" s="16">
        <f t="shared" si="1941"/>
        <v>4115.0559999999996</v>
      </c>
      <c r="AV1179" s="16">
        <f t="shared" si="1942"/>
        <v>168427.576</v>
      </c>
      <c r="AW1179" s="16"/>
      <c r="AX1179" s="16"/>
      <c r="AY1179" s="16"/>
      <c r="AZ1179" s="16">
        <f t="shared" si="1943"/>
        <v>0</v>
      </c>
      <c r="BA1179" s="16">
        <f t="shared" si="1944"/>
        <v>4115.0559999999996</v>
      </c>
      <c r="BB1179" s="16">
        <f t="shared" si="1945"/>
        <v>168427.576</v>
      </c>
      <c r="BC1179" s="16"/>
      <c r="BD1179" s="30"/>
      <c r="BE1179" s="30"/>
      <c r="BF1179" s="1"/>
      <c r="BG1179" s="1"/>
      <c r="BH1179" s="1"/>
      <c r="BI1179" s="1"/>
      <c r="BJ1179" s="1"/>
    </row>
    <row r="1180" s="1" customFormat="1" ht="15">
      <c r="A1180" s="13" t="s">
        <v>774</v>
      </c>
      <c r="B1180" s="14">
        <v>400</v>
      </c>
      <c r="C1180" s="13" t="s">
        <v>327</v>
      </c>
      <c r="D1180" s="13" t="s">
        <v>303</v>
      </c>
      <c r="E1180" s="29" t="s">
        <v>749</v>
      </c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>
        <v>4115.0559999999996</v>
      </c>
      <c r="AM1180" s="16">
        <v>168427.576</v>
      </c>
      <c r="AN1180" s="16">
        <f t="shared" si="1937"/>
        <v>0</v>
      </c>
      <c r="AO1180" s="16">
        <f t="shared" si="1938"/>
        <v>4115.0559999999996</v>
      </c>
      <c r="AP1180" s="16">
        <f t="shared" si="1939"/>
        <v>168427.576</v>
      </c>
      <c r="AQ1180" s="16"/>
      <c r="AR1180" s="16"/>
      <c r="AS1180" s="16"/>
      <c r="AT1180" s="16">
        <f t="shared" si="1940"/>
        <v>0</v>
      </c>
      <c r="AU1180" s="16">
        <f t="shared" si="1941"/>
        <v>4115.0559999999996</v>
      </c>
      <c r="AV1180" s="16">
        <f t="shared" si="1942"/>
        <v>168427.576</v>
      </c>
      <c r="AW1180" s="16"/>
      <c r="AX1180" s="16"/>
      <c r="AY1180" s="16"/>
      <c r="AZ1180" s="16">
        <f t="shared" si="1943"/>
        <v>0</v>
      </c>
      <c r="BA1180" s="16">
        <f t="shared" si="1944"/>
        <v>4115.0559999999996</v>
      </c>
      <c r="BB1180" s="16">
        <f t="shared" si="1945"/>
        <v>168427.576</v>
      </c>
      <c r="BC1180" s="16"/>
      <c r="BD1180" s="30"/>
      <c r="BE1180" s="30"/>
      <c r="BF1180" s="1"/>
      <c r="BG1180" s="1"/>
      <c r="BH1180" s="1"/>
      <c r="BI1180" s="1"/>
      <c r="BJ1180" s="1"/>
    </row>
    <row r="1181" s="1" customFormat="1" ht="15">
      <c r="A1181" s="13" t="s">
        <v>776</v>
      </c>
      <c r="B1181" s="14"/>
      <c r="C1181" s="13"/>
      <c r="D1181" s="13"/>
      <c r="E1181" s="31" t="s">
        <v>777</v>
      </c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>
        <f t="shared" si="1962"/>
        <v>0</v>
      </c>
      <c r="AL1181" s="16">
        <f t="shared" si="1963"/>
        <v>1711.297</v>
      </c>
      <c r="AM1181" s="16">
        <f t="shared" si="1964"/>
        <v>0</v>
      </c>
      <c r="AN1181" s="16">
        <f t="shared" si="1937"/>
        <v>0</v>
      </c>
      <c r="AO1181" s="16">
        <f t="shared" si="1938"/>
        <v>1711.297</v>
      </c>
      <c r="AP1181" s="16">
        <f t="shared" si="1939"/>
        <v>0</v>
      </c>
      <c r="AQ1181" s="16">
        <f t="shared" si="1965"/>
        <v>0</v>
      </c>
      <c r="AR1181" s="16">
        <f t="shared" si="1966"/>
        <v>0</v>
      </c>
      <c r="AS1181" s="16">
        <f t="shared" si="1967"/>
        <v>0</v>
      </c>
      <c r="AT1181" s="16">
        <f t="shared" si="1940"/>
        <v>0</v>
      </c>
      <c r="AU1181" s="16">
        <f t="shared" si="1941"/>
        <v>1711.297</v>
      </c>
      <c r="AV1181" s="16">
        <f t="shared" si="1942"/>
        <v>0</v>
      </c>
      <c r="AW1181" s="16">
        <f t="shared" si="1968"/>
        <v>0</v>
      </c>
      <c r="AX1181" s="16">
        <f t="shared" si="1969"/>
        <v>0</v>
      </c>
      <c r="AY1181" s="16">
        <f t="shared" si="1970"/>
        <v>0</v>
      </c>
      <c r="AZ1181" s="16">
        <f t="shared" si="1943"/>
        <v>0</v>
      </c>
      <c r="BA1181" s="16">
        <f t="shared" si="1944"/>
        <v>1711.297</v>
      </c>
      <c r="BB1181" s="16">
        <f t="shared" si="1945"/>
        <v>0</v>
      </c>
      <c r="BC1181" s="16">
        <f t="shared" si="1971"/>
        <v>0</v>
      </c>
      <c r="BD1181" s="30"/>
      <c r="BE1181" s="30"/>
      <c r="BF1181" s="1"/>
      <c r="BG1181" s="1"/>
      <c r="BH1181" s="1"/>
      <c r="BI1181" s="1"/>
      <c r="BJ1181" s="1"/>
    </row>
    <row r="1182" s="1" customFormat="1" ht="15">
      <c r="A1182" s="13" t="s">
        <v>776</v>
      </c>
      <c r="B1182" s="14" t="s">
        <v>35</v>
      </c>
      <c r="C1182" s="13"/>
      <c r="D1182" s="13"/>
      <c r="E1182" s="29" t="s">
        <v>36</v>
      </c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>
        <f t="shared" si="1962"/>
        <v>0</v>
      </c>
      <c r="AL1182" s="16">
        <f t="shared" si="1963"/>
        <v>1711.297</v>
      </c>
      <c r="AM1182" s="16">
        <f t="shared" si="1964"/>
        <v>0</v>
      </c>
      <c r="AN1182" s="16">
        <f t="shared" si="1937"/>
        <v>0</v>
      </c>
      <c r="AO1182" s="16">
        <f t="shared" si="1938"/>
        <v>1711.297</v>
      </c>
      <c r="AP1182" s="16">
        <f t="shared" si="1939"/>
        <v>0</v>
      </c>
      <c r="AQ1182" s="16">
        <f t="shared" si="1965"/>
        <v>0</v>
      </c>
      <c r="AR1182" s="16">
        <f t="shared" si="1966"/>
        <v>0</v>
      </c>
      <c r="AS1182" s="16">
        <f t="shared" si="1967"/>
        <v>0</v>
      </c>
      <c r="AT1182" s="16">
        <f t="shared" si="1940"/>
        <v>0</v>
      </c>
      <c r="AU1182" s="16">
        <f t="shared" si="1941"/>
        <v>1711.297</v>
      </c>
      <c r="AV1182" s="16">
        <f t="shared" si="1942"/>
        <v>0</v>
      </c>
      <c r="AW1182" s="16">
        <f t="shared" si="1968"/>
        <v>0</v>
      </c>
      <c r="AX1182" s="16">
        <f t="shared" si="1969"/>
        <v>0</v>
      </c>
      <c r="AY1182" s="16">
        <f t="shared" si="1970"/>
        <v>0</v>
      </c>
      <c r="AZ1182" s="16">
        <f t="shared" si="1943"/>
        <v>0</v>
      </c>
      <c r="BA1182" s="16">
        <f t="shared" si="1944"/>
        <v>1711.297</v>
      </c>
      <c r="BB1182" s="16">
        <f t="shared" si="1945"/>
        <v>0</v>
      </c>
      <c r="BC1182" s="16">
        <f t="shared" si="1971"/>
        <v>0</v>
      </c>
      <c r="BD1182" s="30"/>
      <c r="BE1182" s="30"/>
      <c r="BF1182" s="1"/>
      <c r="BG1182" s="1"/>
      <c r="BH1182" s="1"/>
      <c r="BI1182" s="1"/>
      <c r="BJ1182" s="1"/>
    </row>
    <row r="1183" s="1" customFormat="1" ht="15">
      <c r="A1183" s="13" t="s">
        <v>776</v>
      </c>
      <c r="B1183" s="14">
        <v>400</v>
      </c>
      <c r="C1183" s="13" t="s">
        <v>327</v>
      </c>
      <c r="D1183" s="13" t="s">
        <v>303</v>
      </c>
      <c r="E1183" s="29" t="s">
        <v>749</v>
      </c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>
        <v>1711.297</v>
      </c>
      <c r="AM1183" s="16"/>
      <c r="AN1183" s="16">
        <f t="shared" si="1937"/>
        <v>0</v>
      </c>
      <c r="AO1183" s="16">
        <f t="shared" si="1938"/>
        <v>1711.297</v>
      </c>
      <c r="AP1183" s="16">
        <f t="shared" si="1939"/>
        <v>0</v>
      </c>
      <c r="AQ1183" s="16"/>
      <c r="AR1183" s="16"/>
      <c r="AS1183" s="16"/>
      <c r="AT1183" s="16">
        <f t="shared" si="1940"/>
        <v>0</v>
      </c>
      <c r="AU1183" s="16">
        <f t="shared" si="1941"/>
        <v>1711.297</v>
      </c>
      <c r="AV1183" s="16">
        <f t="shared" si="1942"/>
        <v>0</v>
      </c>
      <c r="AW1183" s="16"/>
      <c r="AX1183" s="16"/>
      <c r="AY1183" s="16"/>
      <c r="AZ1183" s="16">
        <f t="shared" si="1943"/>
        <v>0</v>
      </c>
      <c r="BA1183" s="16">
        <f t="shared" si="1944"/>
        <v>1711.297</v>
      </c>
      <c r="BB1183" s="16">
        <f t="shared" si="1945"/>
        <v>0</v>
      </c>
      <c r="BC1183" s="16"/>
      <c r="BD1183" s="30"/>
      <c r="BE1183" s="30"/>
      <c r="BF1183" s="1"/>
      <c r="BG1183" s="1"/>
      <c r="BH1183" s="1"/>
      <c r="BI1183" s="1"/>
      <c r="BJ1183" s="1"/>
    </row>
    <row r="1184" s="1" customFormat="1" ht="15">
      <c r="A1184" s="13" t="s">
        <v>778</v>
      </c>
      <c r="B1184" s="14"/>
      <c r="C1184" s="13"/>
      <c r="D1184" s="13"/>
      <c r="E1184" s="31" t="s">
        <v>779</v>
      </c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>
        <f t="shared" si="1962"/>
        <v>0</v>
      </c>
      <c r="AL1184" s="16">
        <f t="shared" si="1963"/>
        <v>35550.589</v>
      </c>
      <c r="AM1184" s="16">
        <f t="shared" si="1964"/>
        <v>0</v>
      </c>
      <c r="AN1184" s="16">
        <f t="shared" si="1937"/>
        <v>0</v>
      </c>
      <c r="AO1184" s="16">
        <f t="shared" si="1938"/>
        <v>35550.589</v>
      </c>
      <c r="AP1184" s="16">
        <f t="shared" si="1939"/>
        <v>0</v>
      </c>
      <c r="AQ1184" s="16">
        <f t="shared" si="1965"/>
        <v>0</v>
      </c>
      <c r="AR1184" s="16">
        <f t="shared" si="1966"/>
        <v>0</v>
      </c>
      <c r="AS1184" s="16">
        <f t="shared" si="1967"/>
        <v>0</v>
      </c>
      <c r="AT1184" s="16">
        <f t="shared" si="1940"/>
        <v>0</v>
      </c>
      <c r="AU1184" s="16">
        <f t="shared" si="1941"/>
        <v>35550.589</v>
      </c>
      <c r="AV1184" s="16">
        <f t="shared" si="1942"/>
        <v>0</v>
      </c>
      <c r="AW1184" s="16">
        <f t="shared" si="1968"/>
        <v>0</v>
      </c>
      <c r="AX1184" s="16">
        <f t="shared" si="1969"/>
        <v>0</v>
      </c>
      <c r="AY1184" s="16">
        <f t="shared" si="1970"/>
        <v>0</v>
      </c>
      <c r="AZ1184" s="16">
        <f t="shared" si="1943"/>
        <v>0</v>
      </c>
      <c r="BA1184" s="16">
        <f t="shared" si="1944"/>
        <v>35550.589</v>
      </c>
      <c r="BB1184" s="16">
        <f t="shared" si="1945"/>
        <v>0</v>
      </c>
      <c r="BC1184" s="16">
        <f t="shared" si="1971"/>
        <v>0</v>
      </c>
      <c r="BD1184" s="30"/>
      <c r="BE1184" s="30"/>
      <c r="BF1184" s="1"/>
      <c r="BG1184" s="1"/>
      <c r="BH1184" s="1"/>
      <c r="BI1184" s="1"/>
      <c r="BJ1184" s="1"/>
    </row>
    <row r="1185" s="1" customFormat="1" ht="15">
      <c r="A1185" s="13" t="s">
        <v>778</v>
      </c>
      <c r="B1185" s="14" t="s">
        <v>35</v>
      </c>
      <c r="C1185" s="13"/>
      <c r="D1185" s="13"/>
      <c r="E1185" s="29" t="s">
        <v>36</v>
      </c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>
        <f t="shared" si="1962"/>
        <v>0</v>
      </c>
      <c r="AL1185" s="16">
        <f t="shared" si="1963"/>
        <v>35550.589</v>
      </c>
      <c r="AM1185" s="16">
        <f t="shared" si="1964"/>
        <v>0</v>
      </c>
      <c r="AN1185" s="16">
        <f t="shared" si="1937"/>
        <v>0</v>
      </c>
      <c r="AO1185" s="16">
        <f t="shared" si="1938"/>
        <v>35550.589</v>
      </c>
      <c r="AP1185" s="16">
        <f t="shared" si="1939"/>
        <v>0</v>
      </c>
      <c r="AQ1185" s="16">
        <f t="shared" si="1965"/>
        <v>0</v>
      </c>
      <c r="AR1185" s="16">
        <f t="shared" si="1966"/>
        <v>0</v>
      </c>
      <c r="AS1185" s="16">
        <f t="shared" si="1967"/>
        <v>0</v>
      </c>
      <c r="AT1185" s="16">
        <f t="shared" si="1940"/>
        <v>0</v>
      </c>
      <c r="AU1185" s="16">
        <f t="shared" si="1941"/>
        <v>35550.589</v>
      </c>
      <c r="AV1185" s="16">
        <f t="shared" si="1942"/>
        <v>0</v>
      </c>
      <c r="AW1185" s="16">
        <f t="shared" si="1968"/>
        <v>0</v>
      </c>
      <c r="AX1185" s="16">
        <f t="shared" si="1969"/>
        <v>0</v>
      </c>
      <c r="AY1185" s="16">
        <f t="shared" si="1970"/>
        <v>0</v>
      </c>
      <c r="AZ1185" s="16">
        <f t="shared" si="1943"/>
        <v>0</v>
      </c>
      <c r="BA1185" s="16">
        <f t="shared" si="1944"/>
        <v>35550.589</v>
      </c>
      <c r="BB1185" s="16">
        <f t="shared" si="1945"/>
        <v>0</v>
      </c>
      <c r="BC1185" s="16">
        <f t="shared" si="1971"/>
        <v>0</v>
      </c>
      <c r="BD1185" s="30"/>
      <c r="BE1185" s="30"/>
      <c r="BF1185" s="1"/>
      <c r="BG1185" s="1"/>
      <c r="BH1185" s="1"/>
      <c r="BI1185" s="1"/>
      <c r="BJ1185" s="1"/>
    </row>
    <row r="1186" s="1" customFormat="1" ht="15">
      <c r="A1186" s="13" t="s">
        <v>778</v>
      </c>
      <c r="B1186" s="14">
        <v>400</v>
      </c>
      <c r="C1186" s="13" t="s">
        <v>327</v>
      </c>
      <c r="D1186" s="13" t="s">
        <v>303</v>
      </c>
      <c r="E1186" s="29" t="s">
        <v>749</v>
      </c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>
        <v>35550.589</v>
      </c>
      <c r="AM1186" s="16"/>
      <c r="AN1186" s="16">
        <f t="shared" si="1937"/>
        <v>0</v>
      </c>
      <c r="AO1186" s="16">
        <f t="shared" si="1938"/>
        <v>35550.589</v>
      </c>
      <c r="AP1186" s="16">
        <f t="shared" si="1939"/>
        <v>0</v>
      </c>
      <c r="AQ1186" s="16"/>
      <c r="AR1186" s="16"/>
      <c r="AS1186" s="16"/>
      <c r="AT1186" s="16">
        <f t="shared" si="1940"/>
        <v>0</v>
      </c>
      <c r="AU1186" s="16">
        <f t="shared" si="1941"/>
        <v>35550.589</v>
      </c>
      <c r="AV1186" s="16">
        <f t="shared" si="1942"/>
        <v>0</v>
      </c>
      <c r="AW1186" s="16"/>
      <c r="AX1186" s="16"/>
      <c r="AY1186" s="16"/>
      <c r="AZ1186" s="16">
        <f t="shared" si="1943"/>
        <v>0</v>
      </c>
      <c r="BA1186" s="16">
        <f t="shared" si="1944"/>
        <v>35550.589</v>
      </c>
      <c r="BB1186" s="16">
        <f t="shared" si="1945"/>
        <v>0</v>
      </c>
      <c r="BC1186" s="16"/>
      <c r="BD1186" s="30"/>
      <c r="BE1186" s="30"/>
      <c r="BF1186" s="1"/>
      <c r="BG1186" s="1"/>
      <c r="BH1186" s="1"/>
      <c r="BI1186" s="1"/>
      <c r="BJ1186" s="1"/>
    </row>
    <row r="1187" s="1" customFormat="1" ht="15">
      <c r="A1187" s="13" t="s">
        <v>780</v>
      </c>
      <c r="B1187" s="14"/>
      <c r="C1187" s="13"/>
      <c r="D1187" s="13"/>
      <c r="E1187" s="31" t="s">
        <v>781</v>
      </c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16"/>
      <c r="AS1187" s="16"/>
      <c r="AT1187" s="16"/>
      <c r="AU1187" s="16"/>
      <c r="AV1187" s="16"/>
      <c r="AW1187" s="16">
        <f t="shared" si="1968"/>
        <v>15</v>
      </c>
      <c r="AX1187" s="16">
        <f t="shared" si="1969"/>
        <v>0</v>
      </c>
      <c r="AY1187" s="16">
        <f t="shared" si="1970"/>
        <v>0</v>
      </c>
      <c r="AZ1187" s="16">
        <f t="shared" si="1943"/>
        <v>15</v>
      </c>
      <c r="BA1187" s="16">
        <f t="shared" si="1944"/>
        <v>0</v>
      </c>
      <c r="BB1187" s="16">
        <f t="shared" si="1945"/>
        <v>0</v>
      </c>
      <c r="BC1187" s="16">
        <f t="shared" si="1971"/>
        <v>0</v>
      </c>
      <c r="BD1187" s="30"/>
      <c r="BE1187" s="30"/>
      <c r="BF1187" s="1"/>
      <c r="BG1187" s="1"/>
      <c r="BH1187" s="1"/>
      <c r="BI1187" s="1"/>
      <c r="BJ1187" s="1"/>
    </row>
    <row r="1188" s="1" customFormat="1" ht="15">
      <c r="A1188" s="13" t="s">
        <v>780</v>
      </c>
      <c r="B1188" s="14" t="s">
        <v>35</v>
      </c>
      <c r="C1188" s="13"/>
      <c r="D1188" s="13"/>
      <c r="E1188" s="29" t="s">
        <v>36</v>
      </c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16"/>
      <c r="AS1188" s="16"/>
      <c r="AT1188" s="16"/>
      <c r="AU1188" s="16"/>
      <c r="AV1188" s="16"/>
      <c r="AW1188" s="16">
        <f t="shared" si="1968"/>
        <v>15</v>
      </c>
      <c r="AX1188" s="16">
        <f t="shared" si="1969"/>
        <v>0</v>
      </c>
      <c r="AY1188" s="16">
        <f t="shared" si="1970"/>
        <v>0</v>
      </c>
      <c r="AZ1188" s="16">
        <f t="shared" si="1943"/>
        <v>15</v>
      </c>
      <c r="BA1188" s="16">
        <f t="shared" si="1944"/>
        <v>0</v>
      </c>
      <c r="BB1188" s="16">
        <f t="shared" si="1945"/>
        <v>0</v>
      </c>
      <c r="BC1188" s="16">
        <f t="shared" si="1971"/>
        <v>0</v>
      </c>
      <c r="BD1188" s="30"/>
      <c r="BE1188" s="30"/>
      <c r="BF1188" s="1"/>
      <c r="BG1188" s="1"/>
      <c r="BH1188" s="1"/>
      <c r="BI1188" s="1"/>
      <c r="BJ1188" s="1"/>
    </row>
    <row r="1189" s="1" customFormat="1" ht="15">
      <c r="A1189" s="13" t="s">
        <v>780</v>
      </c>
      <c r="B1189" s="14">
        <v>400</v>
      </c>
      <c r="C1189" s="13" t="s">
        <v>327</v>
      </c>
      <c r="D1189" s="13" t="s">
        <v>106</v>
      </c>
      <c r="E1189" s="29" t="s">
        <v>535</v>
      </c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16"/>
      <c r="AS1189" s="16"/>
      <c r="AT1189" s="16"/>
      <c r="AU1189" s="16"/>
      <c r="AV1189" s="16"/>
      <c r="AW1189" s="16">
        <v>15</v>
      </c>
      <c r="AX1189" s="16"/>
      <c r="AY1189" s="16"/>
      <c r="AZ1189" s="16">
        <f t="shared" si="1943"/>
        <v>15</v>
      </c>
      <c r="BA1189" s="16">
        <f t="shared" si="1944"/>
        <v>0</v>
      </c>
      <c r="BB1189" s="16">
        <f t="shared" si="1945"/>
        <v>0</v>
      </c>
      <c r="BC1189" s="16"/>
      <c r="BD1189" s="30"/>
      <c r="BE1189" s="30"/>
      <c r="BF1189" s="1"/>
      <c r="BG1189" s="1"/>
      <c r="BH1189" s="1"/>
      <c r="BI1189" s="1"/>
      <c r="BJ1189" s="1"/>
    </row>
    <row r="1190" s="1" customFormat="1" ht="15">
      <c r="A1190" s="13" t="s">
        <v>782</v>
      </c>
      <c r="B1190" s="14"/>
      <c r="C1190" s="13"/>
      <c r="D1190" s="13"/>
      <c r="E1190" s="31" t="s">
        <v>783</v>
      </c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16"/>
      <c r="AS1190" s="16"/>
      <c r="AT1190" s="16"/>
      <c r="AU1190" s="16"/>
      <c r="AV1190" s="16"/>
      <c r="AW1190" s="16">
        <f t="shared" si="1968"/>
        <v>430.16000000000003</v>
      </c>
      <c r="AX1190" s="16">
        <f t="shared" si="1969"/>
        <v>0</v>
      </c>
      <c r="AY1190" s="16">
        <f t="shared" si="1970"/>
        <v>0</v>
      </c>
      <c r="AZ1190" s="16">
        <f t="shared" si="1943"/>
        <v>430.16000000000003</v>
      </c>
      <c r="BA1190" s="16">
        <f t="shared" si="1944"/>
        <v>0</v>
      </c>
      <c r="BB1190" s="16">
        <f t="shared" si="1945"/>
        <v>0</v>
      </c>
      <c r="BC1190" s="16">
        <f t="shared" si="1971"/>
        <v>0</v>
      </c>
      <c r="BD1190" s="30"/>
      <c r="BE1190" s="30"/>
      <c r="BF1190" s="1"/>
      <c r="BG1190" s="1"/>
      <c r="BH1190" s="1"/>
      <c r="BI1190" s="1"/>
      <c r="BJ1190" s="1"/>
    </row>
    <row r="1191" s="1" customFormat="1" ht="15">
      <c r="A1191" s="13" t="s">
        <v>782</v>
      </c>
      <c r="B1191" s="14" t="s">
        <v>35</v>
      </c>
      <c r="C1191" s="13"/>
      <c r="D1191" s="13"/>
      <c r="E1191" s="29" t="s">
        <v>36</v>
      </c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16"/>
      <c r="AS1191" s="16"/>
      <c r="AT1191" s="16"/>
      <c r="AU1191" s="16"/>
      <c r="AV1191" s="16"/>
      <c r="AW1191" s="16">
        <f t="shared" si="1968"/>
        <v>430.16000000000003</v>
      </c>
      <c r="AX1191" s="16">
        <f t="shared" si="1969"/>
        <v>0</v>
      </c>
      <c r="AY1191" s="16">
        <f t="shared" si="1970"/>
        <v>0</v>
      </c>
      <c r="AZ1191" s="16">
        <f t="shared" si="1943"/>
        <v>430.16000000000003</v>
      </c>
      <c r="BA1191" s="16">
        <f t="shared" si="1944"/>
        <v>0</v>
      </c>
      <c r="BB1191" s="16">
        <f t="shared" si="1945"/>
        <v>0</v>
      </c>
      <c r="BC1191" s="16">
        <f t="shared" si="1971"/>
        <v>0</v>
      </c>
      <c r="BD1191" s="30"/>
      <c r="BE1191" s="30"/>
      <c r="BF1191" s="1"/>
      <c r="BG1191" s="1"/>
      <c r="BH1191" s="1"/>
      <c r="BI1191" s="1"/>
      <c r="BJ1191" s="1"/>
    </row>
    <row r="1192" s="1" customFormat="1" ht="15">
      <c r="A1192" s="13" t="s">
        <v>782</v>
      </c>
      <c r="B1192" s="14">
        <v>400</v>
      </c>
      <c r="C1192" s="13" t="s">
        <v>327</v>
      </c>
      <c r="D1192" s="13" t="s">
        <v>303</v>
      </c>
      <c r="E1192" s="29" t="s">
        <v>749</v>
      </c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16"/>
      <c r="AS1192" s="16"/>
      <c r="AT1192" s="16"/>
      <c r="AU1192" s="16"/>
      <c r="AV1192" s="16"/>
      <c r="AW1192" s="16">
        <v>430.16000000000003</v>
      </c>
      <c r="AX1192" s="16"/>
      <c r="AY1192" s="16"/>
      <c r="AZ1192" s="16">
        <f t="shared" ref="AZ1192:AZ1255" si="1972">AT1192+AW1192</f>
        <v>430.16000000000003</v>
      </c>
      <c r="BA1192" s="16">
        <f t="shared" ref="BA1192:BA1255" si="1973">AU1192+AX1192</f>
        <v>0</v>
      </c>
      <c r="BB1192" s="16">
        <f t="shared" ref="BB1192:BB1255" si="1974">AV1192+AY1192</f>
        <v>0</v>
      </c>
      <c r="BC1192" s="16"/>
      <c r="BD1192" s="30"/>
      <c r="BE1192" s="30"/>
      <c r="BF1192" s="1"/>
      <c r="BG1192" s="1"/>
      <c r="BH1192" s="1"/>
      <c r="BI1192" s="1"/>
      <c r="BJ1192" s="1"/>
    </row>
    <row r="1193" s="1" customFormat="1" ht="45">
      <c r="A1193" s="13" t="s">
        <v>784</v>
      </c>
      <c r="B1193" s="14"/>
      <c r="C1193" s="13"/>
      <c r="D1193" s="13"/>
      <c r="E1193" s="29" t="s">
        <v>785</v>
      </c>
      <c r="F1193" s="16">
        <f t="shared" si="1946"/>
        <v>43764.300000000003</v>
      </c>
      <c r="G1193" s="16">
        <f t="shared" si="1947"/>
        <v>0</v>
      </c>
      <c r="H1193" s="16">
        <f t="shared" si="1948"/>
        <v>0</v>
      </c>
      <c r="I1193" s="16">
        <f t="shared" si="1949"/>
        <v>0</v>
      </c>
      <c r="J1193" s="16">
        <f t="shared" si="1950"/>
        <v>0</v>
      </c>
      <c r="K1193" s="16">
        <f t="shared" si="1951"/>
        <v>0</v>
      </c>
      <c r="L1193" s="16">
        <f t="shared" ref="L1165:L1228" si="1975">F1193+I1193</f>
        <v>43764.300000000003</v>
      </c>
      <c r="M1193" s="16">
        <f t="shared" ref="M1165:M1228" si="1976">G1193+J1193</f>
        <v>0</v>
      </c>
      <c r="N1193" s="16">
        <f t="shared" ref="N1165:N1228" si="1977">H1193+K1193</f>
        <v>0</v>
      </c>
      <c r="O1193" s="16">
        <f t="shared" si="1952"/>
        <v>0</v>
      </c>
      <c r="P1193" s="16">
        <f t="shared" si="1953"/>
        <v>0</v>
      </c>
      <c r="Q1193" s="16">
        <f t="shared" si="1954"/>
        <v>0</v>
      </c>
      <c r="R1193" s="16">
        <f t="shared" ref="R1192:R1255" si="1978">L1193+O1193</f>
        <v>43764.300000000003</v>
      </c>
      <c r="S1193" s="16">
        <f t="shared" ref="S1192:S1255" si="1979">M1193+P1193</f>
        <v>0</v>
      </c>
      <c r="T1193" s="16">
        <f t="shared" ref="T1192:T1255" si="1980">N1193+Q1193</f>
        <v>0</v>
      </c>
      <c r="U1193" s="16">
        <f t="shared" si="1955"/>
        <v>0</v>
      </c>
      <c r="V1193" s="16">
        <f t="shared" si="1956"/>
        <v>0</v>
      </c>
      <c r="W1193" s="16">
        <f t="shared" si="1957"/>
        <v>0</v>
      </c>
      <c r="X1193" s="16">
        <f t="shared" ref="X1192:X1255" si="1981">R1193+U1193</f>
        <v>43764.300000000003</v>
      </c>
      <c r="Y1193" s="16">
        <f t="shared" ref="Y1192:Y1255" si="1982">S1193+V1193</f>
        <v>0</v>
      </c>
      <c r="Z1193" s="16">
        <f t="shared" ref="Z1192:Z1255" si="1983">T1193+W1193</f>
        <v>0</v>
      </c>
      <c r="AA1193" s="16">
        <f t="shared" si="1958"/>
        <v>0</v>
      </c>
      <c r="AB1193" s="16">
        <f t="shared" si="1959"/>
        <v>0</v>
      </c>
      <c r="AC1193" s="16">
        <f t="shared" si="1960"/>
        <v>0</v>
      </c>
      <c r="AD1193" s="16">
        <f t="shared" ref="AD1192:AD1255" si="1984">X1193+AA1193</f>
        <v>43764.300000000003</v>
      </c>
      <c r="AE1193" s="16">
        <f t="shared" ref="AE1192:AE1255" si="1985">Y1193+AB1193</f>
        <v>0</v>
      </c>
      <c r="AF1193" s="16">
        <f t="shared" ref="AF1192:AF1255" si="1986">Z1193+AC1193</f>
        <v>0</v>
      </c>
      <c r="AG1193" s="16">
        <f t="shared" si="1961"/>
        <v>0</v>
      </c>
      <c r="AH1193" s="16">
        <f t="shared" ref="AH1192:AH1255" si="1987">AD1193+AG1193</f>
        <v>43764.300000000003</v>
      </c>
      <c r="AI1193" s="16">
        <f t="shared" ref="AI1192:AI1255" si="1988">AE1193</f>
        <v>0</v>
      </c>
      <c r="AJ1193" s="16">
        <f t="shared" ref="AJ1192:AJ1255" si="1989">AF1193</f>
        <v>0</v>
      </c>
      <c r="AK1193" s="16">
        <f t="shared" si="1962"/>
        <v>-43764.300000000003</v>
      </c>
      <c r="AL1193" s="16">
        <f t="shared" si="1963"/>
        <v>43764.300000000003</v>
      </c>
      <c r="AM1193" s="16">
        <f t="shared" si="1964"/>
        <v>0</v>
      </c>
      <c r="AN1193" s="16">
        <f t="shared" ref="AN1192:AN1255" si="1990">AH1193+AK1193</f>
        <v>0</v>
      </c>
      <c r="AO1193" s="16">
        <f t="shared" ref="AO1192:AO1255" si="1991">AI1193+AL1193</f>
        <v>43764.300000000003</v>
      </c>
      <c r="AP1193" s="16">
        <f t="shared" ref="AP1192:AP1255" si="1992">AJ1193+AM1193</f>
        <v>0</v>
      </c>
      <c r="AQ1193" s="16">
        <f t="shared" si="1965"/>
        <v>0</v>
      </c>
      <c r="AR1193" s="16">
        <f t="shared" si="1966"/>
        <v>0</v>
      </c>
      <c r="AS1193" s="16">
        <f t="shared" si="1967"/>
        <v>0</v>
      </c>
      <c r="AT1193" s="16">
        <f t="shared" ref="AT1192:AT1255" si="1993">AN1193+AQ1193</f>
        <v>0</v>
      </c>
      <c r="AU1193" s="16">
        <f t="shared" ref="AU1192:AU1255" si="1994">AO1193+AR1193</f>
        <v>43764.300000000003</v>
      </c>
      <c r="AV1193" s="16">
        <f t="shared" ref="AV1192:AV1255" si="1995">AP1193+AS1193</f>
        <v>0</v>
      </c>
      <c r="AW1193" s="16">
        <f t="shared" si="1968"/>
        <v>0</v>
      </c>
      <c r="AX1193" s="16">
        <f t="shared" si="1969"/>
        <v>0</v>
      </c>
      <c r="AY1193" s="16">
        <f t="shared" si="1970"/>
        <v>0</v>
      </c>
      <c r="AZ1193" s="16">
        <f t="shared" si="1972"/>
        <v>0</v>
      </c>
      <c r="BA1193" s="16">
        <f t="shared" si="1973"/>
        <v>43764.300000000003</v>
      </c>
      <c r="BB1193" s="16">
        <f t="shared" si="1974"/>
        <v>0</v>
      </c>
      <c r="BC1193" s="16">
        <f t="shared" si="1971"/>
        <v>0</v>
      </c>
      <c r="BD1193" s="30"/>
      <c r="BE1193" s="30"/>
      <c r="BF1193" s="1"/>
      <c r="BG1193" s="1"/>
      <c r="BH1193" s="1"/>
      <c r="BI1193" s="1"/>
      <c r="BJ1193" s="1"/>
    </row>
    <row r="1194" s="1" customFormat="1" ht="45">
      <c r="A1194" s="13" t="s">
        <v>784</v>
      </c>
      <c r="B1194" s="14" t="s">
        <v>35</v>
      </c>
      <c r="C1194" s="13"/>
      <c r="D1194" s="13"/>
      <c r="E1194" s="29" t="s">
        <v>36</v>
      </c>
      <c r="F1194" s="16">
        <f t="shared" si="1946"/>
        <v>43764.300000000003</v>
      </c>
      <c r="G1194" s="16">
        <f t="shared" si="1947"/>
        <v>0</v>
      </c>
      <c r="H1194" s="16">
        <f t="shared" si="1948"/>
        <v>0</v>
      </c>
      <c r="I1194" s="16">
        <f t="shared" si="1949"/>
        <v>0</v>
      </c>
      <c r="J1194" s="16">
        <f t="shared" si="1950"/>
        <v>0</v>
      </c>
      <c r="K1194" s="16">
        <f t="shared" si="1951"/>
        <v>0</v>
      </c>
      <c r="L1194" s="16">
        <f t="shared" si="1975"/>
        <v>43764.300000000003</v>
      </c>
      <c r="M1194" s="16">
        <f t="shared" si="1976"/>
        <v>0</v>
      </c>
      <c r="N1194" s="16">
        <f t="shared" si="1977"/>
        <v>0</v>
      </c>
      <c r="O1194" s="16">
        <f t="shared" si="1952"/>
        <v>0</v>
      </c>
      <c r="P1194" s="16">
        <f t="shared" si="1953"/>
        <v>0</v>
      </c>
      <c r="Q1194" s="16">
        <f t="shared" si="1954"/>
        <v>0</v>
      </c>
      <c r="R1194" s="16">
        <f t="shared" si="1978"/>
        <v>43764.300000000003</v>
      </c>
      <c r="S1194" s="16">
        <f t="shared" si="1979"/>
        <v>0</v>
      </c>
      <c r="T1194" s="16">
        <f t="shared" si="1980"/>
        <v>0</v>
      </c>
      <c r="U1194" s="16">
        <f t="shared" si="1955"/>
        <v>0</v>
      </c>
      <c r="V1194" s="16">
        <f t="shared" si="1956"/>
        <v>0</v>
      </c>
      <c r="W1194" s="16">
        <f t="shared" si="1957"/>
        <v>0</v>
      </c>
      <c r="X1194" s="16">
        <f t="shared" si="1981"/>
        <v>43764.300000000003</v>
      </c>
      <c r="Y1194" s="16">
        <f t="shared" si="1982"/>
        <v>0</v>
      </c>
      <c r="Z1194" s="16">
        <f t="shared" si="1983"/>
        <v>0</v>
      </c>
      <c r="AA1194" s="16">
        <f t="shared" si="1958"/>
        <v>0</v>
      </c>
      <c r="AB1194" s="16">
        <f t="shared" si="1959"/>
        <v>0</v>
      </c>
      <c r="AC1194" s="16">
        <f t="shared" si="1960"/>
        <v>0</v>
      </c>
      <c r="AD1194" s="16">
        <f t="shared" si="1984"/>
        <v>43764.300000000003</v>
      </c>
      <c r="AE1194" s="16">
        <f t="shared" si="1985"/>
        <v>0</v>
      </c>
      <c r="AF1194" s="16">
        <f t="shared" si="1986"/>
        <v>0</v>
      </c>
      <c r="AG1194" s="16">
        <f t="shared" si="1961"/>
        <v>0</v>
      </c>
      <c r="AH1194" s="16">
        <f t="shared" si="1987"/>
        <v>43764.300000000003</v>
      </c>
      <c r="AI1194" s="16">
        <f t="shared" si="1988"/>
        <v>0</v>
      </c>
      <c r="AJ1194" s="16">
        <f t="shared" si="1989"/>
        <v>0</v>
      </c>
      <c r="AK1194" s="16">
        <f t="shared" si="1962"/>
        <v>-43764.300000000003</v>
      </c>
      <c r="AL1194" s="16">
        <f t="shared" si="1963"/>
        <v>43764.300000000003</v>
      </c>
      <c r="AM1194" s="16">
        <f t="shared" si="1964"/>
        <v>0</v>
      </c>
      <c r="AN1194" s="16">
        <f t="shared" si="1990"/>
        <v>0</v>
      </c>
      <c r="AO1194" s="16">
        <f t="shared" si="1991"/>
        <v>43764.300000000003</v>
      </c>
      <c r="AP1194" s="16">
        <f t="shared" si="1992"/>
        <v>0</v>
      </c>
      <c r="AQ1194" s="16">
        <f t="shared" si="1965"/>
        <v>0</v>
      </c>
      <c r="AR1194" s="16">
        <f t="shared" si="1966"/>
        <v>0</v>
      </c>
      <c r="AS1194" s="16">
        <f t="shared" si="1967"/>
        <v>0</v>
      </c>
      <c r="AT1194" s="16">
        <f t="shared" si="1993"/>
        <v>0</v>
      </c>
      <c r="AU1194" s="16">
        <f t="shared" si="1994"/>
        <v>43764.300000000003</v>
      </c>
      <c r="AV1194" s="16">
        <f t="shared" si="1995"/>
        <v>0</v>
      </c>
      <c r="AW1194" s="16">
        <f t="shared" si="1968"/>
        <v>0</v>
      </c>
      <c r="AX1194" s="16">
        <f t="shared" si="1969"/>
        <v>0</v>
      </c>
      <c r="AY1194" s="16">
        <f t="shared" si="1970"/>
        <v>0</v>
      </c>
      <c r="AZ1194" s="16">
        <f t="shared" si="1972"/>
        <v>0</v>
      </c>
      <c r="BA1194" s="16">
        <f t="shared" si="1973"/>
        <v>43764.300000000003</v>
      </c>
      <c r="BB1194" s="16">
        <f t="shared" si="1974"/>
        <v>0</v>
      </c>
      <c r="BC1194" s="16">
        <f t="shared" si="1971"/>
        <v>0</v>
      </c>
      <c r="BD1194" s="30"/>
      <c r="BE1194" s="30"/>
      <c r="BF1194" s="1"/>
      <c r="BG1194" s="1"/>
      <c r="BH1194" s="1"/>
      <c r="BI1194" s="1"/>
      <c r="BJ1194" s="1"/>
    </row>
    <row r="1195" s="1" customFormat="1" ht="15">
      <c r="A1195" s="13" t="s">
        <v>784</v>
      </c>
      <c r="B1195" s="14">
        <v>400</v>
      </c>
      <c r="C1195" s="13" t="s">
        <v>327</v>
      </c>
      <c r="D1195" s="13" t="s">
        <v>303</v>
      </c>
      <c r="E1195" s="29" t="s">
        <v>749</v>
      </c>
      <c r="F1195" s="16">
        <v>43764.300000000003</v>
      </c>
      <c r="G1195" s="16">
        <v>0</v>
      </c>
      <c r="H1195" s="16">
        <v>0</v>
      </c>
      <c r="I1195" s="16"/>
      <c r="J1195" s="16"/>
      <c r="K1195" s="16"/>
      <c r="L1195" s="16">
        <f t="shared" si="1975"/>
        <v>43764.300000000003</v>
      </c>
      <c r="M1195" s="16">
        <f t="shared" si="1976"/>
        <v>0</v>
      </c>
      <c r="N1195" s="16">
        <f t="shared" si="1977"/>
        <v>0</v>
      </c>
      <c r="O1195" s="16"/>
      <c r="P1195" s="16"/>
      <c r="Q1195" s="16"/>
      <c r="R1195" s="16">
        <f t="shared" si="1978"/>
        <v>43764.300000000003</v>
      </c>
      <c r="S1195" s="16">
        <f t="shared" si="1979"/>
        <v>0</v>
      </c>
      <c r="T1195" s="16">
        <f t="shared" si="1980"/>
        <v>0</v>
      </c>
      <c r="U1195" s="16"/>
      <c r="V1195" s="16"/>
      <c r="W1195" s="16"/>
      <c r="X1195" s="16">
        <f t="shared" si="1981"/>
        <v>43764.300000000003</v>
      </c>
      <c r="Y1195" s="16">
        <f t="shared" si="1982"/>
        <v>0</v>
      </c>
      <c r="Z1195" s="16">
        <f t="shared" si="1983"/>
        <v>0</v>
      </c>
      <c r="AA1195" s="16"/>
      <c r="AB1195" s="16"/>
      <c r="AC1195" s="16"/>
      <c r="AD1195" s="16">
        <f t="shared" si="1984"/>
        <v>43764.300000000003</v>
      </c>
      <c r="AE1195" s="16">
        <f t="shared" si="1985"/>
        <v>0</v>
      </c>
      <c r="AF1195" s="16">
        <f t="shared" si="1986"/>
        <v>0</v>
      </c>
      <c r="AG1195" s="16"/>
      <c r="AH1195" s="16">
        <f t="shared" si="1987"/>
        <v>43764.300000000003</v>
      </c>
      <c r="AI1195" s="16">
        <f t="shared" si="1988"/>
        <v>0</v>
      </c>
      <c r="AJ1195" s="16">
        <f t="shared" si="1989"/>
        <v>0</v>
      </c>
      <c r="AK1195" s="16">
        <v>-43764.300000000003</v>
      </c>
      <c r="AL1195" s="16">
        <v>43764.300000000003</v>
      </c>
      <c r="AM1195" s="16"/>
      <c r="AN1195" s="16">
        <f t="shared" si="1990"/>
        <v>0</v>
      </c>
      <c r="AO1195" s="16">
        <f t="shared" si="1991"/>
        <v>43764.300000000003</v>
      </c>
      <c r="AP1195" s="16">
        <f t="shared" si="1992"/>
        <v>0</v>
      </c>
      <c r="AQ1195" s="16"/>
      <c r="AR1195" s="16"/>
      <c r="AS1195" s="16"/>
      <c r="AT1195" s="16">
        <f t="shared" si="1993"/>
        <v>0</v>
      </c>
      <c r="AU1195" s="16">
        <f t="shared" si="1994"/>
        <v>43764.300000000003</v>
      </c>
      <c r="AV1195" s="16">
        <f t="shared" si="1995"/>
        <v>0</v>
      </c>
      <c r="AW1195" s="16"/>
      <c r="AX1195" s="16"/>
      <c r="AY1195" s="16"/>
      <c r="AZ1195" s="16">
        <f t="shared" si="1972"/>
        <v>0</v>
      </c>
      <c r="BA1195" s="16">
        <f t="shared" si="1973"/>
        <v>43764.300000000003</v>
      </c>
      <c r="BB1195" s="16">
        <f t="shared" si="1974"/>
        <v>0</v>
      </c>
      <c r="BC1195" s="16"/>
      <c r="BD1195" s="30"/>
      <c r="BE1195" s="30"/>
      <c r="BF1195" s="1"/>
      <c r="BG1195" s="1"/>
      <c r="BH1195" s="1"/>
      <c r="BI1195" s="1"/>
      <c r="BJ1195" s="1"/>
    </row>
    <row r="1196" s="1" customFormat="1" ht="45">
      <c r="A1196" s="13" t="s">
        <v>786</v>
      </c>
      <c r="B1196" s="14"/>
      <c r="C1196" s="13"/>
      <c r="D1196" s="13"/>
      <c r="E1196" s="29" t="s">
        <v>787</v>
      </c>
      <c r="F1196" s="16">
        <f t="shared" si="1946"/>
        <v>80000</v>
      </c>
      <c r="G1196" s="16">
        <f t="shared" si="1947"/>
        <v>100530.10000000001</v>
      </c>
      <c r="H1196" s="16">
        <f t="shared" si="1948"/>
        <v>118578.5</v>
      </c>
      <c r="I1196" s="16">
        <f t="shared" si="1949"/>
        <v>0</v>
      </c>
      <c r="J1196" s="16">
        <f t="shared" si="1950"/>
        <v>0</v>
      </c>
      <c r="K1196" s="16">
        <f t="shared" si="1951"/>
        <v>0</v>
      </c>
      <c r="L1196" s="16">
        <f t="shared" si="1975"/>
        <v>80000</v>
      </c>
      <c r="M1196" s="16">
        <f t="shared" si="1976"/>
        <v>100530.10000000001</v>
      </c>
      <c r="N1196" s="16">
        <f t="shared" si="1977"/>
        <v>118578.5</v>
      </c>
      <c r="O1196" s="16">
        <f t="shared" si="1952"/>
        <v>0</v>
      </c>
      <c r="P1196" s="16">
        <f t="shared" si="1953"/>
        <v>0</v>
      </c>
      <c r="Q1196" s="16">
        <f t="shared" si="1954"/>
        <v>0</v>
      </c>
      <c r="R1196" s="16">
        <f t="shared" si="1978"/>
        <v>80000</v>
      </c>
      <c r="S1196" s="16">
        <f t="shared" si="1979"/>
        <v>100530.10000000001</v>
      </c>
      <c r="T1196" s="16">
        <f t="shared" si="1980"/>
        <v>118578.5</v>
      </c>
      <c r="U1196" s="16">
        <f t="shared" si="1955"/>
        <v>0</v>
      </c>
      <c r="V1196" s="16">
        <f t="shared" si="1956"/>
        <v>0</v>
      </c>
      <c r="W1196" s="16">
        <f t="shared" si="1957"/>
        <v>0</v>
      </c>
      <c r="X1196" s="16">
        <f t="shared" si="1981"/>
        <v>80000</v>
      </c>
      <c r="Y1196" s="16">
        <f t="shared" si="1982"/>
        <v>100530.10000000001</v>
      </c>
      <c r="Z1196" s="16">
        <f t="shared" si="1983"/>
        <v>118578.5</v>
      </c>
      <c r="AA1196" s="16">
        <f t="shared" si="1958"/>
        <v>0</v>
      </c>
      <c r="AB1196" s="16">
        <f t="shared" si="1959"/>
        <v>0</v>
      </c>
      <c r="AC1196" s="16">
        <f t="shared" si="1960"/>
        <v>0</v>
      </c>
      <c r="AD1196" s="16">
        <f t="shared" si="1984"/>
        <v>80000</v>
      </c>
      <c r="AE1196" s="16">
        <f t="shared" si="1985"/>
        <v>100530.10000000001</v>
      </c>
      <c r="AF1196" s="16">
        <f t="shared" si="1986"/>
        <v>118578.5</v>
      </c>
      <c r="AG1196" s="16">
        <f t="shared" si="1961"/>
        <v>0</v>
      </c>
      <c r="AH1196" s="16">
        <f t="shared" si="1987"/>
        <v>80000</v>
      </c>
      <c r="AI1196" s="16">
        <f t="shared" si="1988"/>
        <v>100530.10000000001</v>
      </c>
      <c r="AJ1196" s="16">
        <f t="shared" si="1989"/>
        <v>118578.5</v>
      </c>
      <c r="AK1196" s="16">
        <f t="shared" si="1962"/>
        <v>-72000</v>
      </c>
      <c r="AL1196" s="16">
        <f t="shared" si="1963"/>
        <v>0</v>
      </c>
      <c r="AM1196" s="16">
        <f t="shared" si="1964"/>
        <v>72000</v>
      </c>
      <c r="AN1196" s="16">
        <f t="shared" si="1990"/>
        <v>8000</v>
      </c>
      <c r="AO1196" s="16">
        <f t="shared" si="1991"/>
        <v>100530.10000000001</v>
      </c>
      <c r="AP1196" s="16">
        <f t="shared" si="1992"/>
        <v>190578.5</v>
      </c>
      <c r="AQ1196" s="16">
        <f t="shared" si="1965"/>
        <v>0</v>
      </c>
      <c r="AR1196" s="16">
        <f t="shared" si="1966"/>
        <v>0</v>
      </c>
      <c r="AS1196" s="16">
        <f t="shared" si="1967"/>
        <v>0</v>
      </c>
      <c r="AT1196" s="16">
        <f t="shared" si="1993"/>
        <v>8000</v>
      </c>
      <c r="AU1196" s="16">
        <f t="shared" si="1994"/>
        <v>100530.10000000001</v>
      </c>
      <c r="AV1196" s="16">
        <f t="shared" si="1995"/>
        <v>190578.5</v>
      </c>
      <c r="AW1196" s="16">
        <f t="shared" si="1968"/>
        <v>0</v>
      </c>
      <c r="AX1196" s="16">
        <f t="shared" si="1969"/>
        <v>0</v>
      </c>
      <c r="AY1196" s="16">
        <f t="shared" si="1970"/>
        <v>0</v>
      </c>
      <c r="AZ1196" s="16">
        <f t="shared" si="1972"/>
        <v>8000</v>
      </c>
      <c r="BA1196" s="16">
        <f t="shared" si="1973"/>
        <v>100530.10000000001</v>
      </c>
      <c r="BB1196" s="16">
        <f t="shared" si="1974"/>
        <v>190578.5</v>
      </c>
      <c r="BC1196" s="16">
        <f t="shared" si="1971"/>
        <v>0</v>
      </c>
      <c r="BD1196" s="30"/>
      <c r="BE1196" s="30"/>
      <c r="BF1196" s="1"/>
      <c r="BG1196" s="1"/>
      <c r="BH1196" s="1"/>
      <c r="BI1196" s="1"/>
      <c r="BJ1196" s="1"/>
    </row>
    <row r="1197" s="1" customFormat="1" ht="45">
      <c r="A1197" s="13" t="s">
        <v>786</v>
      </c>
      <c r="B1197" s="14" t="s">
        <v>35</v>
      </c>
      <c r="C1197" s="13"/>
      <c r="D1197" s="13"/>
      <c r="E1197" s="29" t="s">
        <v>36</v>
      </c>
      <c r="F1197" s="16">
        <f t="shared" si="1946"/>
        <v>80000</v>
      </c>
      <c r="G1197" s="16">
        <f t="shared" si="1947"/>
        <v>100530.10000000001</v>
      </c>
      <c r="H1197" s="16">
        <f t="shared" si="1948"/>
        <v>118578.5</v>
      </c>
      <c r="I1197" s="16">
        <f t="shared" si="1949"/>
        <v>0</v>
      </c>
      <c r="J1197" s="16">
        <f t="shared" si="1950"/>
        <v>0</v>
      </c>
      <c r="K1197" s="16">
        <f t="shared" si="1951"/>
        <v>0</v>
      </c>
      <c r="L1197" s="16">
        <f t="shared" si="1975"/>
        <v>80000</v>
      </c>
      <c r="M1197" s="16">
        <f t="shared" si="1976"/>
        <v>100530.10000000001</v>
      </c>
      <c r="N1197" s="16">
        <f t="shared" si="1977"/>
        <v>118578.5</v>
      </c>
      <c r="O1197" s="16">
        <f t="shared" si="1952"/>
        <v>0</v>
      </c>
      <c r="P1197" s="16">
        <f t="shared" si="1953"/>
        <v>0</v>
      </c>
      <c r="Q1197" s="16">
        <f t="shared" si="1954"/>
        <v>0</v>
      </c>
      <c r="R1197" s="16">
        <f t="shared" si="1978"/>
        <v>80000</v>
      </c>
      <c r="S1197" s="16">
        <f t="shared" si="1979"/>
        <v>100530.10000000001</v>
      </c>
      <c r="T1197" s="16">
        <f t="shared" si="1980"/>
        <v>118578.5</v>
      </c>
      <c r="U1197" s="16">
        <f t="shared" si="1955"/>
        <v>0</v>
      </c>
      <c r="V1197" s="16">
        <f t="shared" si="1956"/>
        <v>0</v>
      </c>
      <c r="W1197" s="16">
        <f t="shared" si="1957"/>
        <v>0</v>
      </c>
      <c r="X1197" s="16">
        <f t="shared" si="1981"/>
        <v>80000</v>
      </c>
      <c r="Y1197" s="16">
        <f t="shared" si="1982"/>
        <v>100530.10000000001</v>
      </c>
      <c r="Z1197" s="16">
        <f t="shared" si="1983"/>
        <v>118578.5</v>
      </c>
      <c r="AA1197" s="16">
        <f t="shared" si="1958"/>
        <v>0</v>
      </c>
      <c r="AB1197" s="16">
        <f t="shared" si="1959"/>
        <v>0</v>
      </c>
      <c r="AC1197" s="16">
        <f t="shared" si="1960"/>
        <v>0</v>
      </c>
      <c r="AD1197" s="16">
        <f t="shared" si="1984"/>
        <v>80000</v>
      </c>
      <c r="AE1197" s="16">
        <f t="shared" si="1985"/>
        <v>100530.10000000001</v>
      </c>
      <c r="AF1197" s="16">
        <f t="shared" si="1986"/>
        <v>118578.5</v>
      </c>
      <c r="AG1197" s="16">
        <f t="shared" si="1961"/>
        <v>0</v>
      </c>
      <c r="AH1197" s="16">
        <f t="shared" si="1987"/>
        <v>80000</v>
      </c>
      <c r="AI1197" s="16">
        <f t="shared" si="1988"/>
        <v>100530.10000000001</v>
      </c>
      <c r="AJ1197" s="16">
        <f t="shared" si="1989"/>
        <v>118578.5</v>
      </c>
      <c r="AK1197" s="16">
        <f t="shared" si="1962"/>
        <v>-72000</v>
      </c>
      <c r="AL1197" s="16">
        <f t="shared" si="1963"/>
        <v>0</v>
      </c>
      <c r="AM1197" s="16">
        <f t="shared" si="1964"/>
        <v>72000</v>
      </c>
      <c r="AN1197" s="16">
        <f t="shared" si="1990"/>
        <v>8000</v>
      </c>
      <c r="AO1197" s="16">
        <f t="shared" si="1991"/>
        <v>100530.10000000001</v>
      </c>
      <c r="AP1197" s="16">
        <f t="shared" si="1992"/>
        <v>190578.5</v>
      </c>
      <c r="AQ1197" s="16">
        <f t="shared" si="1965"/>
        <v>0</v>
      </c>
      <c r="AR1197" s="16">
        <f t="shared" si="1966"/>
        <v>0</v>
      </c>
      <c r="AS1197" s="16">
        <f t="shared" si="1967"/>
        <v>0</v>
      </c>
      <c r="AT1197" s="16">
        <f t="shared" si="1993"/>
        <v>8000</v>
      </c>
      <c r="AU1197" s="16">
        <f t="shared" si="1994"/>
        <v>100530.10000000001</v>
      </c>
      <c r="AV1197" s="16">
        <f t="shared" si="1995"/>
        <v>190578.5</v>
      </c>
      <c r="AW1197" s="16">
        <f t="shared" si="1968"/>
        <v>0</v>
      </c>
      <c r="AX1197" s="16">
        <f t="shared" si="1969"/>
        <v>0</v>
      </c>
      <c r="AY1197" s="16">
        <f t="shared" si="1970"/>
        <v>0</v>
      </c>
      <c r="AZ1197" s="16">
        <f t="shared" si="1972"/>
        <v>8000</v>
      </c>
      <c r="BA1197" s="16">
        <f t="shared" si="1973"/>
        <v>100530.10000000001</v>
      </c>
      <c r="BB1197" s="16">
        <f t="shared" si="1974"/>
        <v>190578.5</v>
      </c>
      <c r="BC1197" s="16">
        <f t="shared" si="1971"/>
        <v>0</v>
      </c>
      <c r="BD1197" s="30"/>
      <c r="BE1197" s="30"/>
      <c r="BF1197" s="1"/>
      <c r="BG1197" s="1"/>
      <c r="BH1197" s="1"/>
      <c r="BI1197" s="1"/>
      <c r="BJ1197" s="1"/>
    </row>
    <row r="1198" s="1" customFormat="1" ht="15">
      <c r="A1198" s="13" t="s">
        <v>786</v>
      </c>
      <c r="B1198" s="14">
        <v>400</v>
      </c>
      <c r="C1198" s="13" t="s">
        <v>327</v>
      </c>
      <c r="D1198" s="13" t="s">
        <v>303</v>
      </c>
      <c r="E1198" s="29" t="s">
        <v>749</v>
      </c>
      <c r="F1198" s="16">
        <v>80000</v>
      </c>
      <c r="G1198" s="16">
        <v>100530.10000000001</v>
      </c>
      <c r="H1198" s="16">
        <v>118578.5</v>
      </c>
      <c r="I1198" s="16"/>
      <c r="J1198" s="16"/>
      <c r="K1198" s="16"/>
      <c r="L1198" s="16">
        <f t="shared" si="1975"/>
        <v>80000</v>
      </c>
      <c r="M1198" s="16">
        <f t="shared" si="1976"/>
        <v>100530.10000000001</v>
      </c>
      <c r="N1198" s="16">
        <f t="shared" si="1977"/>
        <v>118578.5</v>
      </c>
      <c r="O1198" s="16"/>
      <c r="P1198" s="16"/>
      <c r="Q1198" s="16"/>
      <c r="R1198" s="16">
        <f t="shared" si="1978"/>
        <v>80000</v>
      </c>
      <c r="S1198" s="16">
        <f t="shared" si="1979"/>
        <v>100530.10000000001</v>
      </c>
      <c r="T1198" s="16">
        <f t="shared" si="1980"/>
        <v>118578.5</v>
      </c>
      <c r="U1198" s="16"/>
      <c r="V1198" s="16"/>
      <c r="W1198" s="16"/>
      <c r="X1198" s="16">
        <f t="shared" si="1981"/>
        <v>80000</v>
      </c>
      <c r="Y1198" s="16">
        <f t="shared" si="1982"/>
        <v>100530.10000000001</v>
      </c>
      <c r="Z1198" s="16">
        <f t="shared" si="1983"/>
        <v>118578.5</v>
      </c>
      <c r="AA1198" s="16"/>
      <c r="AB1198" s="16"/>
      <c r="AC1198" s="16"/>
      <c r="AD1198" s="16">
        <f t="shared" si="1984"/>
        <v>80000</v>
      </c>
      <c r="AE1198" s="16">
        <f t="shared" si="1985"/>
        <v>100530.10000000001</v>
      </c>
      <c r="AF1198" s="16">
        <f t="shared" si="1986"/>
        <v>118578.5</v>
      </c>
      <c r="AG1198" s="16"/>
      <c r="AH1198" s="16">
        <f t="shared" si="1987"/>
        <v>80000</v>
      </c>
      <c r="AI1198" s="16">
        <f t="shared" si="1988"/>
        <v>100530.10000000001</v>
      </c>
      <c r="AJ1198" s="16">
        <f t="shared" si="1989"/>
        <v>118578.5</v>
      </c>
      <c r="AK1198" s="16">
        <v>-72000</v>
      </c>
      <c r="AL1198" s="16"/>
      <c r="AM1198" s="16">
        <v>72000</v>
      </c>
      <c r="AN1198" s="16">
        <f t="shared" si="1990"/>
        <v>8000</v>
      </c>
      <c r="AO1198" s="16">
        <f t="shared" si="1991"/>
        <v>100530.10000000001</v>
      </c>
      <c r="AP1198" s="16">
        <f t="shared" si="1992"/>
        <v>190578.5</v>
      </c>
      <c r="AQ1198" s="16"/>
      <c r="AR1198" s="16"/>
      <c r="AS1198" s="16"/>
      <c r="AT1198" s="16">
        <f t="shared" si="1993"/>
        <v>8000</v>
      </c>
      <c r="AU1198" s="16">
        <f t="shared" si="1994"/>
        <v>100530.10000000001</v>
      </c>
      <c r="AV1198" s="16">
        <f t="shared" si="1995"/>
        <v>190578.5</v>
      </c>
      <c r="AW1198" s="16"/>
      <c r="AX1198" s="16"/>
      <c r="AY1198" s="16"/>
      <c r="AZ1198" s="16">
        <f t="shared" si="1972"/>
        <v>8000</v>
      </c>
      <c r="BA1198" s="16">
        <f t="shared" si="1973"/>
        <v>100530.10000000001</v>
      </c>
      <c r="BB1198" s="16">
        <f t="shared" si="1974"/>
        <v>190578.5</v>
      </c>
      <c r="BC1198" s="16"/>
      <c r="BD1198" s="30"/>
      <c r="BE1198" s="30"/>
      <c r="BF1198" s="1"/>
      <c r="BG1198" s="1"/>
      <c r="BH1198" s="1"/>
      <c r="BI1198" s="1"/>
      <c r="BJ1198" s="1"/>
    </row>
    <row r="1199" s="1" customFormat="1" ht="45">
      <c r="A1199" s="13" t="s">
        <v>788</v>
      </c>
      <c r="B1199" s="14"/>
      <c r="C1199" s="13"/>
      <c r="D1199" s="13"/>
      <c r="E1199" s="29" t="s">
        <v>789</v>
      </c>
      <c r="F1199" s="16">
        <f>F1200+F1203</f>
        <v>157000</v>
      </c>
      <c r="G1199" s="16">
        <f>G1200+G1203</f>
        <v>157000</v>
      </c>
      <c r="H1199" s="16">
        <f>H1200+H1203</f>
        <v>157000</v>
      </c>
      <c r="I1199" s="16">
        <f>I1200+I1203</f>
        <v>90000</v>
      </c>
      <c r="J1199" s="16">
        <f>J1200+J1203</f>
        <v>90000</v>
      </c>
      <c r="K1199" s="16">
        <f>K1200+K1203</f>
        <v>90000</v>
      </c>
      <c r="L1199" s="16">
        <f t="shared" si="1975"/>
        <v>247000</v>
      </c>
      <c r="M1199" s="16">
        <f t="shared" si="1976"/>
        <v>247000</v>
      </c>
      <c r="N1199" s="16">
        <f t="shared" si="1977"/>
        <v>247000</v>
      </c>
      <c r="O1199" s="16">
        <f>O1200+O1203</f>
        <v>1369.67605</v>
      </c>
      <c r="P1199" s="16">
        <f>P1200+P1203</f>
        <v>0</v>
      </c>
      <c r="Q1199" s="16">
        <f>Q1200+Q1203</f>
        <v>0</v>
      </c>
      <c r="R1199" s="16">
        <f t="shared" si="1978"/>
        <v>248369.67605000001</v>
      </c>
      <c r="S1199" s="16">
        <f t="shared" si="1979"/>
        <v>247000</v>
      </c>
      <c r="T1199" s="16">
        <f t="shared" si="1980"/>
        <v>247000</v>
      </c>
      <c r="U1199" s="16">
        <f>U1200+U1203</f>
        <v>0</v>
      </c>
      <c r="V1199" s="16">
        <f>V1200+V1203</f>
        <v>0</v>
      </c>
      <c r="W1199" s="16">
        <f>W1200+W1203</f>
        <v>0</v>
      </c>
      <c r="X1199" s="16">
        <f t="shared" si="1981"/>
        <v>248369.67605000001</v>
      </c>
      <c r="Y1199" s="16">
        <f t="shared" si="1982"/>
        <v>247000</v>
      </c>
      <c r="Z1199" s="16">
        <f t="shared" si="1983"/>
        <v>247000</v>
      </c>
      <c r="AA1199" s="16">
        <f>AA1200+AA1203</f>
        <v>0</v>
      </c>
      <c r="AB1199" s="16">
        <f>AB1200+AB1203</f>
        <v>0</v>
      </c>
      <c r="AC1199" s="16">
        <f>AC1200+AC1203</f>
        <v>0</v>
      </c>
      <c r="AD1199" s="16">
        <f t="shared" si="1984"/>
        <v>248369.67605000001</v>
      </c>
      <c r="AE1199" s="16">
        <f t="shared" si="1985"/>
        <v>247000</v>
      </c>
      <c r="AF1199" s="16">
        <f t="shared" si="1986"/>
        <v>247000</v>
      </c>
      <c r="AG1199" s="16">
        <f>AG1200+AG1203</f>
        <v>0</v>
      </c>
      <c r="AH1199" s="16">
        <f t="shared" si="1987"/>
        <v>248369.67605000001</v>
      </c>
      <c r="AI1199" s="16">
        <f t="shared" si="1988"/>
        <v>247000</v>
      </c>
      <c r="AJ1199" s="16">
        <f t="shared" si="1989"/>
        <v>247000</v>
      </c>
      <c r="AK1199" s="16">
        <f>AK1200+AK1203</f>
        <v>0</v>
      </c>
      <c r="AL1199" s="16">
        <f>AL1200+AL1203</f>
        <v>0</v>
      </c>
      <c r="AM1199" s="16">
        <f>AM1200+AM1203</f>
        <v>0</v>
      </c>
      <c r="AN1199" s="16">
        <f t="shared" si="1990"/>
        <v>248369.67605000001</v>
      </c>
      <c r="AO1199" s="16">
        <f t="shared" si="1991"/>
        <v>247000</v>
      </c>
      <c r="AP1199" s="16">
        <f t="shared" si="1992"/>
        <v>247000</v>
      </c>
      <c r="AQ1199" s="16">
        <f>AQ1200+AQ1203</f>
        <v>0</v>
      </c>
      <c r="AR1199" s="16">
        <f>AR1200+AR1203</f>
        <v>0</v>
      </c>
      <c r="AS1199" s="16">
        <f>AS1200+AS1203</f>
        <v>0</v>
      </c>
      <c r="AT1199" s="16">
        <f t="shared" si="1993"/>
        <v>248369.67605000001</v>
      </c>
      <c r="AU1199" s="16">
        <f t="shared" si="1994"/>
        <v>247000</v>
      </c>
      <c r="AV1199" s="16">
        <f t="shared" si="1995"/>
        <v>247000</v>
      </c>
      <c r="AW1199" s="16">
        <f>AW1200+AW1203</f>
        <v>0</v>
      </c>
      <c r="AX1199" s="16">
        <f>AX1200+AX1203</f>
        <v>0</v>
      </c>
      <c r="AY1199" s="16">
        <f>AY1200+AY1203</f>
        <v>0</v>
      </c>
      <c r="AZ1199" s="16">
        <f t="shared" si="1972"/>
        <v>248369.67605000001</v>
      </c>
      <c r="BA1199" s="16">
        <f t="shared" si="1973"/>
        <v>247000</v>
      </c>
      <c r="BB1199" s="16">
        <f t="shared" si="1974"/>
        <v>247000</v>
      </c>
      <c r="BC1199" s="16">
        <f>BC1200+BC1203</f>
        <v>0</v>
      </c>
      <c r="BD1199" s="30"/>
      <c r="BE1199" s="30"/>
      <c r="BF1199" s="1"/>
      <c r="BG1199" s="1"/>
      <c r="BH1199" s="1"/>
      <c r="BI1199" s="1"/>
      <c r="BJ1199" s="1"/>
    </row>
    <row r="1200" s="1" customFormat="1" ht="45">
      <c r="A1200" s="13" t="s">
        <v>790</v>
      </c>
      <c r="B1200" s="14"/>
      <c r="C1200" s="13"/>
      <c r="D1200" s="13"/>
      <c r="E1200" s="29" t="s">
        <v>791</v>
      </c>
      <c r="F1200" s="16">
        <f t="shared" ref="F1200:F1206" si="1996">F1201</f>
        <v>60000</v>
      </c>
      <c r="G1200" s="16">
        <f t="shared" ref="G1200:G1206" si="1997">G1201</f>
        <v>60000</v>
      </c>
      <c r="H1200" s="16">
        <f t="shared" ref="H1200:H1206" si="1998">H1201</f>
        <v>60000</v>
      </c>
      <c r="I1200" s="16">
        <f t="shared" ref="I1200:I1206" si="1999">I1201</f>
        <v>90000</v>
      </c>
      <c r="J1200" s="16">
        <f t="shared" ref="J1200:J1206" si="2000">J1201</f>
        <v>90000</v>
      </c>
      <c r="K1200" s="16">
        <f t="shared" ref="K1200:K1206" si="2001">K1201</f>
        <v>90000</v>
      </c>
      <c r="L1200" s="16">
        <f t="shared" si="1975"/>
        <v>150000</v>
      </c>
      <c r="M1200" s="16">
        <f t="shared" si="1976"/>
        <v>150000</v>
      </c>
      <c r="N1200" s="16">
        <f t="shared" si="1977"/>
        <v>150000</v>
      </c>
      <c r="O1200" s="16">
        <f t="shared" ref="O1200:O1206" si="2002">O1201</f>
        <v>0</v>
      </c>
      <c r="P1200" s="16">
        <f t="shared" ref="P1200:P1206" si="2003">P1201</f>
        <v>0</v>
      </c>
      <c r="Q1200" s="16">
        <f t="shared" ref="Q1200:Q1206" si="2004">Q1201</f>
        <v>0</v>
      </c>
      <c r="R1200" s="16">
        <f t="shared" si="1978"/>
        <v>150000</v>
      </c>
      <c r="S1200" s="16">
        <f t="shared" si="1979"/>
        <v>150000</v>
      </c>
      <c r="T1200" s="16">
        <f t="shared" si="1980"/>
        <v>150000</v>
      </c>
      <c r="U1200" s="16">
        <f t="shared" ref="U1200:U1201" si="2005">U1201</f>
        <v>0</v>
      </c>
      <c r="V1200" s="16">
        <f t="shared" ref="V1200:V1201" si="2006">V1201</f>
        <v>0</v>
      </c>
      <c r="W1200" s="16">
        <f t="shared" ref="W1200:W1201" si="2007">W1201</f>
        <v>0</v>
      </c>
      <c r="X1200" s="16">
        <f t="shared" si="1981"/>
        <v>150000</v>
      </c>
      <c r="Y1200" s="16">
        <f t="shared" si="1982"/>
        <v>150000</v>
      </c>
      <c r="Z1200" s="16">
        <f t="shared" si="1983"/>
        <v>150000</v>
      </c>
      <c r="AA1200" s="16">
        <f t="shared" ref="AA1200:AA1201" si="2008">AA1201</f>
        <v>0</v>
      </c>
      <c r="AB1200" s="16">
        <f t="shared" ref="AB1200:AB1201" si="2009">AB1201</f>
        <v>0</v>
      </c>
      <c r="AC1200" s="16">
        <f t="shared" ref="AC1200:AC1201" si="2010">AC1201</f>
        <v>0</v>
      </c>
      <c r="AD1200" s="16">
        <f t="shared" si="1984"/>
        <v>150000</v>
      </c>
      <c r="AE1200" s="16">
        <f t="shared" si="1985"/>
        <v>150000</v>
      </c>
      <c r="AF1200" s="16">
        <f t="shared" si="1986"/>
        <v>150000</v>
      </c>
      <c r="AG1200" s="16">
        <f t="shared" ref="AG1200:AG1201" si="2011">AG1201</f>
        <v>0</v>
      </c>
      <c r="AH1200" s="16">
        <f t="shared" si="1987"/>
        <v>150000</v>
      </c>
      <c r="AI1200" s="16">
        <f t="shared" si="1988"/>
        <v>150000</v>
      </c>
      <c r="AJ1200" s="16">
        <f t="shared" si="1989"/>
        <v>150000</v>
      </c>
      <c r="AK1200" s="16">
        <f t="shared" ref="AK1200:AK1201" si="2012">AK1201</f>
        <v>0</v>
      </c>
      <c r="AL1200" s="16">
        <f t="shared" ref="AL1200:AL1201" si="2013">AL1201</f>
        <v>0</v>
      </c>
      <c r="AM1200" s="16">
        <f t="shared" ref="AM1200:AM1201" si="2014">AM1201</f>
        <v>0</v>
      </c>
      <c r="AN1200" s="16">
        <f t="shared" si="1990"/>
        <v>150000</v>
      </c>
      <c r="AO1200" s="16">
        <f t="shared" si="1991"/>
        <v>150000</v>
      </c>
      <c r="AP1200" s="16">
        <f t="shared" si="1992"/>
        <v>150000</v>
      </c>
      <c r="AQ1200" s="16">
        <f t="shared" ref="AQ1200:AQ1201" si="2015">AQ1201</f>
        <v>0</v>
      </c>
      <c r="AR1200" s="16">
        <f t="shared" ref="AR1200:AR1201" si="2016">AR1201</f>
        <v>0</v>
      </c>
      <c r="AS1200" s="16">
        <f t="shared" ref="AS1200:AS1201" si="2017">AS1201</f>
        <v>0</v>
      </c>
      <c r="AT1200" s="16">
        <f t="shared" si="1993"/>
        <v>150000</v>
      </c>
      <c r="AU1200" s="16">
        <f t="shared" si="1994"/>
        <v>150000</v>
      </c>
      <c r="AV1200" s="16">
        <f t="shared" si="1995"/>
        <v>150000</v>
      </c>
      <c r="AW1200" s="16">
        <f t="shared" ref="AW1200:AW1201" si="2018">AW1201</f>
        <v>0</v>
      </c>
      <c r="AX1200" s="16">
        <f t="shared" ref="AX1200:AX1201" si="2019">AX1201</f>
        <v>0</v>
      </c>
      <c r="AY1200" s="16">
        <f t="shared" ref="AY1200:AY1201" si="2020">AY1201</f>
        <v>0</v>
      </c>
      <c r="AZ1200" s="16">
        <f t="shared" si="1972"/>
        <v>150000</v>
      </c>
      <c r="BA1200" s="16">
        <f t="shared" si="1973"/>
        <v>150000</v>
      </c>
      <c r="BB1200" s="16">
        <f t="shared" si="1974"/>
        <v>150000</v>
      </c>
      <c r="BC1200" s="16">
        <f t="shared" ref="BC1200:BC1201" si="2021">BC1201</f>
        <v>0</v>
      </c>
      <c r="BD1200" s="30"/>
      <c r="BE1200" s="30"/>
      <c r="BF1200" s="1"/>
      <c r="BG1200" s="1"/>
      <c r="BH1200" s="1"/>
      <c r="BI1200" s="1"/>
      <c r="BJ1200" s="1"/>
    </row>
    <row r="1201" s="1" customFormat="1" ht="15">
      <c r="A1201" s="13" t="s">
        <v>790</v>
      </c>
      <c r="B1201" s="14" t="s">
        <v>52</v>
      </c>
      <c r="C1201" s="13"/>
      <c r="D1201" s="13"/>
      <c r="E1201" s="29" t="s">
        <v>53</v>
      </c>
      <c r="F1201" s="16">
        <f t="shared" si="1996"/>
        <v>60000</v>
      </c>
      <c r="G1201" s="16">
        <f t="shared" si="1997"/>
        <v>60000</v>
      </c>
      <c r="H1201" s="16">
        <f t="shared" si="1998"/>
        <v>60000</v>
      </c>
      <c r="I1201" s="16">
        <f t="shared" si="1999"/>
        <v>90000</v>
      </c>
      <c r="J1201" s="16">
        <f t="shared" si="2000"/>
        <v>90000</v>
      </c>
      <c r="K1201" s="16">
        <f t="shared" si="2001"/>
        <v>90000</v>
      </c>
      <c r="L1201" s="16">
        <f t="shared" si="1975"/>
        <v>150000</v>
      </c>
      <c r="M1201" s="16">
        <f t="shared" si="1976"/>
        <v>150000</v>
      </c>
      <c r="N1201" s="16">
        <f t="shared" si="1977"/>
        <v>150000</v>
      </c>
      <c r="O1201" s="16">
        <f t="shared" si="2002"/>
        <v>0</v>
      </c>
      <c r="P1201" s="16">
        <f t="shared" si="2003"/>
        <v>0</v>
      </c>
      <c r="Q1201" s="16">
        <f t="shared" si="2004"/>
        <v>0</v>
      </c>
      <c r="R1201" s="16">
        <f t="shared" si="1978"/>
        <v>150000</v>
      </c>
      <c r="S1201" s="16">
        <f t="shared" si="1979"/>
        <v>150000</v>
      </c>
      <c r="T1201" s="16">
        <f t="shared" si="1980"/>
        <v>150000</v>
      </c>
      <c r="U1201" s="16">
        <f t="shared" si="2005"/>
        <v>0</v>
      </c>
      <c r="V1201" s="16">
        <f t="shared" si="2006"/>
        <v>0</v>
      </c>
      <c r="W1201" s="16">
        <f t="shared" si="2007"/>
        <v>0</v>
      </c>
      <c r="X1201" s="16">
        <f t="shared" si="1981"/>
        <v>150000</v>
      </c>
      <c r="Y1201" s="16">
        <f t="shared" si="1982"/>
        <v>150000</v>
      </c>
      <c r="Z1201" s="16">
        <f t="shared" si="1983"/>
        <v>150000</v>
      </c>
      <c r="AA1201" s="16">
        <f t="shared" si="2008"/>
        <v>0</v>
      </c>
      <c r="AB1201" s="16">
        <f t="shared" si="2009"/>
        <v>0</v>
      </c>
      <c r="AC1201" s="16">
        <f t="shared" si="2010"/>
        <v>0</v>
      </c>
      <c r="AD1201" s="16">
        <f t="shared" si="1984"/>
        <v>150000</v>
      </c>
      <c r="AE1201" s="16">
        <f t="shared" si="1985"/>
        <v>150000</v>
      </c>
      <c r="AF1201" s="16">
        <f t="shared" si="1986"/>
        <v>150000</v>
      </c>
      <c r="AG1201" s="16">
        <f t="shared" si="2011"/>
        <v>0</v>
      </c>
      <c r="AH1201" s="16">
        <f t="shared" si="1987"/>
        <v>150000</v>
      </c>
      <c r="AI1201" s="16">
        <f t="shared" si="1988"/>
        <v>150000</v>
      </c>
      <c r="AJ1201" s="16">
        <f t="shared" si="1989"/>
        <v>150000</v>
      </c>
      <c r="AK1201" s="16">
        <f t="shared" si="2012"/>
        <v>0</v>
      </c>
      <c r="AL1201" s="16">
        <f t="shared" si="2013"/>
        <v>0</v>
      </c>
      <c r="AM1201" s="16">
        <f t="shared" si="2014"/>
        <v>0</v>
      </c>
      <c r="AN1201" s="16">
        <f t="shared" si="1990"/>
        <v>150000</v>
      </c>
      <c r="AO1201" s="16">
        <f t="shared" si="1991"/>
        <v>150000</v>
      </c>
      <c r="AP1201" s="16">
        <f t="shared" si="1992"/>
        <v>150000</v>
      </c>
      <c r="AQ1201" s="16">
        <f t="shared" si="2015"/>
        <v>0</v>
      </c>
      <c r="AR1201" s="16">
        <f t="shared" si="2016"/>
        <v>0</v>
      </c>
      <c r="AS1201" s="16">
        <f t="shared" si="2017"/>
        <v>0</v>
      </c>
      <c r="AT1201" s="16">
        <f t="shared" si="1993"/>
        <v>150000</v>
      </c>
      <c r="AU1201" s="16">
        <f t="shared" si="1994"/>
        <v>150000</v>
      </c>
      <c r="AV1201" s="16">
        <f t="shared" si="1995"/>
        <v>150000</v>
      </c>
      <c r="AW1201" s="16">
        <f t="shared" si="2018"/>
        <v>0</v>
      </c>
      <c r="AX1201" s="16">
        <f t="shared" si="2019"/>
        <v>0</v>
      </c>
      <c r="AY1201" s="16">
        <f t="shared" si="2020"/>
        <v>0</v>
      </c>
      <c r="AZ1201" s="16">
        <f t="shared" si="1972"/>
        <v>150000</v>
      </c>
      <c r="BA1201" s="16">
        <f t="shared" si="1973"/>
        <v>150000</v>
      </c>
      <c r="BB1201" s="16">
        <f t="shared" si="1974"/>
        <v>150000</v>
      </c>
      <c r="BC1201" s="16">
        <f t="shared" si="2021"/>
        <v>0</v>
      </c>
      <c r="BD1201" s="30"/>
      <c r="BE1201" s="30"/>
      <c r="BF1201" s="1"/>
      <c r="BG1201" s="1"/>
      <c r="BH1201" s="1"/>
      <c r="BI1201" s="1"/>
      <c r="BJ1201" s="1"/>
    </row>
    <row r="1202" s="1" customFormat="1" ht="15">
      <c r="A1202" s="13" t="s">
        <v>790</v>
      </c>
      <c r="B1202" s="14">
        <v>800</v>
      </c>
      <c r="C1202" s="13" t="s">
        <v>327</v>
      </c>
      <c r="D1202" s="13" t="s">
        <v>106</v>
      </c>
      <c r="E1202" s="29" t="s">
        <v>535</v>
      </c>
      <c r="F1202" s="16">
        <v>60000</v>
      </c>
      <c r="G1202" s="16">
        <v>60000</v>
      </c>
      <c r="H1202" s="16">
        <v>60000</v>
      </c>
      <c r="I1202" s="16">
        <v>90000</v>
      </c>
      <c r="J1202" s="16">
        <v>90000</v>
      </c>
      <c r="K1202" s="16">
        <v>90000</v>
      </c>
      <c r="L1202" s="16">
        <f t="shared" si="1975"/>
        <v>150000</v>
      </c>
      <c r="M1202" s="16">
        <f t="shared" si="1976"/>
        <v>150000</v>
      </c>
      <c r="N1202" s="16">
        <f t="shared" si="1977"/>
        <v>150000</v>
      </c>
      <c r="O1202" s="16"/>
      <c r="P1202" s="16"/>
      <c r="Q1202" s="16"/>
      <c r="R1202" s="16">
        <f t="shared" si="1978"/>
        <v>150000</v>
      </c>
      <c r="S1202" s="16">
        <f t="shared" si="1979"/>
        <v>150000</v>
      </c>
      <c r="T1202" s="16">
        <f t="shared" si="1980"/>
        <v>150000</v>
      </c>
      <c r="U1202" s="16"/>
      <c r="V1202" s="16"/>
      <c r="W1202" s="16"/>
      <c r="X1202" s="16">
        <f t="shared" si="1981"/>
        <v>150000</v>
      </c>
      <c r="Y1202" s="16">
        <f t="shared" si="1982"/>
        <v>150000</v>
      </c>
      <c r="Z1202" s="16">
        <f t="shared" si="1983"/>
        <v>150000</v>
      </c>
      <c r="AA1202" s="16"/>
      <c r="AB1202" s="16"/>
      <c r="AC1202" s="16"/>
      <c r="AD1202" s="16">
        <f t="shared" si="1984"/>
        <v>150000</v>
      </c>
      <c r="AE1202" s="16">
        <f t="shared" si="1985"/>
        <v>150000</v>
      </c>
      <c r="AF1202" s="16">
        <f t="shared" si="1986"/>
        <v>150000</v>
      </c>
      <c r="AG1202" s="16"/>
      <c r="AH1202" s="16">
        <f t="shared" si="1987"/>
        <v>150000</v>
      </c>
      <c r="AI1202" s="16">
        <f t="shared" si="1988"/>
        <v>150000</v>
      </c>
      <c r="AJ1202" s="16">
        <f t="shared" si="1989"/>
        <v>150000</v>
      </c>
      <c r="AK1202" s="16"/>
      <c r="AL1202" s="16"/>
      <c r="AM1202" s="16"/>
      <c r="AN1202" s="16">
        <f t="shared" si="1990"/>
        <v>150000</v>
      </c>
      <c r="AO1202" s="16">
        <f t="shared" si="1991"/>
        <v>150000</v>
      </c>
      <c r="AP1202" s="16">
        <f t="shared" si="1992"/>
        <v>150000</v>
      </c>
      <c r="AQ1202" s="16"/>
      <c r="AR1202" s="16"/>
      <c r="AS1202" s="16"/>
      <c r="AT1202" s="16">
        <f t="shared" si="1993"/>
        <v>150000</v>
      </c>
      <c r="AU1202" s="16">
        <f t="shared" si="1994"/>
        <v>150000</v>
      </c>
      <c r="AV1202" s="16">
        <f t="shared" si="1995"/>
        <v>150000</v>
      </c>
      <c r="AW1202" s="16"/>
      <c r="AX1202" s="16"/>
      <c r="AY1202" s="16"/>
      <c r="AZ1202" s="16">
        <f t="shared" si="1972"/>
        <v>150000</v>
      </c>
      <c r="BA1202" s="16">
        <f t="shared" si="1973"/>
        <v>150000</v>
      </c>
      <c r="BB1202" s="16">
        <f t="shared" si="1974"/>
        <v>150000</v>
      </c>
      <c r="BC1202" s="16"/>
      <c r="BD1202" s="30"/>
      <c r="BE1202" s="30" t="s">
        <v>792</v>
      </c>
      <c r="BF1202" s="1"/>
      <c r="BG1202" s="1"/>
      <c r="BH1202" s="1"/>
      <c r="BI1202" s="1"/>
      <c r="BJ1202" s="1"/>
    </row>
    <row r="1203" s="1" customFormat="1" ht="45">
      <c r="A1203" s="13" t="s">
        <v>793</v>
      </c>
      <c r="B1203" s="14"/>
      <c r="C1203" s="13"/>
      <c r="D1203" s="13"/>
      <c r="E1203" s="29" t="s">
        <v>794</v>
      </c>
      <c r="F1203" s="16">
        <f>F1206</f>
        <v>97000</v>
      </c>
      <c r="G1203" s="16">
        <f>G1206</f>
        <v>97000</v>
      </c>
      <c r="H1203" s="16">
        <f>H1206</f>
        <v>97000</v>
      </c>
      <c r="I1203" s="16">
        <f>I1206</f>
        <v>0</v>
      </c>
      <c r="J1203" s="16">
        <f>J1206</f>
        <v>0</v>
      </c>
      <c r="K1203" s="16">
        <f>K1206</f>
        <v>0</v>
      </c>
      <c r="L1203" s="16">
        <f t="shared" si="1975"/>
        <v>97000</v>
      </c>
      <c r="M1203" s="16">
        <f t="shared" si="1976"/>
        <v>97000</v>
      </c>
      <c r="N1203" s="16">
        <f t="shared" si="1977"/>
        <v>97000</v>
      </c>
      <c r="O1203" s="16">
        <f>O1206+O1204</f>
        <v>1369.67605</v>
      </c>
      <c r="P1203" s="16">
        <f>P1206+P1204</f>
        <v>0</v>
      </c>
      <c r="Q1203" s="16">
        <f>Q1206+Q1204</f>
        <v>0</v>
      </c>
      <c r="R1203" s="16">
        <f t="shared" si="1978"/>
        <v>98369.676049999995</v>
      </c>
      <c r="S1203" s="16">
        <f t="shared" si="1979"/>
        <v>97000</v>
      </c>
      <c r="T1203" s="16">
        <f t="shared" si="1980"/>
        <v>97000</v>
      </c>
      <c r="U1203" s="16">
        <f>U1206+U1204</f>
        <v>0</v>
      </c>
      <c r="V1203" s="16">
        <f>V1206+V1204</f>
        <v>0</v>
      </c>
      <c r="W1203" s="16">
        <f>W1206+W1204</f>
        <v>0</v>
      </c>
      <c r="X1203" s="16">
        <f t="shared" si="1981"/>
        <v>98369.676049999995</v>
      </c>
      <c r="Y1203" s="16">
        <f t="shared" si="1982"/>
        <v>97000</v>
      </c>
      <c r="Z1203" s="16">
        <f t="shared" si="1983"/>
        <v>97000</v>
      </c>
      <c r="AA1203" s="16">
        <f>AA1206+AA1204</f>
        <v>0</v>
      </c>
      <c r="AB1203" s="16">
        <f>AB1206+AB1204</f>
        <v>0</v>
      </c>
      <c r="AC1203" s="16">
        <f>AC1206+AC1204</f>
        <v>0</v>
      </c>
      <c r="AD1203" s="16">
        <f t="shared" si="1984"/>
        <v>98369.676049999995</v>
      </c>
      <c r="AE1203" s="16">
        <f t="shared" si="1985"/>
        <v>97000</v>
      </c>
      <c r="AF1203" s="16">
        <f t="shared" si="1986"/>
        <v>97000</v>
      </c>
      <c r="AG1203" s="16">
        <f>AG1206+AG1204</f>
        <v>0</v>
      </c>
      <c r="AH1203" s="16">
        <f t="shared" si="1987"/>
        <v>98369.676049999995</v>
      </c>
      <c r="AI1203" s="16">
        <f t="shared" si="1988"/>
        <v>97000</v>
      </c>
      <c r="AJ1203" s="16">
        <f t="shared" si="1989"/>
        <v>97000</v>
      </c>
      <c r="AK1203" s="16">
        <f>AK1206+AK1204</f>
        <v>0</v>
      </c>
      <c r="AL1203" s="16">
        <f>AL1206+AL1204</f>
        <v>0</v>
      </c>
      <c r="AM1203" s="16">
        <f>AM1206+AM1204</f>
        <v>0</v>
      </c>
      <c r="AN1203" s="16">
        <f t="shared" si="1990"/>
        <v>98369.676049999995</v>
      </c>
      <c r="AO1203" s="16">
        <f t="shared" si="1991"/>
        <v>97000</v>
      </c>
      <c r="AP1203" s="16">
        <f t="shared" si="1992"/>
        <v>97000</v>
      </c>
      <c r="AQ1203" s="16">
        <f>AQ1206+AQ1204</f>
        <v>0</v>
      </c>
      <c r="AR1203" s="16">
        <f>AR1206+AR1204</f>
        <v>0</v>
      </c>
      <c r="AS1203" s="16">
        <f>AS1206+AS1204</f>
        <v>0</v>
      </c>
      <c r="AT1203" s="16">
        <f t="shared" si="1993"/>
        <v>98369.676049999995</v>
      </c>
      <c r="AU1203" s="16">
        <f t="shared" si="1994"/>
        <v>97000</v>
      </c>
      <c r="AV1203" s="16">
        <f t="shared" si="1995"/>
        <v>97000</v>
      </c>
      <c r="AW1203" s="16">
        <f>AW1206+AW1204</f>
        <v>0</v>
      </c>
      <c r="AX1203" s="16">
        <f>AX1206+AX1204</f>
        <v>0</v>
      </c>
      <c r="AY1203" s="16">
        <f>AY1206+AY1204</f>
        <v>0</v>
      </c>
      <c r="AZ1203" s="16">
        <f t="shared" si="1972"/>
        <v>98369.676049999995</v>
      </c>
      <c r="BA1203" s="16">
        <f t="shared" si="1973"/>
        <v>97000</v>
      </c>
      <c r="BB1203" s="16">
        <f t="shared" si="1974"/>
        <v>97000</v>
      </c>
      <c r="BC1203" s="16">
        <f>BC1206+BC1204</f>
        <v>0</v>
      </c>
      <c r="BD1203" s="30"/>
      <c r="BE1203" s="30"/>
      <c r="BF1203" s="1"/>
      <c r="BG1203" s="1"/>
      <c r="BH1203" s="1"/>
      <c r="BI1203" s="1"/>
      <c r="BJ1203" s="1"/>
    </row>
    <row r="1204" s="1" customFormat="1" ht="45">
      <c r="A1204" s="13" t="s">
        <v>793</v>
      </c>
      <c r="B1204" s="14" t="s">
        <v>58</v>
      </c>
      <c r="C1204" s="13"/>
      <c r="D1204" s="13"/>
      <c r="E1204" s="29" t="s">
        <v>59</v>
      </c>
      <c r="F1204" s="16"/>
      <c r="G1204" s="16"/>
      <c r="H1204" s="16"/>
      <c r="I1204" s="16"/>
      <c r="J1204" s="16"/>
      <c r="K1204" s="16"/>
      <c r="L1204" s="16"/>
      <c r="M1204" s="16"/>
      <c r="N1204" s="16"/>
      <c r="O1204" s="16">
        <f>O1205</f>
        <v>1369.67605</v>
      </c>
      <c r="P1204" s="16">
        <f>P1205</f>
        <v>0</v>
      </c>
      <c r="Q1204" s="16">
        <f>Q1205</f>
        <v>0</v>
      </c>
      <c r="R1204" s="16">
        <f t="shared" si="1978"/>
        <v>1369.67605</v>
      </c>
      <c r="S1204" s="16">
        <f t="shared" si="1979"/>
        <v>0</v>
      </c>
      <c r="T1204" s="16">
        <f t="shared" si="1980"/>
        <v>0</v>
      </c>
      <c r="U1204" s="16">
        <f>U1205</f>
        <v>0</v>
      </c>
      <c r="V1204" s="16">
        <f>V1205</f>
        <v>0</v>
      </c>
      <c r="W1204" s="16">
        <f>W1205</f>
        <v>0</v>
      </c>
      <c r="X1204" s="16">
        <f t="shared" si="1981"/>
        <v>1369.67605</v>
      </c>
      <c r="Y1204" s="16">
        <f t="shared" si="1982"/>
        <v>0</v>
      </c>
      <c r="Z1204" s="16">
        <f t="shared" si="1983"/>
        <v>0</v>
      </c>
      <c r="AA1204" s="16">
        <f>AA1205</f>
        <v>0</v>
      </c>
      <c r="AB1204" s="16">
        <f>AB1205</f>
        <v>0</v>
      </c>
      <c r="AC1204" s="16">
        <f>AC1205</f>
        <v>0</v>
      </c>
      <c r="AD1204" s="16">
        <f t="shared" si="1984"/>
        <v>1369.67605</v>
      </c>
      <c r="AE1204" s="16">
        <f t="shared" si="1985"/>
        <v>0</v>
      </c>
      <c r="AF1204" s="16">
        <f t="shared" si="1986"/>
        <v>0</v>
      </c>
      <c r="AG1204" s="16">
        <f>AG1205</f>
        <v>0</v>
      </c>
      <c r="AH1204" s="16">
        <f t="shared" si="1987"/>
        <v>1369.67605</v>
      </c>
      <c r="AI1204" s="16">
        <f t="shared" si="1988"/>
        <v>0</v>
      </c>
      <c r="AJ1204" s="16">
        <f t="shared" si="1989"/>
        <v>0</v>
      </c>
      <c r="AK1204" s="16">
        <f>AK1205</f>
        <v>0</v>
      </c>
      <c r="AL1204" s="16">
        <f>AL1205</f>
        <v>0</v>
      </c>
      <c r="AM1204" s="16">
        <f>AM1205</f>
        <v>0</v>
      </c>
      <c r="AN1204" s="16">
        <f t="shared" si="1990"/>
        <v>1369.67605</v>
      </c>
      <c r="AO1204" s="16">
        <f t="shared" si="1991"/>
        <v>0</v>
      </c>
      <c r="AP1204" s="16">
        <f t="shared" si="1992"/>
        <v>0</v>
      </c>
      <c r="AQ1204" s="16">
        <f>AQ1205</f>
        <v>0</v>
      </c>
      <c r="AR1204" s="16">
        <f>AR1205</f>
        <v>0</v>
      </c>
      <c r="AS1204" s="16">
        <f>AS1205</f>
        <v>0</v>
      </c>
      <c r="AT1204" s="16">
        <f t="shared" si="1993"/>
        <v>1369.67605</v>
      </c>
      <c r="AU1204" s="16">
        <f t="shared" si="1994"/>
        <v>0</v>
      </c>
      <c r="AV1204" s="16">
        <f t="shared" si="1995"/>
        <v>0</v>
      </c>
      <c r="AW1204" s="16">
        <f>AW1205</f>
        <v>0</v>
      </c>
      <c r="AX1204" s="16">
        <f>AX1205</f>
        <v>0</v>
      </c>
      <c r="AY1204" s="16">
        <f>AY1205</f>
        <v>0</v>
      </c>
      <c r="AZ1204" s="16">
        <f t="shared" si="1972"/>
        <v>1369.67605</v>
      </c>
      <c r="BA1204" s="16">
        <f t="shared" si="1973"/>
        <v>0</v>
      </c>
      <c r="BB1204" s="16">
        <f t="shared" si="1974"/>
        <v>0</v>
      </c>
      <c r="BC1204" s="16">
        <f>BC1205</f>
        <v>0</v>
      </c>
      <c r="BD1204" s="30"/>
      <c r="BE1204" s="30"/>
      <c r="BF1204" s="1"/>
      <c r="BG1204" s="1"/>
      <c r="BH1204" s="1"/>
      <c r="BI1204" s="1"/>
      <c r="BJ1204" s="1"/>
    </row>
    <row r="1205" s="1" customFormat="1" ht="15">
      <c r="A1205" s="13" t="s">
        <v>793</v>
      </c>
      <c r="B1205" s="14">
        <v>600</v>
      </c>
      <c r="C1205" s="13" t="s">
        <v>242</v>
      </c>
      <c r="D1205" s="13" t="s">
        <v>74</v>
      </c>
      <c r="E1205" s="29" t="s">
        <v>540</v>
      </c>
      <c r="F1205" s="16"/>
      <c r="G1205" s="16"/>
      <c r="H1205" s="16"/>
      <c r="I1205" s="16"/>
      <c r="J1205" s="16"/>
      <c r="K1205" s="16"/>
      <c r="L1205" s="16"/>
      <c r="M1205" s="16"/>
      <c r="N1205" s="16"/>
      <c r="O1205" s="16">
        <v>1369.67605</v>
      </c>
      <c r="P1205" s="16"/>
      <c r="Q1205" s="16"/>
      <c r="R1205" s="16">
        <f t="shared" si="1978"/>
        <v>1369.67605</v>
      </c>
      <c r="S1205" s="16">
        <f t="shared" si="1979"/>
        <v>0</v>
      </c>
      <c r="T1205" s="16">
        <f t="shared" si="1980"/>
        <v>0</v>
      </c>
      <c r="U1205" s="16"/>
      <c r="V1205" s="16"/>
      <c r="W1205" s="16"/>
      <c r="X1205" s="16">
        <f t="shared" si="1981"/>
        <v>1369.67605</v>
      </c>
      <c r="Y1205" s="16">
        <f t="shared" si="1982"/>
        <v>0</v>
      </c>
      <c r="Z1205" s="16">
        <f t="shared" si="1983"/>
        <v>0</v>
      </c>
      <c r="AA1205" s="16"/>
      <c r="AB1205" s="16"/>
      <c r="AC1205" s="16"/>
      <c r="AD1205" s="16">
        <f t="shared" si="1984"/>
        <v>1369.67605</v>
      </c>
      <c r="AE1205" s="16">
        <f t="shared" si="1985"/>
        <v>0</v>
      </c>
      <c r="AF1205" s="16">
        <f t="shared" si="1986"/>
        <v>0</v>
      </c>
      <c r="AG1205" s="16"/>
      <c r="AH1205" s="16">
        <f t="shared" si="1987"/>
        <v>1369.67605</v>
      </c>
      <c r="AI1205" s="16">
        <f t="shared" si="1988"/>
        <v>0</v>
      </c>
      <c r="AJ1205" s="16">
        <f t="shared" si="1989"/>
        <v>0</v>
      </c>
      <c r="AK1205" s="16"/>
      <c r="AL1205" s="16"/>
      <c r="AM1205" s="16"/>
      <c r="AN1205" s="16">
        <f t="shared" si="1990"/>
        <v>1369.67605</v>
      </c>
      <c r="AO1205" s="16">
        <f t="shared" si="1991"/>
        <v>0</v>
      </c>
      <c r="AP1205" s="16">
        <f t="shared" si="1992"/>
        <v>0</v>
      </c>
      <c r="AQ1205" s="16"/>
      <c r="AR1205" s="16"/>
      <c r="AS1205" s="16"/>
      <c r="AT1205" s="16">
        <f t="shared" si="1993"/>
        <v>1369.67605</v>
      </c>
      <c r="AU1205" s="16">
        <f t="shared" si="1994"/>
        <v>0</v>
      </c>
      <c r="AV1205" s="16">
        <f t="shared" si="1995"/>
        <v>0</v>
      </c>
      <c r="AW1205" s="16"/>
      <c r="AX1205" s="16"/>
      <c r="AY1205" s="16"/>
      <c r="AZ1205" s="16">
        <f t="shared" si="1972"/>
        <v>1369.67605</v>
      </c>
      <c r="BA1205" s="16">
        <f t="shared" si="1973"/>
        <v>0</v>
      </c>
      <c r="BB1205" s="16">
        <f t="shared" si="1974"/>
        <v>0</v>
      </c>
      <c r="BC1205" s="16"/>
      <c r="BD1205" s="30"/>
      <c r="BE1205" s="30"/>
      <c r="BF1205" s="1"/>
      <c r="BG1205" s="1"/>
      <c r="BH1205" s="1"/>
      <c r="BI1205" s="1"/>
      <c r="BJ1205" s="1"/>
    </row>
    <row r="1206" s="1" customFormat="1" ht="15">
      <c r="A1206" s="13" t="s">
        <v>793</v>
      </c>
      <c r="B1206" s="14" t="s">
        <v>52</v>
      </c>
      <c r="C1206" s="13"/>
      <c r="D1206" s="13"/>
      <c r="E1206" s="29" t="s">
        <v>53</v>
      </c>
      <c r="F1206" s="16">
        <f t="shared" si="1996"/>
        <v>97000</v>
      </c>
      <c r="G1206" s="16">
        <f t="shared" si="1997"/>
        <v>97000</v>
      </c>
      <c r="H1206" s="16">
        <f t="shared" si="1998"/>
        <v>97000</v>
      </c>
      <c r="I1206" s="16">
        <f t="shared" si="1999"/>
        <v>0</v>
      </c>
      <c r="J1206" s="16">
        <f t="shared" si="2000"/>
        <v>0</v>
      </c>
      <c r="K1206" s="16">
        <f t="shared" si="2001"/>
        <v>0</v>
      </c>
      <c r="L1206" s="16">
        <f t="shared" si="1975"/>
        <v>97000</v>
      </c>
      <c r="M1206" s="16">
        <f t="shared" si="1976"/>
        <v>97000</v>
      </c>
      <c r="N1206" s="16">
        <f t="shared" si="1977"/>
        <v>97000</v>
      </c>
      <c r="O1206" s="16">
        <f t="shared" si="2002"/>
        <v>0</v>
      </c>
      <c r="P1206" s="16">
        <f t="shared" si="2003"/>
        <v>0</v>
      </c>
      <c r="Q1206" s="16">
        <f t="shared" si="2004"/>
        <v>0</v>
      </c>
      <c r="R1206" s="16">
        <f t="shared" si="1978"/>
        <v>97000</v>
      </c>
      <c r="S1206" s="16">
        <f t="shared" si="1979"/>
        <v>97000</v>
      </c>
      <c r="T1206" s="16">
        <f t="shared" si="1980"/>
        <v>97000</v>
      </c>
      <c r="U1206" s="16">
        <f>U1207</f>
        <v>0</v>
      </c>
      <c r="V1206" s="16">
        <f>V1207</f>
        <v>0</v>
      </c>
      <c r="W1206" s="16">
        <f>W1207</f>
        <v>0</v>
      </c>
      <c r="X1206" s="16">
        <f t="shared" si="1981"/>
        <v>97000</v>
      </c>
      <c r="Y1206" s="16">
        <f t="shared" si="1982"/>
        <v>97000</v>
      </c>
      <c r="Z1206" s="16">
        <f t="shared" si="1983"/>
        <v>97000</v>
      </c>
      <c r="AA1206" s="16">
        <f>AA1207</f>
        <v>0</v>
      </c>
      <c r="AB1206" s="16">
        <f>AB1207</f>
        <v>0</v>
      </c>
      <c r="AC1206" s="16">
        <f>AC1207</f>
        <v>0</v>
      </c>
      <c r="AD1206" s="16">
        <f t="shared" si="1984"/>
        <v>97000</v>
      </c>
      <c r="AE1206" s="16">
        <f t="shared" si="1985"/>
        <v>97000</v>
      </c>
      <c r="AF1206" s="16">
        <f t="shared" si="1986"/>
        <v>97000</v>
      </c>
      <c r="AG1206" s="16">
        <f>AG1207</f>
        <v>0</v>
      </c>
      <c r="AH1206" s="16">
        <f t="shared" si="1987"/>
        <v>97000</v>
      </c>
      <c r="AI1206" s="16">
        <f t="shared" si="1988"/>
        <v>97000</v>
      </c>
      <c r="AJ1206" s="16">
        <f t="shared" si="1989"/>
        <v>97000</v>
      </c>
      <c r="AK1206" s="16">
        <f>AK1207</f>
        <v>0</v>
      </c>
      <c r="AL1206" s="16">
        <f>AL1207</f>
        <v>0</v>
      </c>
      <c r="AM1206" s="16">
        <f>AM1207</f>
        <v>0</v>
      </c>
      <c r="AN1206" s="16">
        <f t="shared" si="1990"/>
        <v>97000</v>
      </c>
      <c r="AO1206" s="16">
        <f t="shared" si="1991"/>
        <v>97000</v>
      </c>
      <c r="AP1206" s="16">
        <f t="shared" si="1992"/>
        <v>97000</v>
      </c>
      <c r="AQ1206" s="16">
        <f>AQ1207</f>
        <v>0</v>
      </c>
      <c r="AR1206" s="16">
        <f>AR1207</f>
        <v>0</v>
      </c>
      <c r="AS1206" s="16">
        <f>AS1207</f>
        <v>0</v>
      </c>
      <c r="AT1206" s="16">
        <f t="shared" si="1993"/>
        <v>97000</v>
      </c>
      <c r="AU1206" s="16">
        <f t="shared" si="1994"/>
        <v>97000</v>
      </c>
      <c r="AV1206" s="16">
        <f t="shared" si="1995"/>
        <v>97000</v>
      </c>
      <c r="AW1206" s="16">
        <f>AW1207</f>
        <v>0</v>
      </c>
      <c r="AX1206" s="16">
        <f>AX1207</f>
        <v>0</v>
      </c>
      <c r="AY1206" s="16">
        <f>AY1207</f>
        <v>0</v>
      </c>
      <c r="AZ1206" s="16">
        <f t="shared" si="1972"/>
        <v>97000</v>
      </c>
      <c r="BA1206" s="16">
        <f t="shared" si="1973"/>
        <v>97000</v>
      </c>
      <c r="BB1206" s="16">
        <f t="shared" si="1974"/>
        <v>97000</v>
      </c>
      <c r="BC1206" s="16">
        <f>BC1207</f>
        <v>0</v>
      </c>
      <c r="BD1206" s="30"/>
      <c r="BE1206" s="30"/>
      <c r="BF1206" s="1"/>
      <c r="BG1206" s="1"/>
      <c r="BH1206" s="1"/>
      <c r="BI1206" s="1"/>
      <c r="BJ1206" s="1"/>
    </row>
    <row r="1207" s="1" customFormat="1" ht="15">
      <c r="A1207" s="13" t="s">
        <v>793</v>
      </c>
      <c r="B1207" s="14">
        <v>800</v>
      </c>
      <c r="C1207" s="13" t="s">
        <v>242</v>
      </c>
      <c r="D1207" s="13" t="s">
        <v>74</v>
      </c>
      <c r="E1207" s="29" t="s">
        <v>540</v>
      </c>
      <c r="F1207" s="16">
        <v>97000</v>
      </c>
      <c r="G1207" s="16">
        <v>97000</v>
      </c>
      <c r="H1207" s="16">
        <v>97000</v>
      </c>
      <c r="I1207" s="16"/>
      <c r="J1207" s="16"/>
      <c r="K1207" s="16"/>
      <c r="L1207" s="16">
        <f t="shared" si="1975"/>
        <v>97000</v>
      </c>
      <c r="M1207" s="16">
        <f t="shared" si="1976"/>
        <v>97000</v>
      </c>
      <c r="N1207" s="16">
        <f t="shared" si="1977"/>
        <v>97000</v>
      </c>
      <c r="O1207" s="16"/>
      <c r="P1207" s="16"/>
      <c r="Q1207" s="16"/>
      <c r="R1207" s="16">
        <f t="shared" si="1978"/>
        <v>97000</v>
      </c>
      <c r="S1207" s="16">
        <f t="shared" si="1979"/>
        <v>97000</v>
      </c>
      <c r="T1207" s="16">
        <f t="shared" si="1980"/>
        <v>97000</v>
      </c>
      <c r="U1207" s="16"/>
      <c r="V1207" s="16"/>
      <c r="W1207" s="16"/>
      <c r="X1207" s="16">
        <f t="shared" si="1981"/>
        <v>97000</v>
      </c>
      <c r="Y1207" s="16">
        <f t="shared" si="1982"/>
        <v>97000</v>
      </c>
      <c r="Z1207" s="16">
        <f t="shared" si="1983"/>
        <v>97000</v>
      </c>
      <c r="AA1207" s="16"/>
      <c r="AB1207" s="16"/>
      <c r="AC1207" s="16"/>
      <c r="AD1207" s="16">
        <f t="shared" si="1984"/>
        <v>97000</v>
      </c>
      <c r="AE1207" s="16">
        <f t="shared" si="1985"/>
        <v>97000</v>
      </c>
      <c r="AF1207" s="16">
        <f t="shared" si="1986"/>
        <v>97000</v>
      </c>
      <c r="AG1207" s="16"/>
      <c r="AH1207" s="16">
        <f t="shared" si="1987"/>
        <v>97000</v>
      </c>
      <c r="AI1207" s="16">
        <f t="shared" si="1988"/>
        <v>97000</v>
      </c>
      <c r="AJ1207" s="16">
        <f t="shared" si="1989"/>
        <v>97000</v>
      </c>
      <c r="AK1207" s="16"/>
      <c r="AL1207" s="16"/>
      <c r="AM1207" s="16"/>
      <c r="AN1207" s="16">
        <f t="shared" si="1990"/>
        <v>97000</v>
      </c>
      <c r="AO1207" s="16">
        <f t="shared" si="1991"/>
        <v>97000</v>
      </c>
      <c r="AP1207" s="16">
        <f t="shared" si="1992"/>
        <v>97000</v>
      </c>
      <c r="AQ1207" s="16"/>
      <c r="AR1207" s="16"/>
      <c r="AS1207" s="16"/>
      <c r="AT1207" s="16">
        <f t="shared" si="1993"/>
        <v>97000</v>
      </c>
      <c r="AU1207" s="16">
        <f t="shared" si="1994"/>
        <v>97000</v>
      </c>
      <c r="AV1207" s="16">
        <f t="shared" si="1995"/>
        <v>97000</v>
      </c>
      <c r="AW1207" s="16"/>
      <c r="AX1207" s="16"/>
      <c r="AY1207" s="16"/>
      <c r="AZ1207" s="16">
        <f t="shared" si="1972"/>
        <v>97000</v>
      </c>
      <c r="BA1207" s="16">
        <f t="shared" si="1973"/>
        <v>97000</v>
      </c>
      <c r="BB1207" s="16">
        <f t="shared" si="1974"/>
        <v>97000</v>
      </c>
      <c r="BC1207" s="16"/>
      <c r="BD1207" s="30"/>
      <c r="BE1207" s="30"/>
      <c r="BF1207" s="1"/>
      <c r="BG1207" s="1"/>
      <c r="BH1207" s="1"/>
      <c r="BI1207" s="1"/>
      <c r="BJ1207" s="1"/>
    </row>
    <row r="1208" s="1" customFormat="1" ht="15">
      <c r="A1208" s="13" t="s">
        <v>795</v>
      </c>
      <c r="B1208" s="14"/>
      <c r="C1208" s="13"/>
      <c r="D1208" s="13"/>
      <c r="E1208" s="31" t="s">
        <v>796</v>
      </c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>
        <f t="shared" ref="AK1208:AK1210" si="2022">AK1209</f>
        <v>100000</v>
      </c>
      <c r="AL1208" s="16">
        <f t="shared" ref="AL1208:AL1210" si="2023">AL1209</f>
        <v>100000</v>
      </c>
      <c r="AM1208" s="16">
        <f t="shared" ref="AM1208:AM1210" si="2024">AM1209</f>
        <v>0</v>
      </c>
      <c r="AN1208" s="16">
        <f t="shared" si="1990"/>
        <v>100000</v>
      </c>
      <c r="AO1208" s="16">
        <f t="shared" si="1991"/>
        <v>100000</v>
      </c>
      <c r="AP1208" s="16">
        <f t="shared" si="1992"/>
        <v>0</v>
      </c>
      <c r="AQ1208" s="16">
        <f>AQ1209+AQ1212</f>
        <v>0</v>
      </c>
      <c r="AR1208" s="16">
        <f>AR1209+AR1212</f>
        <v>0</v>
      </c>
      <c r="AS1208" s="16">
        <f>AS1209+AS1212</f>
        <v>0</v>
      </c>
      <c r="AT1208" s="16">
        <f t="shared" si="1993"/>
        <v>100000</v>
      </c>
      <c r="AU1208" s="16">
        <f t="shared" si="1994"/>
        <v>100000</v>
      </c>
      <c r="AV1208" s="16">
        <f t="shared" si="1995"/>
        <v>0</v>
      </c>
      <c r="AW1208" s="16">
        <f>AW1209+AW1212</f>
        <v>0</v>
      </c>
      <c r="AX1208" s="16">
        <f>AX1209+AX1212</f>
        <v>0</v>
      </c>
      <c r="AY1208" s="16">
        <f>AY1209+AY1212</f>
        <v>0</v>
      </c>
      <c r="AZ1208" s="16">
        <f t="shared" si="1972"/>
        <v>100000</v>
      </c>
      <c r="BA1208" s="16">
        <f t="shared" si="1973"/>
        <v>100000</v>
      </c>
      <c r="BB1208" s="16">
        <f t="shared" si="1974"/>
        <v>0</v>
      </c>
      <c r="BC1208" s="16">
        <f>BC1209+BC1212</f>
        <v>0</v>
      </c>
      <c r="BD1208" s="30"/>
      <c r="BE1208" s="30"/>
      <c r="BF1208" s="1"/>
      <c r="BG1208" s="1"/>
      <c r="BH1208" s="1"/>
      <c r="BI1208" s="1"/>
      <c r="BJ1208" s="1"/>
    </row>
    <row r="1209" s="1" customFormat="1" ht="15" hidden="1">
      <c r="A1209" s="13" t="s">
        <v>797</v>
      </c>
      <c r="B1209" s="14"/>
      <c r="C1209" s="13"/>
      <c r="D1209" s="13"/>
      <c r="E1209" s="31" t="s">
        <v>798</v>
      </c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>
        <f t="shared" si="2022"/>
        <v>100000</v>
      </c>
      <c r="AL1209" s="16">
        <f t="shared" si="2023"/>
        <v>100000</v>
      </c>
      <c r="AM1209" s="16">
        <f t="shared" si="2024"/>
        <v>0</v>
      </c>
      <c r="AN1209" s="16">
        <f t="shared" si="1990"/>
        <v>100000</v>
      </c>
      <c r="AO1209" s="16">
        <f t="shared" si="1991"/>
        <v>100000</v>
      </c>
      <c r="AP1209" s="16">
        <f t="shared" si="1992"/>
        <v>0</v>
      </c>
      <c r="AQ1209" s="16">
        <f t="shared" ref="AQ1209:AQ1213" si="2025">AQ1210</f>
        <v>-100000</v>
      </c>
      <c r="AR1209" s="16">
        <f t="shared" ref="AR1209:AR1213" si="2026">AR1210</f>
        <v>-100000</v>
      </c>
      <c r="AS1209" s="16">
        <f t="shared" ref="AS1209:AS1213" si="2027">AS1210</f>
        <v>0</v>
      </c>
      <c r="AT1209" s="16">
        <f t="shared" si="1993"/>
        <v>0</v>
      </c>
      <c r="AU1209" s="16">
        <f t="shared" si="1994"/>
        <v>0</v>
      </c>
      <c r="AV1209" s="16">
        <f t="shared" si="1995"/>
        <v>0</v>
      </c>
      <c r="AW1209" s="16">
        <f t="shared" ref="AW1209:AW1213" si="2028">AW1210</f>
        <v>0</v>
      </c>
      <c r="AX1209" s="16">
        <f t="shared" ref="AX1209:AX1213" si="2029">AX1210</f>
        <v>0</v>
      </c>
      <c r="AY1209" s="16">
        <f t="shared" ref="AY1209:AY1213" si="2030">AY1210</f>
        <v>0</v>
      </c>
      <c r="AZ1209" s="16">
        <f t="shared" si="1972"/>
        <v>0</v>
      </c>
      <c r="BA1209" s="16">
        <f t="shared" si="1973"/>
        <v>0</v>
      </c>
      <c r="BB1209" s="16">
        <f t="shared" si="1974"/>
        <v>0</v>
      </c>
      <c r="BC1209" s="16">
        <f t="shared" ref="BC1209:BC1213" si="2031">BC1210</f>
        <v>0</v>
      </c>
      <c r="BD1209" s="30">
        <v>0</v>
      </c>
      <c r="BE1209" s="30"/>
      <c r="BF1209" s="1"/>
      <c r="BG1209" s="1"/>
      <c r="BH1209" s="1"/>
      <c r="BI1209" s="1"/>
      <c r="BJ1209" s="1"/>
    </row>
    <row r="1210" s="1" customFormat="1" ht="15" hidden="1">
      <c r="A1210" s="13" t="s">
        <v>797</v>
      </c>
      <c r="B1210" s="14" t="s">
        <v>58</v>
      </c>
      <c r="C1210" s="13"/>
      <c r="D1210" s="13"/>
      <c r="E1210" s="29" t="s">
        <v>59</v>
      </c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>
        <f t="shared" si="2022"/>
        <v>100000</v>
      </c>
      <c r="AL1210" s="16">
        <f t="shared" si="2023"/>
        <v>100000</v>
      </c>
      <c r="AM1210" s="16">
        <f t="shared" si="2024"/>
        <v>0</v>
      </c>
      <c r="AN1210" s="16">
        <f t="shared" si="1990"/>
        <v>100000</v>
      </c>
      <c r="AO1210" s="16">
        <f t="shared" si="1991"/>
        <v>100000</v>
      </c>
      <c r="AP1210" s="16">
        <f t="shared" si="1992"/>
        <v>0</v>
      </c>
      <c r="AQ1210" s="16">
        <f t="shared" si="2025"/>
        <v>-100000</v>
      </c>
      <c r="AR1210" s="16">
        <f t="shared" si="2026"/>
        <v>-100000</v>
      </c>
      <c r="AS1210" s="16">
        <f t="shared" si="2027"/>
        <v>0</v>
      </c>
      <c r="AT1210" s="16">
        <f t="shared" si="1993"/>
        <v>0</v>
      </c>
      <c r="AU1210" s="16">
        <f t="shared" si="1994"/>
        <v>0</v>
      </c>
      <c r="AV1210" s="16">
        <f t="shared" si="1995"/>
        <v>0</v>
      </c>
      <c r="AW1210" s="16">
        <f t="shared" si="2028"/>
        <v>0</v>
      </c>
      <c r="AX1210" s="16">
        <f t="shared" si="2029"/>
        <v>0</v>
      </c>
      <c r="AY1210" s="16">
        <f t="shared" si="2030"/>
        <v>0</v>
      </c>
      <c r="AZ1210" s="16">
        <f t="shared" si="1972"/>
        <v>0</v>
      </c>
      <c r="BA1210" s="16">
        <f t="shared" si="1973"/>
        <v>0</v>
      </c>
      <c r="BB1210" s="16">
        <f t="shared" si="1974"/>
        <v>0</v>
      </c>
      <c r="BC1210" s="16">
        <f t="shared" si="2031"/>
        <v>0</v>
      </c>
      <c r="BD1210" s="30">
        <v>0</v>
      </c>
      <c r="BE1210" s="30"/>
      <c r="BF1210" s="1"/>
      <c r="BG1210" s="1"/>
      <c r="BH1210" s="1"/>
      <c r="BI1210" s="1"/>
      <c r="BJ1210" s="1"/>
    </row>
    <row r="1211" s="1" customFormat="1" ht="15" hidden="1">
      <c r="A1211" s="13" t="s">
        <v>797</v>
      </c>
      <c r="B1211" s="14">
        <v>600</v>
      </c>
      <c r="C1211" s="13" t="s">
        <v>242</v>
      </c>
      <c r="D1211" s="13" t="s">
        <v>74</v>
      </c>
      <c r="E1211" s="29" t="s">
        <v>540</v>
      </c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>
        <v>100000</v>
      </c>
      <c r="AL1211" s="16">
        <v>100000</v>
      </c>
      <c r="AM1211" s="16"/>
      <c r="AN1211" s="16">
        <f t="shared" si="1990"/>
        <v>100000</v>
      </c>
      <c r="AO1211" s="16">
        <f t="shared" si="1991"/>
        <v>100000</v>
      </c>
      <c r="AP1211" s="16">
        <f t="shared" si="1992"/>
        <v>0</v>
      </c>
      <c r="AQ1211" s="16">
        <v>-100000</v>
      </c>
      <c r="AR1211" s="16">
        <v>-100000</v>
      </c>
      <c r="AS1211" s="16"/>
      <c r="AT1211" s="16">
        <f t="shared" si="1993"/>
        <v>0</v>
      </c>
      <c r="AU1211" s="16">
        <f t="shared" si="1994"/>
        <v>0</v>
      </c>
      <c r="AV1211" s="16">
        <f t="shared" si="1995"/>
        <v>0</v>
      </c>
      <c r="AW1211" s="16"/>
      <c r="AX1211" s="16"/>
      <c r="AY1211" s="16"/>
      <c r="AZ1211" s="16">
        <f t="shared" si="1972"/>
        <v>0</v>
      </c>
      <c r="BA1211" s="16">
        <f t="shared" si="1973"/>
        <v>0</v>
      </c>
      <c r="BB1211" s="16">
        <f t="shared" si="1974"/>
        <v>0</v>
      </c>
      <c r="BC1211" s="16"/>
      <c r="BD1211" s="30">
        <v>0</v>
      </c>
      <c r="BE1211" s="30"/>
      <c r="BF1211" s="1"/>
      <c r="BG1211" s="1"/>
      <c r="BH1211" s="1"/>
      <c r="BI1211" s="1"/>
      <c r="BJ1211" s="1"/>
    </row>
    <row r="1212" s="1" customFormat="1" ht="15">
      <c r="A1212" s="13" t="s">
        <v>799</v>
      </c>
      <c r="B1212" s="14"/>
      <c r="C1212" s="13"/>
      <c r="D1212" s="13"/>
      <c r="E1212" s="31" t="s">
        <v>798</v>
      </c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  <c r="AM1212" s="16"/>
      <c r="AN1212" s="16"/>
      <c r="AO1212" s="16"/>
      <c r="AP1212" s="16"/>
      <c r="AQ1212" s="16">
        <f t="shared" si="2025"/>
        <v>100000</v>
      </c>
      <c r="AR1212" s="16">
        <f t="shared" si="2026"/>
        <v>100000</v>
      </c>
      <c r="AS1212" s="16">
        <f t="shared" si="2027"/>
        <v>0</v>
      </c>
      <c r="AT1212" s="16">
        <f t="shared" si="1993"/>
        <v>100000</v>
      </c>
      <c r="AU1212" s="16">
        <f t="shared" si="1994"/>
        <v>100000</v>
      </c>
      <c r="AV1212" s="16">
        <f t="shared" si="1995"/>
        <v>0</v>
      </c>
      <c r="AW1212" s="16">
        <f t="shared" si="2028"/>
        <v>0</v>
      </c>
      <c r="AX1212" s="16">
        <f t="shared" si="2029"/>
        <v>0</v>
      </c>
      <c r="AY1212" s="16">
        <f t="shared" si="2030"/>
        <v>0</v>
      </c>
      <c r="AZ1212" s="16">
        <f t="shared" si="1972"/>
        <v>100000</v>
      </c>
      <c r="BA1212" s="16">
        <f t="shared" si="1973"/>
        <v>100000</v>
      </c>
      <c r="BB1212" s="16">
        <f t="shared" si="1974"/>
        <v>0</v>
      </c>
      <c r="BC1212" s="16">
        <f t="shared" si="2031"/>
        <v>0</v>
      </c>
      <c r="BD1212" s="30"/>
      <c r="BE1212" s="30"/>
      <c r="BF1212" s="1"/>
      <c r="BG1212" s="1"/>
      <c r="BH1212" s="1"/>
      <c r="BI1212" s="1"/>
      <c r="BJ1212" s="1"/>
    </row>
    <row r="1213" s="1" customFormat="1" ht="15">
      <c r="A1213" s="13" t="s">
        <v>799</v>
      </c>
      <c r="B1213" s="14" t="s">
        <v>58</v>
      </c>
      <c r="C1213" s="13"/>
      <c r="D1213" s="13"/>
      <c r="E1213" s="29" t="s">
        <v>59</v>
      </c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  <c r="AM1213" s="16"/>
      <c r="AN1213" s="16"/>
      <c r="AO1213" s="16"/>
      <c r="AP1213" s="16"/>
      <c r="AQ1213" s="16">
        <f t="shared" si="2025"/>
        <v>100000</v>
      </c>
      <c r="AR1213" s="16">
        <f t="shared" si="2026"/>
        <v>100000</v>
      </c>
      <c r="AS1213" s="16">
        <f t="shared" si="2027"/>
        <v>0</v>
      </c>
      <c r="AT1213" s="16">
        <f t="shared" si="1993"/>
        <v>100000</v>
      </c>
      <c r="AU1213" s="16">
        <f t="shared" si="1994"/>
        <v>100000</v>
      </c>
      <c r="AV1213" s="16">
        <f t="shared" si="1995"/>
        <v>0</v>
      </c>
      <c r="AW1213" s="16">
        <f t="shared" si="2028"/>
        <v>0</v>
      </c>
      <c r="AX1213" s="16">
        <f t="shared" si="2029"/>
        <v>0</v>
      </c>
      <c r="AY1213" s="16">
        <f t="shared" si="2030"/>
        <v>0</v>
      </c>
      <c r="AZ1213" s="16">
        <f t="shared" si="1972"/>
        <v>100000</v>
      </c>
      <c r="BA1213" s="16">
        <f t="shared" si="1973"/>
        <v>100000</v>
      </c>
      <c r="BB1213" s="16">
        <f t="shared" si="1974"/>
        <v>0</v>
      </c>
      <c r="BC1213" s="16">
        <f t="shared" si="2031"/>
        <v>0</v>
      </c>
      <c r="BD1213" s="30"/>
      <c r="BE1213" s="30"/>
      <c r="BF1213" s="1"/>
      <c r="BG1213" s="1"/>
      <c r="BH1213" s="1"/>
      <c r="BI1213" s="1"/>
      <c r="BJ1213" s="1"/>
    </row>
    <row r="1214" s="1" customFormat="1" ht="15">
      <c r="A1214" s="13" t="s">
        <v>799</v>
      </c>
      <c r="B1214" s="14">
        <v>600</v>
      </c>
      <c r="C1214" s="13" t="s">
        <v>242</v>
      </c>
      <c r="D1214" s="13" t="s">
        <v>74</v>
      </c>
      <c r="E1214" s="29" t="s">
        <v>540</v>
      </c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  <c r="AM1214" s="16"/>
      <c r="AN1214" s="16"/>
      <c r="AO1214" s="16"/>
      <c r="AP1214" s="16"/>
      <c r="AQ1214" s="16">
        <v>100000</v>
      </c>
      <c r="AR1214" s="16">
        <v>100000</v>
      </c>
      <c r="AS1214" s="16"/>
      <c r="AT1214" s="16">
        <f t="shared" si="1993"/>
        <v>100000</v>
      </c>
      <c r="AU1214" s="16">
        <f t="shared" si="1994"/>
        <v>100000</v>
      </c>
      <c r="AV1214" s="16">
        <f t="shared" si="1995"/>
        <v>0</v>
      </c>
      <c r="AW1214" s="16"/>
      <c r="AX1214" s="16"/>
      <c r="AY1214" s="16"/>
      <c r="AZ1214" s="16">
        <f t="shared" si="1972"/>
        <v>100000</v>
      </c>
      <c r="BA1214" s="16">
        <f t="shared" si="1973"/>
        <v>100000</v>
      </c>
      <c r="BB1214" s="16">
        <f t="shared" si="1974"/>
        <v>0</v>
      </c>
      <c r="BC1214" s="16"/>
      <c r="BD1214" s="30"/>
      <c r="BE1214" s="30"/>
      <c r="BF1214" s="1"/>
      <c r="BG1214" s="1"/>
      <c r="BH1214" s="1"/>
      <c r="BI1214" s="1"/>
      <c r="BJ1214" s="1"/>
    </row>
    <row r="1215" s="23" customFormat="1" ht="15">
      <c r="A1215" s="24" t="s">
        <v>800</v>
      </c>
      <c r="B1215" s="25"/>
      <c r="C1215" s="24"/>
      <c r="D1215" s="24"/>
      <c r="E1215" s="26" t="s">
        <v>61</v>
      </c>
      <c r="F1215" s="27">
        <f>F1216+F1250+F1259+F1272+F1287</f>
        <v>868727.5</v>
      </c>
      <c r="G1215" s="27">
        <f>G1216+G1250+G1259+G1272+G1287</f>
        <v>1081624.3999999999</v>
      </c>
      <c r="H1215" s="27">
        <f>H1216+H1250+H1259+H1272+H1287</f>
        <v>1074500.5</v>
      </c>
      <c r="I1215" s="27">
        <f>I1216+I1250+I1259+I1272+I1287</f>
        <v>46272.099999999999</v>
      </c>
      <c r="J1215" s="27">
        <f>J1216+J1250+J1259+J1272+J1287</f>
        <v>55697.800000000003</v>
      </c>
      <c r="K1215" s="27">
        <f>K1216+K1250+K1259+K1272+K1287</f>
        <v>58416.5</v>
      </c>
      <c r="L1215" s="27">
        <f t="shared" si="1975"/>
        <v>914999.59999999998</v>
      </c>
      <c r="M1215" s="27">
        <f t="shared" si="1976"/>
        <v>1137322.2</v>
      </c>
      <c r="N1215" s="27">
        <f t="shared" si="1977"/>
        <v>1132917</v>
      </c>
      <c r="O1215" s="27">
        <f>O1216+O1250+O1259+O1272+O1287</f>
        <v>224209.31325000001</v>
      </c>
      <c r="P1215" s="27">
        <f>P1216+P1250+P1259+P1272+P1287</f>
        <v>17371.899999999998</v>
      </c>
      <c r="Q1215" s="27">
        <f>Q1216+Q1250+Q1259+Q1272+Q1287</f>
        <v>17371.899999999998</v>
      </c>
      <c r="R1215" s="27">
        <f t="shared" si="1978"/>
        <v>1139208.91325</v>
      </c>
      <c r="S1215" s="27">
        <f t="shared" si="1979"/>
        <v>1154694.0999999999</v>
      </c>
      <c r="T1215" s="27">
        <f t="shared" si="1980"/>
        <v>1150288.8999999999</v>
      </c>
      <c r="U1215" s="27">
        <f>U1216+U1250+U1259+U1272+U1287</f>
        <v>-16875.439999999999</v>
      </c>
      <c r="V1215" s="27">
        <f>V1216+V1250+V1259+V1272+V1287</f>
        <v>0</v>
      </c>
      <c r="W1215" s="27">
        <f>W1216+W1250+W1259+W1272+W1287</f>
        <v>0</v>
      </c>
      <c r="X1215" s="27">
        <f t="shared" si="1981"/>
        <v>1122333.47325</v>
      </c>
      <c r="Y1215" s="27">
        <f t="shared" si="1982"/>
        <v>1154694.0999999999</v>
      </c>
      <c r="Z1215" s="27">
        <f t="shared" si="1983"/>
        <v>1150288.8999999999</v>
      </c>
      <c r="AA1215" s="27">
        <f>AA1216+AA1250+AA1259+AA1272+AA1287</f>
        <v>-65320.65928</v>
      </c>
      <c r="AB1215" s="27">
        <f>AB1216+AB1250+AB1259+AB1272+AB1287</f>
        <v>0</v>
      </c>
      <c r="AC1215" s="27">
        <f>AC1216+AC1250+AC1259+AC1272+AC1287</f>
        <v>65320.65928</v>
      </c>
      <c r="AD1215" s="27">
        <f t="shared" si="1984"/>
        <v>1057012.81397</v>
      </c>
      <c r="AE1215" s="27">
        <f t="shared" si="1985"/>
        <v>1154694.0999999999</v>
      </c>
      <c r="AF1215" s="27">
        <f t="shared" si="1986"/>
        <v>1215609.5592799999</v>
      </c>
      <c r="AG1215" s="27">
        <f>AG1216+AG1250+AG1259+AG1272+AG1287</f>
        <v>0</v>
      </c>
      <c r="AH1215" s="27">
        <f t="shared" si="1987"/>
        <v>1057012.81397</v>
      </c>
      <c r="AI1215" s="27">
        <f t="shared" si="1988"/>
        <v>1154694.0999999999</v>
      </c>
      <c r="AJ1215" s="27">
        <f t="shared" si="1989"/>
        <v>1215609.5592799999</v>
      </c>
      <c r="AK1215" s="27">
        <f>AK1216+AK1250+AK1259+AK1272+AK1287</f>
        <v>-108379.91899999999</v>
      </c>
      <c r="AL1215" s="27">
        <f>AL1216+AL1250+AL1259+AL1272+AL1287</f>
        <v>-70500.205999999991</v>
      </c>
      <c r="AM1215" s="27">
        <f>AM1216+AM1250+AM1259+AM1272+AM1287</f>
        <v>-100213.39999999999</v>
      </c>
      <c r="AN1215" s="27">
        <f t="shared" si="1990"/>
        <v>948632.89497000002</v>
      </c>
      <c r="AO1215" s="27">
        <f t="shared" si="1991"/>
        <v>1084193.8939999999</v>
      </c>
      <c r="AP1215" s="27">
        <f t="shared" si="1992"/>
        <v>1115396.15928</v>
      </c>
      <c r="AQ1215" s="27">
        <f>AQ1216+AQ1250+AQ1259+AQ1272+AQ1287</f>
        <v>-167.14699999999988</v>
      </c>
      <c r="AR1215" s="27">
        <f>AR1216+AR1250+AR1259+AR1272+AR1287</f>
        <v>69309.028999999995</v>
      </c>
      <c r="AS1215" s="27">
        <f>AS1216+AS1250+AS1259+AS1272+AS1287</f>
        <v>99022.222999999998</v>
      </c>
      <c r="AT1215" s="27">
        <f t="shared" si="1993"/>
        <v>948465.74797000003</v>
      </c>
      <c r="AU1215" s="27">
        <f t="shared" si="1994"/>
        <v>1153502.923</v>
      </c>
      <c r="AV1215" s="27">
        <f t="shared" si="1995"/>
        <v>1214418.38228</v>
      </c>
      <c r="AW1215" s="27">
        <f>AW1216+AW1250+AW1259+AW1272+AW1287</f>
        <v>142698.67500000002</v>
      </c>
      <c r="AX1215" s="27">
        <f>AX1216+AX1250+AX1259+AX1272+AX1287</f>
        <v>-76595.523000000001</v>
      </c>
      <c r="AY1215" s="27">
        <f>AY1216+AY1250+AY1259+AY1272+AY1287</f>
        <v>0</v>
      </c>
      <c r="AZ1215" s="27">
        <f t="shared" si="1972"/>
        <v>1091164.42297</v>
      </c>
      <c r="BA1215" s="27">
        <f t="shared" si="1973"/>
        <v>1076907.3999999999</v>
      </c>
      <c r="BB1215" s="27">
        <f t="shared" si="1974"/>
        <v>1214418.38228</v>
      </c>
      <c r="BC1215" s="27">
        <f>BC1216+BC1250+BC1259+BC1272+BC1287</f>
        <v>0</v>
      </c>
      <c r="BD1215" s="28"/>
      <c r="BE1215" s="28"/>
      <c r="BF1215" s="23"/>
      <c r="BG1215" s="23"/>
      <c r="BH1215" s="23"/>
      <c r="BI1215" s="23"/>
      <c r="BJ1215" s="23"/>
    </row>
    <row r="1216" s="1" customFormat="1" ht="45">
      <c r="A1216" s="13" t="s">
        <v>801</v>
      </c>
      <c r="B1216" s="14"/>
      <c r="C1216" s="13"/>
      <c r="D1216" s="13"/>
      <c r="E1216" s="29" t="s">
        <v>802</v>
      </c>
      <c r="F1216" s="16">
        <f>F1217+F1224+F1229+F1239+F1242+F1247</f>
        <v>184196.5</v>
      </c>
      <c r="G1216" s="16">
        <f>G1217+G1224+G1229+G1239+G1242+G1247</f>
        <v>213234.09999999998</v>
      </c>
      <c r="H1216" s="16">
        <f>H1217+H1224+H1229+H1239+H1242+H1247</f>
        <v>202706.29999999999</v>
      </c>
      <c r="I1216" s="16">
        <f>I1217+I1224+I1229+I1239+I1242+I1247+I1233</f>
        <v>46272.099999999999</v>
      </c>
      <c r="J1216" s="16">
        <f>J1217+J1224+J1229+J1239+J1242+J1247+J1233</f>
        <v>55697.800000000003</v>
      </c>
      <c r="K1216" s="16">
        <f>K1217+K1224+K1229+K1239+K1242+K1247+K1233</f>
        <v>58416.5</v>
      </c>
      <c r="L1216" s="16">
        <f t="shared" si="1975"/>
        <v>230468.60000000001</v>
      </c>
      <c r="M1216" s="16">
        <f t="shared" si="1976"/>
        <v>268931.89999999997</v>
      </c>
      <c r="N1216" s="16">
        <f t="shared" si="1977"/>
        <v>261122.79999999999</v>
      </c>
      <c r="O1216" s="16">
        <f>O1217+O1224+O1229+O1239+O1242+O1247+O1233</f>
        <v>11529.91929</v>
      </c>
      <c r="P1216" s="16">
        <f>P1217+P1224+P1229+P1239+P1242+P1247+P1233</f>
        <v>1835.0999999999999</v>
      </c>
      <c r="Q1216" s="16">
        <f>Q1217+Q1224+Q1229+Q1239+Q1242+Q1247+Q1233</f>
        <v>1835.0999999999999</v>
      </c>
      <c r="R1216" s="16">
        <f t="shared" si="1978"/>
        <v>241998.51929</v>
      </c>
      <c r="S1216" s="16">
        <f t="shared" si="1979"/>
        <v>270766.99999999994</v>
      </c>
      <c r="T1216" s="16">
        <f t="shared" si="1980"/>
        <v>262957.89999999997</v>
      </c>
      <c r="U1216" s="16">
        <f>U1217+U1224+U1229+U1239+U1242+U1247+U1233</f>
        <v>0</v>
      </c>
      <c r="V1216" s="16">
        <f>V1217+V1224+V1229+V1239+V1242+V1247+V1233</f>
        <v>0</v>
      </c>
      <c r="W1216" s="16">
        <f>W1217+W1224+W1229+W1239+W1242+W1247+W1233</f>
        <v>0</v>
      </c>
      <c r="X1216" s="16">
        <f t="shared" si="1981"/>
        <v>241998.51929</v>
      </c>
      <c r="Y1216" s="16">
        <f t="shared" si="1982"/>
        <v>270766.99999999994</v>
      </c>
      <c r="Z1216" s="16">
        <f t="shared" si="1983"/>
        <v>262957.89999999997</v>
      </c>
      <c r="AA1216" s="16">
        <f>AA1217+AA1224+AA1229+AA1239+AA1242+AA1247+AA1233</f>
        <v>0</v>
      </c>
      <c r="AB1216" s="16">
        <f>AB1217+AB1224+AB1229+AB1239+AB1242+AB1247+AB1233</f>
        <v>0</v>
      </c>
      <c r="AC1216" s="16">
        <f>AC1217+AC1224+AC1229+AC1239+AC1242+AC1247+AC1233</f>
        <v>0</v>
      </c>
      <c r="AD1216" s="16">
        <f t="shared" si="1984"/>
        <v>241998.51929</v>
      </c>
      <c r="AE1216" s="16">
        <f t="shared" si="1985"/>
        <v>270766.99999999994</v>
      </c>
      <c r="AF1216" s="16">
        <f t="shared" si="1986"/>
        <v>262957.89999999997</v>
      </c>
      <c r="AG1216" s="16">
        <f>AG1217+AG1224+AG1229+AG1239+AG1242+AG1247+AG1233</f>
        <v>0</v>
      </c>
      <c r="AH1216" s="16">
        <f t="shared" si="1987"/>
        <v>241998.51929</v>
      </c>
      <c r="AI1216" s="16">
        <f t="shared" si="1988"/>
        <v>270766.99999999994</v>
      </c>
      <c r="AJ1216" s="16">
        <f t="shared" si="1989"/>
        <v>262957.89999999997</v>
      </c>
      <c r="AK1216" s="16">
        <f>AK1217+AK1224+AK1229+AK1239+AK1242+AK1247+AK1233+AK1236</f>
        <v>-99222.528999999995</v>
      </c>
      <c r="AL1216" s="16">
        <f>AL1217+AL1224+AL1229+AL1239+AL1242+AL1247+AL1233+AL1236</f>
        <v>-100213.39999999999</v>
      </c>
      <c r="AM1216" s="16">
        <f>AM1217+AM1224+AM1229+AM1239+AM1242+AM1247+AM1233+AM1236</f>
        <v>-100213.39999999999</v>
      </c>
      <c r="AN1216" s="16">
        <f t="shared" si="1990"/>
        <v>142775.99028999999</v>
      </c>
      <c r="AO1216" s="16">
        <f t="shared" si="1991"/>
        <v>170553.59999999995</v>
      </c>
      <c r="AP1216" s="16">
        <f t="shared" si="1992"/>
        <v>162744.49999999997</v>
      </c>
      <c r="AQ1216" s="16">
        <f>AQ1217+AQ1224+AQ1229+AQ1239+AQ1242+AQ1247+AQ1233+AQ1236</f>
        <v>1998.1500000000001</v>
      </c>
      <c r="AR1216" s="16">
        <f>AR1217+AR1224+AR1229+AR1239+AR1242+AR1247+AR1233+AR1236</f>
        <v>99022.222999999998</v>
      </c>
      <c r="AS1216" s="16">
        <f>AS1217+AS1224+AS1229+AS1239+AS1242+AS1247+AS1233+AS1236</f>
        <v>99022.222999999998</v>
      </c>
      <c r="AT1216" s="16">
        <f t="shared" si="1993"/>
        <v>144774.14028999998</v>
      </c>
      <c r="AU1216" s="16">
        <f t="shared" si="1994"/>
        <v>269575.82299999997</v>
      </c>
      <c r="AV1216" s="16">
        <f t="shared" si="1995"/>
        <v>261766.72299999997</v>
      </c>
      <c r="AW1216" s="16">
        <f>AW1217+AW1224+AW1229+AW1239+AW1242+AW1247+AW1233+AW1236</f>
        <v>8533.7710000000006</v>
      </c>
      <c r="AX1216" s="16">
        <f>AX1217+AX1224+AX1229+AX1239+AX1242+AX1247+AX1233+AX1236</f>
        <v>0</v>
      </c>
      <c r="AY1216" s="16">
        <f>AY1217+AY1224+AY1229+AY1239+AY1242+AY1247+AY1233+AY1236</f>
        <v>0</v>
      </c>
      <c r="AZ1216" s="16">
        <f t="shared" si="1972"/>
        <v>153307.91128999999</v>
      </c>
      <c r="BA1216" s="16">
        <f t="shared" si="1973"/>
        <v>269575.82299999997</v>
      </c>
      <c r="BB1216" s="16">
        <f t="shared" si="1974"/>
        <v>261766.72299999997</v>
      </c>
      <c r="BC1216" s="16">
        <f>BC1217+BC1224+BC1229+BC1239+BC1242+BC1247+BC1233+BC1236</f>
        <v>0</v>
      </c>
      <c r="BD1216" s="30"/>
      <c r="BE1216" s="30"/>
      <c r="BF1216" s="1"/>
      <c r="BG1216" s="1"/>
      <c r="BH1216" s="1"/>
      <c r="BI1216" s="1"/>
      <c r="BJ1216" s="1"/>
    </row>
    <row r="1217" s="1" customFormat="1" ht="45">
      <c r="A1217" s="13" t="s">
        <v>803</v>
      </c>
      <c r="B1217" s="14"/>
      <c r="C1217" s="13"/>
      <c r="D1217" s="13"/>
      <c r="E1217" s="29" t="s">
        <v>147</v>
      </c>
      <c r="F1217" s="16">
        <f>F1218+F1220+F1222</f>
        <v>28214.900000000005</v>
      </c>
      <c r="G1217" s="16">
        <f>G1218+G1220+G1222</f>
        <v>29895.199999999997</v>
      </c>
      <c r="H1217" s="16">
        <f>H1218+H1220+H1222</f>
        <v>29895.199999999997</v>
      </c>
      <c r="I1217" s="16">
        <f>I1218+I1220+I1222</f>
        <v>0</v>
      </c>
      <c r="J1217" s="16">
        <f>J1218+J1220+J1222</f>
        <v>0</v>
      </c>
      <c r="K1217" s="16">
        <f>K1218+K1220+K1222</f>
        <v>0</v>
      </c>
      <c r="L1217" s="16">
        <f t="shared" si="1975"/>
        <v>28214.900000000005</v>
      </c>
      <c r="M1217" s="16">
        <f t="shared" si="1976"/>
        <v>29895.199999999997</v>
      </c>
      <c r="N1217" s="16">
        <f t="shared" si="1977"/>
        <v>29895.199999999997</v>
      </c>
      <c r="O1217" s="16">
        <f>O1218+O1220+O1222</f>
        <v>2378.4000000000001</v>
      </c>
      <c r="P1217" s="16">
        <f>P1218+P1220+P1222</f>
        <v>1835.0999999999999</v>
      </c>
      <c r="Q1217" s="16">
        <f>Q1218+Q1220+Q1222</f>
        <v>1835.0999999999999</v>
      </c>
      <c r="R1217" s="16">
        <f t="shared" si="1978"/>
        <v>30593.300000000007</v>
      </c>
      <c r="S1217" s="16">
        <f t="shared" si="1979"/>
        <v>31730.299999999996</v>
      </c>
      <c r="T1217" s="16">
        <f t="shared" si="1980"/>
        <v>31730.299999999996</v>
      </c>
      <c r="U1217" s="16">
        <f>U1218+U1220+U1222</f>
        <v>0</v>
      </c>
      <c r="V1217" s="16">
        <f>V1218+V1220+V1222</f>
        <v>0</v>
      </c>
      <c r="W1217" s="16">
        <f>W1218+W1220+W1222</f>
        <v>0</v>
      </c>
      <c r="X1217" s="16">
        <f t="shared" si="1981"/>
        <v>30593.300000000007</v>
      </c>
      <c r="Y1217" s="16">
        <f t="shared" si="1982"/>
        <v>31730.299999999996</v>
      </c>
      <c r="Z1217" s="16">
        <f t="shared" si="1983"/>
        <v>31730.299999999996</v>
      </c>
      <c r="AA1217" s="16">
        <f>AA1218+AA1220+AA1222</f>
        <v>0</v>
      </c>
      <c r="AB1217" s="16">
        <f>AB1218+AB1220+AB1222</f>
        <v>0</v>
      </c>
      <c r="AC1217" s="16">
        <f>AC1218+AC1220+AC1222</f>
        <v>0</v>
      </c>
      <c r="AD1217" s="16">
        <f t="shared" si="1984"/>
        <v>30593.300000000007</v>
      </c>
      <c r="AE1217" s="16">
        <f t="shared" si="1985"/>
        <v>31730.299999999996</v>
      </c>
      <c r="AF1217" s="16">
        <f t="shared" si="1986"/>
        <v>31730.299999999996</v>
      </c>
      <c r="AG1217" s="16">
        <f>AG1218+AG1220+AG1222</f>
        <v>0</v>
      </c>
      <c r="AH1217" s="16">
        <f t="shared" si="1987"/>
        <v>30593.300000000007</v>
      </c>
      <c r="AI1217" s="16">
        <f t="shared" si="1988"/>
        <v>31730.299999999996</v>
      </c>
      <c r="AJ1217" s="16">
        <f t="shared" si="1989"/>
        <v>31730.299999999996</v>
      </c>
      <c r="AK1217" s="16">
        <f>AK1218+AK1220+AK1222</f>
        <v>107.334</v>
      </c>
      <c r="AL1217" s="16">
        <f>AL1218+AL1220+AL1222</f>
        <v>0</v>
      </c>
      <c r="AM1217" s="16">
        <f>AM1218+AM1220+AM1222</f>
        <v>0</v>
      </c>
      <c r="AN1217" s="16">
        <f t="shared" si="1990"/>
        <v>30700.634000000005</v>
      </c>
      <c r="AO1217" s="16">
        <f t="shared" si="1991"/>
        <v>31730.299999999996</v>
      </c>
      <c r="AP1217" s="16">
        <f t="shared" si="1992"/>
        <v>31730.299999999996</v>
      </c>
      <c r="AQ1217" s="16">
        <f>AQ1218+AQ1220+AQ1222</f>
        <v>2073.587</v>
      </c>
      <c r="AR1217" s="16">
        <f>AR1218+AR1220+AR1222</f>
        <v>0</v>
      </c>
      <c r="AS1217" s="16">
        <f>AS1218+AS1220+AS1222</f>
        <v>0</v>
      </c>
      <c r="AT1217" s="16">
        <f t="shared" si="1993"/>
        <v>32774.221000000005</v>
      </c>
      <c r="AU1217" s="16">
        <f t="shared" si="1994"/>
        <v>31730.299999999996</v>
      </c>
      <c r="AV1217" s="16">
        <f t="shared" si="1995"/>
        <v>31730.299999999996</v>
      </c>
      <c r="AW1217" s="16">
        <f>AW1218+AW1220+AW1222</f>
        <v>0</v>
      </c>
      <c r="AX1217" s="16">
        <f>AX1218+AX1220+AX1222</f>
        <v>0</v>
      </c>
      <c r="AY1217" s="16">
        <f>AY1218+AY1220+AY1222</f>
        <v>0</v>
      </c>
      <c r="AZ1217" s="16">
        <f t="shared" si="1972"/>
        <v>32774.221000000005</v>
      </c>
      <c r="BA1217" s="16">
        <f t="shared" si="1973"/>
        <v>31730.299999999996</v>
      </c>
      <c r="BB1217" s="16">
        <f t="shared" si="1974"/>
        <v>31730.299999999996</v>
      </c>
      <c r="BC1217" s="16">
        <f>BC1218+BC1220+BC1222</f>
        <v>0</v>
      </c>
      <c r="BD1217" s="30"/>
      <c r="BE1217" s="30"/>
      <c r="BF1217" s="1"/>
      <c r="BG1217" s="1"/>
      <c r="BH1217" s="1"/>
      <c r="BI1217" s="1"/>
      <c r="BJ1217" s="1"/>
    </row>
    <row r="1218" s="1" customFormat="1" ht="90">
      <c r="A1218" s="13" t="s">
        <v>803</v>
      </c>
      <c r="B1218" s="14" t="s">
        <v>148</v>
      </c>
      <c r="C1218" s="13"/>
      <c r="D1218" s="13"/>
      <c r="E1218" s="29" t="s">
        <v>149</v>
      </c>
      <c r="F1218" s="16">
        <f>F1219</f>
        <v>24600.300000000003</v>
      </c>
      <c r="G1218" s="16">
        <f>G1219</f>
        <v>26280.599999999999</v>
      </c>
      <c r="H1218" s="16">
        <f>H1219</f>
        <v>26280.599999999999</v>
      </c>
      <c r="I1218" s="16">
        <f>I1219</f>
        <v>0</v>
      </c>
      <c r="J1218" s="16">
        <f>J1219</f>
        <v>0</v>
      </c>
      <c r="K1218" s="16">
        <f>K1219</f>
        <v>0</v>
      </c>
      <c r="L1218" s="16">
        <f t="shared" si="1975"/>
        <v>24600.300000000003</v>
      </c>
      <c r="M1218" s="16">
        <f t="shared" si="1976"/>
        <v>26280.599999999999</v>
      </c>
      <c r="N1218" s="16">
        <f t="shared" si="1977"/>
        <v>26280.599999999999</v>
      </c>
      <c r="O1218" s="16">
        <f>O1219</f>
        <v>2378.4000000000001</v>
      </c>
      <c r="P1218" s="16">
        <f>P1219</f>
        <v>1835.0999999999999</v>
      </c>
      <c r="Q1218" s="16">
        <f>Q1219</f>
        <v>1835.0999999999999</v>
      </c>
      <c r="R1218" s="16">
        <f t="shared" si="1978"/>
        <v>26978.700000000004</v>
      </c>
      <c r="S1218" s="16">
        <f t="shared" si="1979"/>
        <v>28115.699999999997</v>
      </c>
      <c r="T1218" s="16">
        <f t="shared" si="1980"/>
        <v>28115.699999999997</v>
      </c>
      <c r="U1218" s="16">
        <f>U1219</f>
        <v>0</v>
      </c>
      <c r="V1218" s="16">
        <f>V1219</f>
        <v>0</v>
      </c>
      <c r="W1218" s="16">
        <f>W1219</f>
        <v>0</v>
      </c>
      <c r="X1218" s="16">
        <f t="shared" si="1981"/>
        <v>26978.700000000004</v>
      </c>
      <c r="Y1218" s="16">
        <f t="shared" si="1982"/>
        <v>28115.699999999997</v>
      </c>
      <c r="Z1218" s="16">
        <f t="shared" si="1983"/>
        <v>28115.699999999997</v>
      </c>
      <c r="AA1218" s="16">
        <f>AA1219</f>
        <v>0</v>
      </c>
      <c r="AB1218" s="16">
        <f>AB1219</f>
        <v>0</v>
      </c>
      <c r="AC1218" s="16">
        <f>AC1219</f>
        <v>0</v>
      </c>
      <c r="AD1218" s="16">
        <f t="shared" si="1984"/>
        <v>26978.700000000004</v>
      </c>
      <c r="AE1218" s="16">
        <f t="shared" si="1985"/>
        <v>28115.699999999997</v>
      </c>
      <c r="AF1218" s="16">
        <f t="shared" si="1986"/>
        <v>28115.699999999997</v>
      </c>
      <c r="AG1218" s="16">
        <f>AG1219</f>
        <v>0</v>
      </c>
      <c r="AH1218" s="16">
        <f t="shared" si="1987"/>
        <v>26978.700000000004</v>
      </c>
      <c r="AI1218" s="16">
        <f t="shared" si="1988"/>
        <v>28115.699999999997</v>
      </c>
      <c r="AJ1218" s="16">
        <f t="shared" si="1989"/>
        <v>28115.699999999997</v>
      </c>
      <c r="AK1218" s="16">
        <f>AK1219</f>
        <v>0</v>
      </c>
      <c r="AL1218" s="16">
        <f>AL1219</f>
        <v>0</v>
      </c>
      <c r="AM1218" s="16">
        <f>AM1219</f>
        <v>0</v>
      </c>
      <c r="AN1218" s="16">
        <f t="shared" si="1990"/>
        <v>26978.700000000004</v>
      </c>
      <c r="AO1218" s="16">
        <f t="shared" si="1991"/>
        <v>28115.699999999997</v>
      </c>
      <c r="AP1218" s="16">
        <f t="shared" si="1992"/>
        <v>28115.699999999997</v>
      </c>
      <c r="AQ1218" s="16">
        <f>AQ1219</f>
        <v>0</v>
      </c>
      <c r="AR1218" s="16">
        <f>AR1219</f>
        <v>0</v>
      </c>
      <c r="AS1218" s="16">
        <f>AS1219</f>
        <v>0</v>
      </c>
      <c r="AT1218" s="16">
        <f t="shared" si="1993"/>
        <v>26978.700000000004</v>
      </c>
      <c r="AU1218" s="16">
        <f t="shared" si="1994"/>
        <v>28115.699999999997</v>
      </c>
      <c r="AV1218" s="16">
        <f t="shared" si="1995"/>
        <v>28115.699999999997</v>
      </c>
      <c r="AW1218" s="16">
        <f>AW1219</f>
        <v>0</v>
      </c>
      <c r="AX1218" s="16">
        <f>AX1219</f>
        <v>0</v>
      </c>
      <c r="AY1218" s="16">
        <f>AY1219</f>
        <v>0</v>
      </c>
      <c r="AZ1218" s="16">
        <f t="shared" si="1972"/>
        <v>26978.700000000004</v>
      </c>
      <c r="BA1218" s="16">
        <f t="shared" si="1973"/>
        <v>28115.699999999997</v>
      </c>
      <c r="BB1218" s="16">
        <f t="shared" si="1974"/>
        <v>28115.699999999997</v>
      </c>
      <c r="BC1218" s="16">
        <f>BC1219</f>
        <v>0</v>
      </c>
      <c r="BD1218" s="30"/>
      <c r="BE1218" s="30"/>
      <c r="BF1218" s="1"/>
      <c r="BG1218" s="1"/>
      <c r="BH1218" s="1"/>
      <c r="BI1218" s="1"/>
      <c r="BJ1218" s="1"/>
    </row>
    <row r="1219" s="1" customFormat="1" ht="30">
      <c r="A1219" s="13" t="s">
        <v>803</v>
      </c>
      <c r="B1219" s="14">
        <v>100</v>
      </c>
      <c r="C1219" s="13" t="s">
        <v>327</v>
      </c>
      <c r="D1219" s="13" t="s">
        <v>327</v>
      </c>
      <c r="E1219" s="29" t="s">
        <v>675</v>
      </c>
      <c r="F1219" s="16">
        <v>24600.300000000003</v>
      </c>
      <c r="G1219" s="16">
        <v>26280.599999999999</v>
      </c>
      <c r="H1219" s="16">
        <v>26280.599999999999</v>
      </c>
      <c r="I1219" s="16"/>
      <c r="J1219" s="16"/>
      <c r="K1219" s="16"/>
      <c r="L1219" s="16">
        <f t="shared" si="1975"/>
        <v>24600.300000000003</v>
      </c>
      <c r="M1219" s="16">
        <f t="shared" si="1976"/>
        <v>26280.599999999999</v>
      </c>
      <c r="N1219" s="16">
        <f t="shared" si="1977"/>
        <v>26280.599999999999</v>
      </c>
      <c r="O1219" s="16">
        <v>2378.4000000000001</v>
      </c>
      <c r="P1219" s="16">
        <v>1835.0999999999999</v>
      </c>
      <c r="Q1219" s="16">
        <v>1835.0999999999999</v>
      </c>
      <c r="R1219" s="16">
        <f t="shared" si="1978"/>
        <v>26978.700000000004</v>
      </c>
      <c r="S1219" s="16">
        <f t="shared" si="1979"/>
        <v>28115.699999999997</v>
      </c>
      <c r="T1219" s="16">
        <f t="shared" si="1980"/>
        <v>28115.699999999997</v>
      </c>
      <c r="U1219" s="16"/>
      <c r="V1219" s="16"/>
      <c r="W1219" s="16"/>
      <c r="X1219" s="16">
        <f t="shared" si="1981"/>
        <v>26978.700000000004</v>
      </c>
      <c r="Y1219" s="16">
        <f t="shared" si="1982"/>
        <v>28115.699999999997</v>
      </c>
      <c r="Z1219" s="16">
        <f t="shared" si="1983"/>
        <v>28115.699999999997</v>
      </c>
      <c r="AA1219" s="16"/>
      <c r="AB1219" s="16"/>
      <c r="AC1219" s="16"/>
      <c r="AD1219" s="16">
        <f t="shared" si="1984"/>
        <v>26978.700000000004</v>
      </c>
      <c r="AE1219" s="16">
        <f t="shared" si="1985"/>
        <v>28115.699999999997</v>
      </c>
      <c r="AF1219" s="16">
        <f t="shared" si="1986"/>
        <v>28115.699999999997</v>
      </c>
      <c r="AG1219" s="16"/>
      <c r="AH1219" s="16">
        <f t="shared" si="1987"/>
        <v>26978.700000000004</v>
      </c>
      <c r="AI1219" s="16">
        <f t="shared" si="1988"/>
        <v>28115.699999999997</v>
      </c>
      <c r="AJ1219" s="16">
        <f t="shared" si="1989"/>
        <v>28115.699999999997</v>
      </c>
      <c r="AK1219" s="16"/>
      <c r="AL1219" s="16"/>
      <c r="AM1219" s="16"/>
      <c r="AN1219" s="16">
        <f t="shared" si="1990"/>
        <v>26978.700000000004</v>
      </c>
      <c r="AO1219" s="16">
        <f t="shared" si="1991"/>
        <v>28115.699999999997</v>
      </c>
      <c r="AP1219" s="16">
        <f t="shared" si="1992"/>
        <v>28115.699999999997</v>
      </c>
      <c r="AQ1219" s="16"/>
      <c r="AR1219" s="16"/>
      <c r="AS1219" s="16"/>
      <c r="AT1219" s="16">
        <f t="shared" si="1993"/>
        <v>26978.700000000004</v>
      </c>
      <c r="AU1219" s="16">
        <f t="shared" si="1994"/>
        <v>28115.699999999997</v>
      </c>
      <c r="AV1219" s="16">
        <f t="shared" si="1995"/>
        <v>28115.699999999997</v>
      </c>
      <c r="AW1219" s="16"/>
      <c r="AX1219" s="16"/>
      <c r="AY1219" s="16"/>
      <c r="AZ1219" s="16">
        <f t="shared" si="1972"/>
        <v>26978.700000000004</v>
      </c>
      <c r="BA1219" s="16">
        <f t="shared" si="1973"/>
        <v>28115.699999999997</v>
      </c>
      <c r="BB1219" s="16">
        <f t="shared" si="1974"/>
        <v>28115.699999999997</v>
      </c>
      <c r="BC1219" s="16"/>
      <c r="BD1219" s="30"/>
      <c r="BE1219" s="30"/>
      <c r="BF1219" s="1"/>
      <c r="BG1219" s="1"/>
      <c r="BH1219" s="1"/>
      <c r="BI1219" s="1"/>
      <c r="BJ1219" s="1"/>
    </row>
    <row r="1220" s="1" customFormat="1" ht="30">
      <c r="A1220" s="13" t="s">
        <v>803</v>
      </c>
      <c r="B1220" s="14" t="s">
        <v>66</v>
      </c>
      <c r="C1220" s="13"/>
      <c r="D1220" s="13"/>
      <c r="E1220" s="29" t="s">
        <v>67</v>
      </c>
      <c r="F1220" s="16">
        <f>F1221</f>
        <v>3600.7000000000003</v>
      </c>
      <c r="G1220" s="16">
        <f>G1221</f>
        <v>3600.7999999999997</v>
      </c>
      <c r="H1220" s="16">
        <f>H1221</f>
        <v>3600.7999999999997</v>
      </c>
      <c r="I1220" s="16">
        <f>I1221</f>
        <v>0</v>
      </c>
      <c r="J1220" s="16">
        <f>J1221</f>
        <v>0</v>
      </c>
      <c r="K1220" s="16">
        <f>K1221</f>
        <v>0</v>
      </c>
      <c r="L1220" s="16">
        <f t="shared" si="1975"/>
        <v>3600.7000000000003</v>
      </c>
      <c r="M1220" s="16">
        <f t="shared" si="1976"/>
        <v>3600.7999999999997</v>
      </c>
      <c r="N1220" s="16">
        <f t="shared" si="1977"/>
        <v>3600.7999999999997</v>
      </c>
      <c r="O1220" s="16">
        <f>O1221</f>
        <v>0</v>
      </c>
      <c r="P1220" s="16">
        <f>P1221</f>
        <v>0</v>
      </c>
      <c r="Q1220" s="16">
        <f>Q1221</f>
        <v>0</v>
      </c>
      <c r="R1220" s="16">
        <f t="shared" si="1978"/>
        <v>3600.7000000000003</v>
      </c>
      <c r="S1220" s="16">
        <f t="shared" si="1979"/>
        <v>3600.7999999999997</v>
      </c>
      <c r="T1220" s="16">
        <f t="shared" si="1980"/>
        <v>3600.7999999999997</v>
      </c>
      <c r="U1220" s="16">
        <f>U1221</f>
        <v>0</v>
      </c>
      <c r="V1220" s="16">
        <f>V1221</f>
        <v>0</v>
      </c>
      <c r="W1220" s="16">
        <f>W1221</f>
        <v>0</v>
      </c>
      <c r="X1220" s="16">
        <f t="shared" si="1981"/>
        <v>3600.7000000000003</v>
      </c>
      <c r="Y1220" s="16">
        <f t="shared" si="1982"/>
        <v>3600.7999999999997</v>
      </c>
      <c r="Z1220" s="16">
        <f t="shared" si="1983"/>
        <v>3600.7999999999997</v>
      </c>
      <c r="AA1220" s="16">
        <f>AA1221</f>
        <v>0</v>
      </c>
      <c r="AB1220" s="16">
        <f>AB1221</f>
        <v>0</v>
      </c>
      <c r="AC1220" s="16">
        <f>AC1221</f>
        <v>0</v>
      </c>
      <c r="AD1220" s="16">
        <f t="shared" si="1984"/>
        <v>3600.7000000000003</v>
      </c>
      <c r="AE1220" s="16">
        <f t="shared" si="1985"/>
        <v>3600.7999999999997</v>
      </c>
      <c r="AF1220" s="16">
        <f t="shared" si="1986"/>
        <v>3600.7999999999997</v>
      </c>
      <c r="AG1220" s="16">
        <f>AG1221</f>
        <v>0</v>
      </c>
      <c r="AH1220" s="16">
        <f t="shared" si="1987"/>
        <v>3600.7000000000003</v>
      </c>
      <c r="AI1220" s="16">
        <f t="shared" si="1988"/>
        <v>3600.7999999999997</v>
      </c>
      <c r="AJ1220" s="16">
        <f t="shared" si="1989"/>
        <v>3600.7999999999997</v>
      </c>
      <c r="AK1220" s="16">
        <f>AK1221</f>
        <v>107.334</v>
      </c>
      <c r="AL1220" s="16">
        <f>AL1221</f>
        <v>0</v>
      </c>
      <c r="AM1220" s="16">
        <f>AM1221</f>
        <v>0</v>
      </c>
      <c r="AN1220" s="16">
        <f t="shared" si="1990"/>
        <v>3708.0340000000001</v>
      </c>
      <c r="AO1220" s="16">
        <f t="shared" si="1991"/>
        <v>3600.7999999999997</v>
      </c>
      <c r="AP1220" s="16">
        <f t="shared" si="1992"/>
        <v>3600.7999999999997</v>
      </c>
      <c r="AQ1220" s="16">
        <f>AQ1221</f>
        <v>2073.587</v>
      </c>
      <c r="AR1220" s="16">
        <f>AR1221</f>
        <v>0</v>
      </c>
      <c r="AS1220" s="16">
        <f>AS1221</f>
        <v>0</v>
      </c>
      <c r="AT1220" s="16">
        <f t="shared" si="1993"/>
        <v>5781.6210000000001</v>
      </c>
      <c r="AU1220" s="16">
        <f t="shared" si="1994"/>
        <v>3600.7999999999997</v>
      </c>
      <c r="AV1220" s="16">
        <f t="shared" si="1995"/>
        <v>3600.7999999999997</v>
      </c>
      <c r="AW1220" s="16">
        <f>AW1221</f>
        <v>0</v>
      </c>
      <c r="AX1220" s="16">
        <f>AX1221</f>
        <v>0</v>
      </c>
      <c r="AY1220" s="16">
        <f>AY1221</f>
        <v>0</v>
      </c>
      <c r="AZ1220" s="16">
        <f t="shared" si="1972"/>
        <v>5781.6210000000001</v>
      </c>
      <c r="BA1220" s="16">
        <f t="shared" si="1973"/>
        <v>3600.7999999999997</v>
      </c>
      <c r="BB1220" s="16">
        <f t="shared" si="1974"/>
        <v>3600.7999999999997</v>
      </c>
      <c r="BC1220" s="16">
        <f>BC1221</f>
        <v>0</v>
      </c>
      <c r="BD1220" s="30"/>
      <c r="BE1220" s="30"/>
      <c r="BF1220" s="1"/>
      <c r="BG1220" s="1"/>
      <c r="BH1220" s="1"/>
      <c r="BI1220" s="1"/>
      <c r="BJ1220" s="1"/>
    </row>
    <row r="1221" s="1" customFormat="1" ht="30">
      <c r="A1221" s="13" t="s">
        <v>803</v>
      </c>
      <c r="B1221" s="14">
        <v>200</v>
      </c>
      <c r="C1221" s="13" t="s">
        <v>327</v>
      </c>
      <c r="D1221" s="13" t="s">
        <v>327</v>
      </c>
      <c r="E1221" s="29" t="s">
        <v>675</v>
      </c>
      <c r="F1221" s="16">
        <v>3600.7000000000003</v>
      </c>
      <c r="G1221" s="16">
        <v>3600.7999999999997</v>
      </c>
      <c r="H1221" s="16">
        <v>3600.7999999999997</v>
      </c>
      <c r="I1221" s="16"/>
      <c r="J1221" s="16"/>
      <c r="K1221" s="16"/>
      <c r="L1221" s="16">
        <f t="shared" si="1975"/>
        <v>3600.7000000000003</v>
      </c>
      <c r="M1221" s="16">
        <f t="shared" si="1976"/>
        <v>3600.7999999999997</v>
      </c>
      <c r="N1221" s="16">
        <f t="shared" si="1977"/>
        <v>3600.7999999999997</v>
      </c>
      <c r="O1221" s="16"/>
      <c r="P1221" s="16"/>
      <c r="Q1221" s="16"/>
      <c r="R1221" s="16">
        <f t="shared" si="1978"/>
        <v>3600.7000000000003</v>
      </c>
      <c r="S1221" s="16">
        <f t="shared" si="1979"/>
        <v>3600.7999999999997</v>
      </c>
      <c r="T1221" s="16">
        <f t="shared" si="1980"/>
        <v>3600.7999999999997</v>
      </c>
      <c r="U1221" s="16"/>
      <c r="V1221" s="16"/>
      <c r="W1221" s="16"/>
      <c r="X1221" s="16">
        <f t="shared" si="1981"/>
        <v>3600.7000000000003</v>
      </c>
      <c r="Y1221" s="16">
        <f t="shared" si="1982"/>
        <v>3600.7999999999997</v>
      </c>
      <c r="Z1221" s="16">
        <f t="shared" si="1983"/>
        <v>3600.7999999999997</v>
      </c>
      <c r="AA1221" s="16"/>
      <c r="AB1221" s="16"/>
      <c r="AC1221" s="16"/>
      <c r="AD1221" s="16">
        <f t="shared" si="1984"/>
        <v>3600.7000000000003</v>
      </c>
      <c r="AE1221" s="16">
        <f t="shared" si="1985"/>
        <v>3600.7999999999997</v>
      </c>
      <c r="AF1221" s="16">
        <f t="shared" si="1986"/>
        <v>3600.7999999999997</v>
      </c>
      <c r="AG1221" s="16"/>
      <c r="AH1221" s="16">
        <f t="shared" si="1987"/>
        <v>3600.7000000000003</v>
      </c>
      <c r="AI1221" s="16">
        <f t="shared" si="1988"/>
        <v>3600.7999999999997</v>
      </c>
      <c r="AJ1221" s="16">
        <f t="shared" si="1989"/>
        <v>3600.7999999999997</v>
      </c>
      <c r="AK1221" s="16">
        <v>107.334</v>
      </c>
      <c r="AL1221" s="16"/>
      <c r="AM1221" s="16"/>
      <c r="AN1221" s="16">
        <f t="shared" si="1990"/>
        <v>3708.0340000000001</v>
      </c>
      <c r="AO1221" s="16">
        <f t="shared" si="1991"/>
        <v>3600.7999999999997</v>
      </c>
      <c r="AP1221" s="16">
        <f t="shared" si="1992"/>
        <v>3600.7999999999997</v>
      </c>
      <c r="AQ1221" s="16">
        <v>2073.587</v>
      </c>
      <c r="AR1221" s="16"/>
      <c r="AS1221" s="16"/>
      <c r="AT1221" s="16">
        <f t="shared" si="1993"/>
        <v>5781.6210000000001</v>
      </c>
      <c r="AU1221" s="16">
        <f t="shared" si="1994"/>
        <v>3600.7999999999997</v>
      </c>
      <c r="AV1221" s="16">
        <f t="shared" si="1995"/>
        <v>3600.7999999999997</v>
      </c>
      <c r="AW1221" s="16"/>
      <c r="AX1221" s="16"/>
      <c r="AY1221" s="16"/>
      <c r="AZ1221" s="16">
        <f t="shared" si="1972"/>
        <v>5781.6210000000001</v>
      </c>
      <c r="BA1221" s="16">
        <f t="shared" si="1973"/>
        <v>3600.7999999999997</v>
      </c>
      <c r="BB1221" s="16">
        <f t="shared" si="1974"/>
        <v>3600.7999999999997</v>
      </c>
      <c r="BC1221" s="16"/>
      <c r="BD1221" s="30"/>
      <c r="BE1221" s="30"/>
      <c r="BF1221" s="1"/>
      <c r="BG1221" s="1"/>
      <c r="BH1221" s="1"/>
      <c r="BI1221" s="1"/>
      <c r="BJ1221" s="1"/>
    </row>
    <row r="1222" s="1" customFormat="1" ht="15">
      <c r="A1222" s="13" t="s">
        <v>803</v>
      </c>
      <c r="B1222" s="14" t="s">
        <v>52</v>
      </c>
      <c r="C1222" s="13"/>
      <c r="D1222" s="13"/>
      <c r="E1222" s="29" t="s">
        <v>53</v>
      </c>
      <c r="F1222" s="16">
        <f>F1223</f>
        <v>13.9</v>
      </c>
      <c r="G1222" s="16">
        <f>G1223</f>
        <v>13.800000000000001</v>
      </c>
      <c r="H1222" s="16">
        <f>H1223</f>
        <v>13.800000000000001</v>
      </c>
      <c r="I1222" s="16">
        <f>I1223</f>
        <v>0</v>
      </c>
      <c r="J1222" s="16">
        <f>J1223</f>
        <v>0</v>
      </c>
      <c r="K1222" s="16">
        <f>K1223</f>
        <v>0</v>
      </c>
      <c r="L1222" s="16">
        <f t="shared" si="1975"/>
        <v>13.9</v>
      </c>
      <c r="M1222" s="16">
        <f t="shared" si="1976"/>
        <v>13.800000000000001</v>
      </c>
      <c r="N1222" s="16">
        <f t="shared" si="1977"/>
        <v>13.800000000000001</v>
      </c>
      <c r="O1222" s="16">
        <f>O1223</f>
        <v>0</v>
      </c>
      <c r="P1222" s="16">
        <f>P1223</f>
        <v>0</v>
      </c>
      <c r="Q1222" s="16">
        <f>Q1223</f>
        <v>0</v>
      </c>
      <c r="R1222" s="16">
        <f t="shared" si="1978"/>
        <v>13.9</v>
      </c>
      <c r="S1222" s="16">
        <f t="shared" si="1979"/>
        <v>13.800000000000001</v>
      </c>
      <c r="T1222" s="16">
        <f t="shared" si="1980"/>
        <v>13.800000000000001</v>
      </c>
      <c r="U1222" s="16">
        <f>U1223</f>
        <v>0</v>
      </c>
      <c r="V1222" s="16">
        <f>V1223</f>
        <v>0</v>
      </c>
      <c r="W1222" s="16">
        <f>W1223</f>
        <v>0</v>
      </c>
      <c r="X1222" s="16">
        <f t="shared" si="1981"/>
        <v>13.9</v>
      </c>
      <c r="Y1222" s="16">
        <f t="shared" si="1982"/>
        <v>13.800000000000001</v>
      </c>
      <c r="Z1222" s="16">
        <f t="shared" si="1983"/>
        <v>13.800000000000001</v>
      </c>
      <c r="AA1222" s="16">
        <f>AA1223</f>
        <v>0</v>
      </c>
      <c r="AB1222" s="16">
        <f>AB1223</f>
        <v>0</v>
      </c>
      <c r="AC1222" s="16">
        <f>AC1223</f>
        <v>0</v>
      </c>
      <c r="AD1222" s="16">
        <f t="shared" si="1984"/>
        <v>13.9</v>
      </c>
      <c r="AE1222" s="16">
        <f t="shared" si="1985"/>
        <v>13.800000000000001</v>
      </c>
      <c r="AF1222" s="16">
        <f t="shared" si="1986"/>
        <v>13.800000000000001</v>
      </c>
      <c r="AG1222" s="16">
        <f>AG1223</f>
        <v>0</v>
      </c>
      <c r="AH1222" s="16">
        <f t="shared" si="1987"/>
        <v>13.9</v>
      </c>
      <c r="AI1222" s="16">
        <f t="shared" si="1988"/>
        <v>13.800000000000001</v>
      </c>
      <c r="AJ1222" s="16">
        <f t="shared" si="1989"/>
        <v>13.800000000000001</v>
      </c>
      <c r="AK1222" s="16">
        <f>AK1223</f>
        <v>0</v>
      </c>
      <c r="AL1222" s="16">
        <f>AL1223</f>
        <v>0</v>
      </c>
      <c r="AM1222" s="16">
        <f>AM1223</f>
        <v>0</v>
      </c>
      <c r="AN1222" s="16">
        <f t="shared" si="1990"/>
        <v>13.9</v>
      </c>
      <c r="AO1222" s="16">
        <f t="shared" si="1991"/>
        <v>13.800000000000001</v>
      </c>
      <c r="AP1222" s="16">
        <f t="shared" si="1992"/>
        <v>13.800000000000001</v>
      </c>
      <c r="AQ1222" s="16">
        <f>AQ1223</f>
        <v>0</v>
      </c>
      <c r="AR1222" s="16">
        <f>AR1223</f>
        <v>0</v>
      </c>
      <c r="AS1222" s="16">
        <f>AS1223</f>
        <v>0</v>
      </c>
      <c r="AT1222" s="16">
        <f t="shared" si="1993"/>
        <v>13.9</v>
      </c>
      <c r="AU1222" s="16">
        <f t="shared" si="1994"/>
        <v>13.800000000000001</v>
      </c>
      <c r="AV1222" s="16">
        <f t="shared" si="1995"/>
        <v>13.800000000000001</v>
      </c>
      <c r="AW1222" s="16">
        <f>AW1223</f>
        <v>0</v>
      </c>
      <c r="AX1222" s="16">
        <f>AX1223</f>
        <v>0</v>
      </c>
      <c r="AY1222" s="16">
        <f>AY1223</f>
        <v>0</v>
      </c>
      <c r="AZ1222" s="16">
        <f t="shared" si="1972"/>
        <v>13.9</v>
      </c>
      <c r="BA1222" s="16">
        <f t="shared" si="1973"/>
        <v>13.800000000000001</v>
      </c>
      <c r="BB1222" s="16">
        <f t="shared" si="1974"/>
        <v>13.800000000000001</v>
      </c>
      <c r="BC1222" s="16">
        <f>BC1223</f>
        <v>0</v>
      </c>
      <c r="BD1222" s="30"/>
      <c r="BE1222" s="30"/>
      <c r="BF1222" s="1"/>
      <c r="BG1222" s="1"/>
      <c r="BH1222" s="1"/>
      <c r="BI1222" s="1"/>
      <c r="BJ1222" s="1"/>
    </row>
    <row r="1223" s="1" customFormat="1" ht="30">
      <c r="A1223" s="13" t="s">
        <v>803</v>
      </c>
      <c r="B1223" s="14">
        <v>800</v>
      </c>
      <c r="C1223" s="13" t="s">
        <v>327</v>
      </c>
      <c r="D1223" s="13" t="s">
        <v>327</v>
      </c>
      <c r="E1223" s="29" t="s">
        <v>675</v>
      </c>
      <c r="F1223" s="16">
        <v>13.9</v>
      </c>
      <c r="G1223" s="16">
        <v>13.800000000000001</v>
      </c>
      <c r="H1223" s="16">
        <v>13.800000000000001</v>
      </c>
      <c r="I1223" s="16"/>
      <c r="J1223" s="16"/>
      <c r="K1223" s="16"/>
      <c r="L1223" s="16">
        <f t="shared" si="1975"/>
        <v>13.9</v>
      </c>
      <c r="M1223" s="16">
        <f t="shared" si="1976"/>
        <v>13.800000000000001</v>
      </c>
      <c r="N1223" s="16">
        <f t="shared" si="1977"/>
        <v>13.800000000000001</v>
      </c>
      <c r="O1223" s="16"/>
      <c r="P1223" s="16"/>
      <c r="Q1223" s="16"/>
      <c r="R1223" s="16">
        <f t="shared" si="1978"/>
        <v>13.9</v>
      </c>
      <c r="S1223" s="16">
        <f t="shared" si="1979"/>
        <v>13.800000000000001</v>
      </c>
      <c r="T1223" s="16">
        <f t="shared" si="1980"/>
        <v>13.800000000000001</v>
      </c>
      <c r="U1223" s="16"/>
      <c r="V1223" s="16"/>
      <c r="W1223" s="16"/>
      <c r="X1223" s="16">
        <f t="shared" si="1981"/>
        <v>13.9</v>
      </c>
      <c r="Y1223" s="16">
        <f t="shared" si="1982"/>
        <v>13.800000000000001</v>
      </c>
      <c r="Z1223" s="16">
        <f t="shared" si="1983"/>
        <v>13.800000000000001</v>
      </c>
      <c r="AA1223" s="16"/>
      <c r="AB1223" s="16"/>
      <c r="AC1223" s="16"/>
      <c r="AD1223" s="16">
        <f t="shared" si="1984"/>
        <v>13.9</v>
      </c>
      <c r="AE1223" s="16">
        <f t="shared" si="1985"/>
        <v>13.800000000000001</v>
      </c>
      <c r="AF1223" s="16">
        <f t="shared" si="1986"/>
        <v>13.800000000000001</v>
      </c>
      <c r="AG1223" s="16"/>
      <c r="AH1223" s="16">
        <f t="shared" si="1987"/>
        <v>13.9</v>
      </c>
      <c r="AI1223" s="16">
        <f t="shared" si="1988"/>
        <v>13.800000000000001</v>
      </c>
      <c r="AJ1223" s="16">
        <f t="shared" si="1989"/>
        <v>13.800000000000001</v>
      </c>
      <c r="AK1223" s="16"/>
      <c r="AL1223" s="16"/>
      <c r="AM1223" s="16"/>
      <c r="AN1223" s="16">
        <f t="shared" si="1990"/>
        <v>13.9</v>
      </c>
      <c r="AO1223" s="16">
        <f t="shared" si="1991"/>
        <v>13.800000000000001</v>
      </c>
      <c r="AP1223" s="16">
        <f t="shared" si="1992"/>
        <v>13.800000000000001</v>
      </c>
      <c r="AQ1223" s="16"/>
      <c r="AR1223" s="16"/>
      <c r="AS1223" s="16"/>
      <c r="AT1223" s="16">
        <f t="shared" si="1993"/>
        <v>13.9</v>
      </c>
      <c r="AU1223" s="16">
        <f t="shared" si="1994"/>
        <v>13.800000000000001</v>
      </c>
      <c r="AV1223" s="16">
        <f t="shared" si="1995"/>
        <v>13.800000000000001</v>
      </c>
      <c r="AW1223" s="16"/>
      <c r="AX1223" s="16"/>
      <c r="AY1223" s="16"/>
      <c r="AZ1223" s="16">
        <f t="shared" si="1972"/>
        <v>13.9</v>
      </c>
      <c r="BA1223" s="16">
        <f t="shared" si="1973"/>
        <v>13.800000000000001</v>
      </c>
      <c r="BB1223" s="16">
        <f t="shared" si="1974"/>
        <v>13.800000000000001</v>
      </c>
      <c r="BC1223" s="16"/>
      <c r="BD1223" s="30"/>
      <c r="BE1223" s="30"/>
      <c r="BF1223" s="1"/>
      <c r="BG1223" s="1"/>
      <c r="BH1223" s="1"/>
      <c r="BI1223" s="1"/>
      <c r="BJ1223" s="1"/>
    </row>
    <row r="1224" s="1" customFormat="1" ht="15">
      <c r="A1224" s="13" t="s">
        <v>804</v>
      </c>
      <c r="B1224" s="14"/>
      <c r="C1224" s="13"/>
      <c r="D1224" s="13"/>
      <c r="E1224" s="29" t="s">
        <v>805</v>
      </c>
      <c r="F1224" s="16">
        <f>F1225+F1227</f>
        <v>1045.5</v>
      </c>
      <c r="G1224" s="16">
        <f>G1225+G1227</f>
        <v>27578.900000000001</v>
      </c>
      <c r="H1224" s="16">
        <f>H1225+H1227</f>
        <v>1045.5</v>
      </c>
      <c r="I1224" s="16">
        <f>I1225+I1227</f>
        <v>0</v>
      </c>
      <c r="J1224" s="16">
        <f>J1225+J1227</f>
        <v>0</v>
      </c>
      <c r="K1224" s="16">
        <f>K1225+K1227</f>
        <v>0</v>
      </c>
      <c r="L1224" s="16">
        <f t="shared" si="1975"/>
        <v>1045.5</v>
      </c>
      <c r="M1224" s="16">
        <f t="shared" si="1976"/>
        <v>27578.900000000001</v>
      </c>
      <c r="N1224" s="16">
        <f t="shared" si="1977"/>
        <v>1045.5</v>
      </c>
      <c r="O1224" s="16">
        <f>O1225+O1227</f>
        <v>0</v>
      </c>
      <c r="P1224" s="16">
        <f>P1225+P1227</f>
        <v>0</v>
      </c>
      <c r="Q1224" s="16">
        <f>Q1225+Q1227</f>
        <v>0</v>
      </c>
      <c r="R1224" s="16">
        <f t="shared" si="1978"/>
        <v>1045.5</v>
      </c>
      <c r="S1224" s="16">
        <f t="shared" si="1979"/>
        <v>27578.900000000001</v>
      </c>
      <c r="T1224" s="16">
        <f t="shared" si="1980"/>
        <v>1045.5</v>
      </c>
      <c r="U1224" s="16">
        <f>U1225+U1227</f>
        <v>0</v>
      </c>
      <c r="V1224" s="16">
        <f>V1225+V1227</f>
        <v>0</v>
      </c>
      <c r="W1224" s="16">
        <f>W1225+W1227</f>
        <v>0</v>
      </c>
      <c r="X1224" s="16">
        <f t="shared" si="1981"/>
        <v>1045.5</v>
      </c>
      <c r="Y1224" s="16">
        <f t="shared" si="1982"/>
        <v>27578.900000000001</v>
      </c>
      <c r="Z1224" s="16">
        <f t="shared" si="1983"/>
        <v>1045.5</v>
      </c>
      <c r="AA1224" s="16">
        <f>AA1225+AA1227</f>
        <v>0</v>
      </c>
      <c r="AB1224" s="16">
        <f>AB1225+AB1227</f>
        <v>0</v>
      </c>
      <c r="AC1224" s="16">
        <f>AC1225+AC1227</f>
        <v>0</v>
      </c>
      <c r="AD1224" s="16">
        <f t="shared" si="1984"/>
        <v>1045.5</v>
      </c>
      <c r="AE1224" s="16">
        <f t="shared" si="1985"/>
        <v>27578.900000000001</v>
      </c>
      <c r="AF1224" s="16">
        <f t="shared" si="1986"/>
        <v>1045.5</v>
      </c>
      <c r="AG1224" s="16">
        <f>AG1225+AG1227</f>
        <v>0</v>
      </c>
      <c r="AH1224" s="16">
        <f t="shared" si="1987"/>
        <v>1045.5</v>
      </c>
      <c r="AI1224" s="16">
        <f t="shared" si="1988"/>
        <v>27578.900000000001</v>
      </c>
      <c r="AJ1224" s="16">
        <f t="shared" si="1989"/>
        <v>1045.5</v>
      </c>
      <c r="AK1224" s="16">
        <f>AK1225+AK1227</f>
        <v>0</v>
      </c>
      <c r="AL1224" s="16">
        <f>AL1225+AL1227</f>
        <v>0</v>
      </c>
      <c r="AM1224" s="16">
        <f>AM1225+AM1227</f>
        <v>0</v>
      </c>
      <c r="AN1224" s="16">
        <f t="shared" si="1990"/>
        <v>1045.5</v>
      </c>
      <c r="AO1224" s="16">
        <f t="shared" si="1991"/>
        <v>27578.900000000001</v>
      </c>
      <c r="AP1224" s="16">
        <f t="shared" si="1992"/>
        <v>1045.5</v>
      </c>
      <c r="AQ1224" s="16">
        <f>AQ1225+AQ1227</f>
        <v>0</v>
      </c>
      <c r="AR1224" s="16">
        <f>AR1225+AR1227</f>
        <v>0</v>
      </c>
      <c r="AS1224" s="16">
        <f>AS1225+AS1227</f>
        <v>0</v>
      </c>
      <c r="AT1224" s="16">
        <f t="shared" si="1993"/>
        <v>1045.5</v>
      </c>
      <c r="AU1224" s="16">
        <f t="shared" si="1994"/>
        <v>27578.900000000001</v>
      </c>
      <c r="AV1224" s="16">
        <f t="shared" si="1995"/>
        <v>1045.5</v>
      </c>
      <c r="AW1224" s="16">
        <f>AW1225+AW1227</f>
        <v>0</v>
      </c>
      <c r="AX1224" s="16">
        <f>AX1225+AX1227</f>
        <v>0</v>
      </c>
      <c r="AY1224" s="16">
        <f>AY1225+AY1227</f>
        <v>0</v>
      </c>
      <c r="AZ1224" s="16">
        <f t="shared" si="1972"/>
        <v>1045.5</v>
      </c>
      <c r="BA1224" s="16">
        <f t="shared" si="1973"/>
        <v>27578.900000000001</v>
      </c>
      <c r="BB1224" s="16">
        <f t="shared" si="1974"/>
        <v>1045.5</v>
      </c>
      <c r="BC1224" s="16">
        <f>BC1225+BC1227</f>
        <v>0</v>
      </c>
      <c r="BD1224" s="30"/>
      <c r="BE1224" s="30"/>
      <c r="BF1224" s="1"/>
      <c r="BG1224" s="1"/>
      <c r="BH1224" s="1"/>
      <c r="BI1224" s="1"/>
      <c r="BJ1224" s="1"/>
    </row>
    <row r="1225" s="1" customFormat="1" ht="30">
      <c r="A1225" s="13" t="s">
        <v>804</v>
      </c>
      <c r="B1225" s="14" t="s">
        <v>66</v>
      </c>
      <c r="C1225" s="13"/>
      <c r="D1225" s="13"/>
      <c r="E1225" s="29" t="s">
        <v>67</v>
      </c>
      <c r="F1225" s="16">
        <f>F1226</f>
        <v>0</v>
      </c>
      <c r="G1225" s="16">
        <f>G1226</f>
        <v>26533.400000000001</v>
      </c>
      <c r="H1225" s="16">
        <f>H1226</f>
        <v>0</v>
      </c>
      <c r="I1225" s="16">
        <f>I1226</f>
        <v>0</v>
      </c>
      <c r="J1225" s="16">
        <f>J1226</f>
        <v>0</v>
      </c>
      <c r="K1225" s="16">
        <f>K1226</f>
        <v>0</v>
      </c>
      <c r="L1225" s="16">
        <f t="shared" si="1975"/>
        <v>0</v>
      </c>
      <c r="M1225" s="16">
        <f t="shared" si="1976"/>
        <v>26533.400000000001</v>
      </c>
      <c r="N1225" s="16">
        <f t="shared" si="1977"/>
        <v>0</v>
      </c>
      <c r="O1225" s="16">
        <f>O1226</f>
        <v>0</v>
      </c>
      <c r="P1225" s="16">
        <f>P1226</f>
        <v>0</v>
      </c>
      <c r="Q1225" s="16">
        <f>Q1226</f>
        <v>0</v>
      </c>
      <c r="R1225" s="16">
        <f t="shared" si="1978"/>
        <v>0</v>
      </c>
      <c r="S1225" s="16">
        <f t="shared" si="1979"/>
        <v>26533.400000000001</v>
      </c>
      <c r="T1225" s="16">
        <f t="shared" si="1980"/>
        <v>0</v>
      </c>
      <c r="U1225" s="16">
        <f>U1226</f>
        <v>0</v>
      </c>
      <c r="V1225" s="16">
        <f>V1226</f>
        <v>0</v>
      </c>
      <c r="W1225" s="16">
        <f>W1226</f>
        <v>0</v>
      </c>
      <c r="X1225" s="16">
        <f t="shared" si="1981"/>
        <v>0</v>
      </c>
      <c r="Y1225" s="16">
        <f t="shared" si="1982"/>
        <v>26533.400000000001</v>
      </c>
      <c r="Z1225" s="16">
        <f t="shared" si="1983"/>
        <v>0</v>
      </c>
      <c r="AA1225" s="16">
        <f>AA1226</f>
        <v>0</v>
      </c>
      <c r="AB1225" s="16">
        <f>AB1226</f>
        <v>0</v>
      </c>
      <c r="AC1225" s="16">
        <f>AC1226</f>
        <v>0</v>
      </c>
      <c r="AD1225" s="16">
        <f t="shared" si="1984"/>
        <v>0</v>
      </c>
      <c r="AE1225" s="16">
        <f t="shared" si="1985"/>
        <v>26533.400000000001</v>
      </c>
      <c r="AF1225" s="16">
        <f t="shared" si="1986"/>
        <v>0</v>
      </c>
      <c r="AG1225" s="16">
        <f>AG1226</f>
        <v>0</v>
      </c>
      <c r="AH1225" s="16">
        <f t="shared" si="1987"/>
        <v>0</v>
      </c>
      <c r="AI1225" s="16">
        <f t="shared" si="1988"/>
        <v>26533.400000000001</v>
      </c>
      <c r="AJ1225" s="16">
        <f t="shared" si="1989"/>
        <v>0</v>
      </c>
      <c r="AK1225" s="16">
        <f>AK1226</f>
        <v>0</v>
      </c>
      <c r="AL1225" s="16">
        <f>AL1226</f>
        <v>0</v>
      </c>
      <c r="AM1225" s="16">
        <f>AM1226</f>
        <v>0</v>
      </c>
      <c r="AN1225" s="16">
        <f t="shared" si="1990"/>
        <v>0</v>
      </c>
      <c r="AO1225" s="16">
        <f t="shared" si="1991"/>
        <v>26533.400000000001</v>
      </c>
      <c r="AP1225" s="16">
        <f t="shared" si="1992"/>
        <v>0</v>
      </c>
      <c r="AQ1225" s="16">
        <f>AQ1226</f>
        <v>0</v>
      </c>
      <c r="AR1225" s="16">
        <f>AR1226</f>
        <v>0</v>
      </c>
      <c r="AS1225" s="16">
        <f>AS1226</f>
        <v>0</v>
      </c>
      <c r="AT1225" s="16">
        <f t="shared" si="1993"/>
        <v>0</v>
      </c>
      <c r="AU1225" s="16">
        <f t="shared" si="1994"/>
        <v>26533.400000000001</v>
      </c>
      <c r="AV1225" s="16">
        <f t="shared" si="1995"/>
        <v>0</v>
      </c>
      <c r="AW1225" s="16">
        <f>AW1226</f>
        <v>0</v>
      </c>
      <c r="AX1225" s="16">
        <f>AX1226</f>
        <v>0</v>
      </c>
      <c r="AY1225" s="16">
        <f>AY1226</f>
        <v>0</v>
      </c>
      <c r="AZ1225" s="16">
        <f t="shared" si="1972"/>
        <v>0</v>
      </c>
      <c r="BA1225" s="16">
        <f t="shared" si="1973"/>
        <v>26533.400000000001</v>
      </c>
      <c r="BB1225" s="16">
        <f t="shared" si="1974"/>
        <v>0</v>
      </c>
      <c r="BC1225" s="16">
        <f>BC1226</f>
        <v>0</v>
      </c>
      <c r="BD1225" s="30"/>
      <c r="BE1225" s="30"/>
      <c r="BF1225" s="1"/>
      <c r="BG1225" s="1"/>
      <c r="BH1225" s="1"/>
      <c r="BI1225" s="1"/>
      <c r="BJ1225" s="1"/>
    </row>
    <row r="1226" s="1" customFormat="1" ht="30">
      <c r="A1226" s="13" t="s">
        <v>804</v>
      </c>
      <c r="B1226" s="14">
        <v>200</v>
      </c>
      <c r="C1226" s="13" t="s">
        <v>327</v>
      </c>
      <c r="D1226" s="13" t="s">
        <v>242</v>
      </c>
      <c r="E1226" s="29" t="s">
        <v>806</v>
      </c>
      <c r="F1226" s="16">
        <v>0</v>
      </c>
      <c r="G1226" s="16">
        <v>26533.400000000001</v>
      </c>
      <c r="H1226" s="16">
        <v>0</v>
      </c>
      <c r="I1226" s="16"/>
      <c r="J1226" s="16"/>
      <c r="K1226" s="16"/>
      <c r="L1226" s="16">
        <f t="shared" si="1975"/>
        <v>0</v>
      </c>
      <c r="M1226" s="16">
        <f t="shared" si="1976"/>
        <v>26533.400000000001</v>
      </c>
      <c r="N1226" s="16">
        <f t="shared" si="1977"/>
        <v>0</v>
      </c>
      <c r="O1226" s="16"/>
      <c r="P1226" s="16"/>
      <c r="Q1226" s="16"/>
      <c r="R1226" s="16">
        <f t="shared" si="1978"/>
        <v>0</v>
      </c>
      <c r="S1226" s="16">
        <f t="shared" si="1979"/>
        <v>26533.400000000001</v>
      </c>
      <c r="T1226" s="16">
        <f t="shared" si="1980"/>
        <v>0</v>
      </c>
      <c r="U1226" s="16"/>
      <c r="V1226" s="16"/>
      <c r="W1226" s="16"/>
      <c r="X1226" s="16">
        <f t="shared" si="1981"/>
        <v>0</v>
      </c>
      <c r="Y1226" s="16">
        <f t="shared" si="1982"/>
        <v>26533.400000000001</v>
      </c>
      <c r="Z1226" s="16">
        <f t="shared" si="1983"/>
        <v>0</v>
      </c>
      <c r="AA1226" s="16"/>
      <c r="AB1226" s="16"/>
      <c r="AC1226" s="16"/>
      <c r="AD1226" s="16">
        <f t="shared" si="1984"/>
        <v>0</v>
      </c>
      <c r="AE1226" s="16">
        <f t="shared" si="1985"/>
        <v>26533.400000000001</v>
      </c>
      <c r="AF1226" s="16">
        <f t="shared" si="1986"/>
        <v>0</v>
      </c>
      <c r="AG1226" s="16"/>
      <c r="AH1226" s="16">
        <f t="shared" si="1987"/>
        <v>0</v>
      </c>
      <c r="AI1226" s="16">
        <f t="shared" si="1988"/>
        <v>26533.400000000001</v>
      </c>
      <c r="AJ1226" s="16">
        <f t="shared" si="1989"/>
        <v>0</v>
      </c>
      <c r="AK1226" s="16"/>
      <c r="AL1226" s="16"/>
      <c r="AM1226" s="16"/>
      <c r="AN1226" s="16">
        <f t="shared" si="1990"/>
        <v>0</v>
      </c>
      <c r="AO1226" s="16">
        <f t="shared" si="1991"/>
        <v>26533.400000000001</v>
      </c>
      <c r="AP1226" s="16">
        <f t="shared" si="1992"/>
        <v>0</v>
      </c>
      <c r="AQ1226" s="16"/>
      <c r="AR1226" s="16"/>
      <c r="AS1226" s="16"/>
      <c r="AT1226" s="16">
        <f t="shared" si="1993"/>
        <v>0</v>
      </c>
      <c r="AU1226" s="16">
        <f t="shared" si="1994"/>
        <v>26533.400000000001</v>
      </c>
      <c r="AV1226" s="16">
        <f t="shared" si="1995"/>
        <v>0</v>
      </c>
      <c r="AW1226" s="16"/>
      <c r="AX1226" s="16"/>
      <c r="AY1226" s="16"/>
      <c r="AZ1226" s="16">
        <f t="shared" si="1972"/>
        <v>0</v>
      </c>
      <c r="BA1226" s="16">
        <f t="shared" si="1973"/>
        <v>26533.400000000001</v>
      </c>
      <c r="BB1226" s="16">
        <f t="shared" si="1974"/>
        <v>0</v>
      </c>
      <c r="BC1226" s="16"/>
      <c r="BD1226" s="30"/>
      <c r="BE1226" s="30"/>
      <c r="BF1226" s="1"/>
      <c r="BG1226" s="1"/>
      <c r="BH1226" s="1"/>
      <c r="BI1226" s="1"/>
      <c r="BJ1226" s="1"/>
    </row>
    <row r="1227" s="1" customFormat="1" ht="15">
      <c r="A1227" s="13" t="s">
        <v>804</v>
      </c>
      <c r="B1227" s="14" t="s">
        <v>52</v>
      </c>
      <c r="C1227" s="13"/>
      <c r="D1227" s="13"/>
      <c r="E1227" s="29" t="s">
        <v>53</v>
      </c>
      <c r="F1227" s="16">
        <f>F1228</f>
        <v>1045.5</v>
      </c>
      <c r="G1227" s="16">
        <f>G1228</f>
        <v>1045.5</v>
      </c>
      <c r="H1227" s="16">
        <f>H1228</f>
        <v>1045.5</v>
      </c>
      <c r="I1227" s="16">
        <f>I1228</f>
        <v>0</v>
      </c>
      <c r="J1227" s="16">
        <f>J1228</f>
        <v>0</v>
      </c>
      <c r="K1227" s="16">
        <f>K1228</f>
        <v>0</v>
      </c>
      <c r="L1227" s="16">
        <f t="shared" si="1975"/>
        <v>1045.5</v>
      </c>
      <c r="M1227" s="16">
        <f t="shared" si="1976"/>
        <v>1045.5</v>
      </c>
      <c r="N1227" s="16">
        <f t="shared" si="1977"/>
        <v>1045.5</v>
      </c>
      <c r="O1227" s="16">
        <f>O1228</f>
        <v>0</v>
      </c>
      <c r="P1227" s="16">
        <f>P1228</f>
        <v>0</v>
      </c>
      <c r="Q1227" s="16">
        <f>Q1228</f>
        <v>0</v>
      </c>
      <c r="R1227" s="16">
        <f t="shared" si="1978"/>
        <v>1045.5</v>
      </c>
      <c r="S1227" s="16">
        <f t="shared" si="1979"/>
        <v>1045.5</v>
      </c>
      <c r="T1227" s="16">
        <f t="shared" si="1980"/>
        <v>1045.5</v>
      </c>
      <c r="U1227" s="16">
        <f>U1228</f>
        <v>0</v>
      </c>
      <c r="V1227" s="16">
        <f>V1228</f>
        <v>0</v>
      </c>
      <c r="W1227" s="16">
        <f>W1228</f>
        <v>0</v>
      </c>
      <c r="X1227" s="16">
        <f t="shared" si="1981"/>
        <v>1045.5</v>
      </c>
      <c r="Y1227" s="16">
        <f t="shared" si="1982"/>
        <v>1045.5</v>
      </c>
      <c r="Z1227" s="16">
        <f t="shared" si="1983"/>
        <v>1045.5</v>
      </c>
      <c r="AA1227" s="16">
        <f>AA1228</f>
        <v>0</v>
      </c>
      <c r="AB1227" s="16">
        <f>AB1228</f>
        <v>0</v>
      </c>
      <c r="AC1227" s="16">
        <f>AC1228</f>
        <v>0</v>
      </c>
      <c r="AD1227" s="16">
        <f t="shared" si="1984"/>
        <v>1045.5</v>
      </c>
      <c r="AE1227" s="16">
        <f t="shared" si="1985"/>
        <v>1045.5</v>
      </c>
      <c r="AF1227" s="16">
        <f t="shared" si="1986"/>
        <v>1045.5</v>
      </c>
      <c r="AG1227" s="16">
        <f>AG1228</f>
        <v>0</v>
      </c>
      <c r="AH1227" s="16">
        <f t="shared" si="1987"/>
        <v>1045.5</v>
      </c>
      <c r="AI1227" s="16">
        <f t="shared" si="1988"/>
        <v>1045.5</v>
      </c>
      <c r="AJ1227" s="16">
        <f t="shared" si="1989"/>
        <v>1045.5</v>
      </c>
      <c r="AK1227" s="16">
        <f>AK1228</f>
        <v>0</v>
      </c>
      <c r="AL1227" s="16">
        <f>AL1228</f>
        <v>0</v>
      </c>
      <c r="AM1227" s="16">
        <f>AM1228</f>
        <v>0</v>
      </c>
      <c r="AN1227" s="16">
        <f t="shared" si="1990"/>
        <v>1045.5</v>
      </c>
      <c r="AO1227" s="16">
        <f t="shared" si="1991"/>
        <v>1045.5</v>
      </c>
      <c r="AP1227" s="16">
        <f t="shared" si="1992"/>
        <v>1045.5</v>
      </c>
      <c r="AQ1227" s="16">
        <f>AQ1228</f>
        <v>0</v>
      </c>
      <c r="AR1227" s="16">
        <f>AR1228</f>
        <v>0</v>
      </c>
      <c r="AS1227" s="16">
        <f>AS1228</f>
        <v>0</v>
      </c>
      <c r="AT1227" s="16">
        <f t="shared" si="1993"/>
        <v>1045.5</v>
      </c>
      <c r="AU1227" s="16">
        <f t="shared" si="1994"/>
        <v>1045.5</v>
      </c>
      <c r="AV1227" s="16">
        <f t="shared" si="1995"/>
        <v>1045.5</v>
      </c>
      <c r="AW1227" s="16">
        <f>AW1228</f>
        <v>0</v>
      </c>
      <c r="AX1227" s="16">
        <f>AX1228</f>
        <v>0</v>
      </c>
      <c r="AY1227" s="16">
        <f>AY1228</f>
        <v>0</v>
      </c>
      <c r="AZ1227" s="16">
        <f t="shared" si="1972"/>
        <v>1045.5</v>
      </c>
      <c r="BA1227" s="16">
        <f t="shared" si="1973"/>
        <v>1045.5</v>
      </c>
      <c r="BB1227" s="16">
        <f t="shared" si="1974"/>
        <v>1045.5</v>
      </c>
      <c r="BC1227" s="16">
        <f>BC1228</f>
        <v>0</v>
      </c>
      <c r="BD1227" s="30"/>
      <c r="BE1227" s="30"/>
      <c r="BF1227" s="1"/>
      <c r="BG1227" s="1"/>
      <c r="BH1227" s="1"/>
      <c r="BI1227" s="1"/>
      <c r="BJ1227" s="1"/>
    </row>
    <row r="1228" s="1" customFormat="1" ht="15">
      <c r="A1228" s="13" t="s">
        <v>804</v>
      </c>
      <c r="B1228" s="14">
        <v>800</v>
      </c>
      <c r="C1228" s="13" t="s">
        <v>327</v>
      </c>
      <c r="D1228" s="13" t="s">
        <v>303</v>
      </c>
      <c r="E1228" s="29" t="s">
        <v>749</v>
      </c>
      <c r="F1228" s="16">
        <f>1551.4-505.9</f>
        <v>1045.5</v>
      </c>
      <c r="G1228" s="16">
        <f>1551.4-505.9</f>
        <v>1045.5</v>
      </c>
      <c r="H1228" s="16">
        <f>1551.4-505.9</f>
        <v>1045.5</v>
      </c>
      <c r="I1228" s="16"/>
      <c r="J1228" s="16"/>
      <c r="K1228" s="16"/>
      <c r="L1228" s="16">
        <f t="shared" si="1975"/>
        <v>1045.5</v>
      </c>
      <c r="M1228" s="16">
        <f t="shared" si="1976"/>
        <v>1045.5</v>
      </c>
      <c r="N1228" s="16">
        <f t="shared" si="1977"/>
        <v>1045.5</v>
      </c>
      <c r="O1228" s="16"/>
      <c r="P1228" s="16"/>
      <c r="Q1228" s="16"/>
      <c r="R1228" s="16">
        <f t="shared" si="1978"/>
        <v>1045.5</v>
      </c>
      <c r="S1228" s="16">
        <f t="shared" si="1979"/>
        <v>1045.5</v>
      </c>
      <c r="T1228" s="16">
        <f t="shared" si="1980"/>
        <v>1045.5</v>
      </c>
      <c r="U1228" s="16"/>
      <c r="V1228" s="16"/>
      <c r="W1228" s="16"/>
      <c r="X1228" s="16">
        <f t="shared" si="1981"/>
        <v>1045.5</v>
      </c>
      <c r="Y1228" s="16">
        <f t="shared" si="1982"/>
        <v>1045.5</v>
      </c>
      <c r="Z1228" s="16">
        <f t="shared" si="1983"/>
        <v>1045.5</v>
      </c>
      <c r="AA1228" s="16"/>
      <c r="AB1228" s="16"/>
      <c r="AC1228" s="16"/>
      <c r="AD1228" s="16">
        <f t="shared" si="1984"/>
        <v>1045.5</v>
      </c>
      <c r="AE1228" s="16">
        <f t="shared" si="1985"/>
        <v>1045.5</v>
      </c>
      <c r="AF1228" s="16">
        <f t="shared" si="1986"/>
        <v>1045.5</v>
      </c>
      <c r="AG1228" s="16"/>
      <c r="AH1228" s="16">
        <f t="shared" si="1987"/>
        <v>1045.5</v>
      </c>
      <c r="AI1228" s="16">
        <f t="shared" si="1988"/>
        <v>1045.5</v>
      </c>
      <c r="AJ1228" s="16">
        <f t="shared" si="1989"/>
        <v>1045.5</v>
      </c>
      <c r="AK1228" s="16"/>
      <c r="AL1228" s="16"/>
      <c r="AM1228" s="16"/>
      <c r="AN1228" s="16">
        <f t="shared" si="1990"/>
        <v>1045.5</v>
      </c>
      <c r="AO1228" s="16">
        <f t="shared" si="1991"/>
        <v>1045.5</v>
      </c>
      <c r="AP1228" s="16">
        <f t="shared" si="1992"/>
        <v>1045.5</v>
      </c>
      <c r="AQ1228" s="16"/>
      <c r="AR1228" s="16"/>
      <c r="AS1228" s="16"/>
      <c r="AT1228" s="16">
        <f t="shared" si="1993"/>
        <v>1045.5</v>
      </c>
      <c r="AU1228" s="16">
        <f t="shared" si="1994"/>
        <v>1045.5</v>
      </c>
      <c r="AV1228" s="16">
        <f t="shared" si="1995"/>
        <v>1045.5</v>
      </c>
      <c r="AW1228" s="16"/>
      <c r="AX1228" s="16"/>
      <c r="AY1228" s="16"/>
      <c r="AZ1228" s="16">
        <f t="shared" si="1972"/>
        <v>1045.5</v>
      </c>
      <c r="BA1228" s="16">
        <f t="shared" si="1973"/>
        <v>1045.5</v>
      </c>
      <c r="BB1228" s="16">
        <f t="shared" si="1974"/>
        <v>1045.5</v>
      </c>
      <c r="BC1228" s="16"/>
      <c r="BD1228" s="30"/>
      <c r="BE1228" s="30"/>
      <c r="BF1228" s="1"/>
      <c r="BG1228" s="1"/>
      <c r="BH1228" s="1"/>
      <c r="BI1228" s="1"/>
      <c r="BJ1228" s="1"/>
    </row>
    <row r="1229" s="1" customFormat="1" ht="30">
      <c r="A1229" s="13" t="s">
        <v>807</v>
      </c>
      <c r="B1229" s="14"/>
      <c r="C1229" s="13"/>
      <c r="D1229" s="13"/>
      <c r="E1229" s="29" t="s">
        <v>808</v>
      </c>
      <c r="F1229" s="16">
        <f t="shared" ref="F1229:F1248" si="2032">F1230</f>
        <v>35702.599999999999</v>
      </c>
      <c r="G1229" s="16">
        <f t="shared" ref="G1229:G1248" si="2033">G1230</f>
        <v>35702.599999999999</v>
      </c>
      <c r="H1229" s="16">
        <f t="shared" ref="H1229:H1248" si="2034">H1230</f>
        <v>35702.599999999999</v>
      </c>
      <c r="I1229" s="16">
        <f t="shared" ref="I1229:I1248" si="2035">I1230</f>
        <v>0</v>
      </c>
      <c r="J1229" s="16">
        <f t="shared" ref="J1229:J1248" si="2036">J1230</f>
        <v>0</v>
      </c>
      <c r="K1229" s="16">
        <f t="shared" ref="K1229:K1248" si="2037">K1230</f>
        <v>0</v>
      </c>
      <c r="L1229" s="16">
        <f t="shared" ref="L1229:L1292" si="2038">F1229+I1229</f>
        <v>35702.599999999999</v>
      </c>
      <c r="M1229" s="16">
        <f t="shared" ref="M1229:M1292" si="2039">G1229+J1229</f>
        <v>35702.599999999999</v>
      </c>
      <c r="N1229" s="16">
        <f t="shared" ref="N1229:N1292" si="2040">H1229+K1229</f>
        <v>35702.599999999999</v>
      </c>
      <c r="O1229" s="16">
        <f t="shared" ref="O1229:O1248" si="2041">O1230</f>
        <v>8926.4192899999998</v>
      </c>
      <c r="P1229" s="16">
        <f t="shared" ref="P1229:P1248" si="2042">P1230</f>
        <v>0</v>
      </c>
      <c r="Q1229" s="16">
        <f t="shared" ref="Q1229:Q1248" si="2043">Q1230</f>
        <v>0</v>
      </c>
      <c r="R1229" s="16">
        <f t="shared" si="1978"/>
        <v>44629.019289999997</v>
      </c>
      <c r="S1229" s="16">
        <f t="shared" si="1979"/>
        <v>35702.599999999999</v>
      </c>
      <c r="T1229" s="16">
        <f t="shared" si="1980"/>
        <v>35702.599999999999</v>
      </c>
      <c r="U1229" s="16">
        <f>U1230</f>
        <v>0</v>
      </c>
      <c r="V1229" s="16">
        <f>V1230</f>
        <v>0</v>
      </c>
      <c r="W1229" s="16">
        <f>W1230</f>
        <v>0</v>
      </c>
      <c r="X1229" s="16">
        <f t="shared" si="1981"/>
        <v>44629.019289999997</v>
      </c>
      <c r="Y1229" s="16">
        <f t="shared" si="1982"/>
        <v>35702.599999999999</v>
      </c>
      <c r="Z1229" s="16">
        <f t="shared" si="1983"/>
        <v>35702.599999999999</v>
      </c>
      <c r="AA1229" s="16">
        <f>AA1230</f>
        <v>0</v>
      </c>
      <c r="AB1229" s="16">
        <f>AB1230</f>
        <v>0</v>
      </c>
      <c r="AC1229" s="16">
        <f>AC1230</f>
        <v>0</v>
      </c>
      <c r="AD1229" s="16">
        <f t="shared" si="1984"/>
        <v>44629.019289999997</v>
      </c>
      <c r="AE1229" s="16">
        <f t="shared" si="1985"/>
        <v>35702.599999999999</v>
      </c>
      <c r="AF1229" s="16">
        <f t="shared" si="1986"/>
        <v>35702.599999999999</v>
      </c>
      <c r="AG1229" s="16">
        <f>AG1230</f>
        <v>0</v>
      </c>
      <c r="AH1229" s="16">
        <f t="shared" si="1987"/>
        <v>44629.019289999997</v>
      </c>
      <c r="AI1229" s="16">
        <f t="shared" si="1988"/>
        <v>35702.599999999999</v>
      </c>
      <c r="AJ1229" s="16">
        <f t="shared" si="1989"/>
        <v>35702.599999999999</v>
      </c>
      <c r="AK1229" s="16">
        <f>AK1230</f>
        <v>400</v>
      </c>
      <c r="AL1229" s="16">
        <f>AL1230</f>
        <v>0</v>
      </c>
      <c r="AM1229" s="16">
        <f>AM1230</f>
        <v>0</v>
      </c>
      <c r="AN1229" s="16">
        <f t="shared" si="1990"/>
        <v>45029.019289999997</v>
      </c>
      <c r="AO1229" s="16">
        <f t="shared" si="1991"/>
        <v>35702.599999999999</v>
      </c>
      <c r="AP1229" s="16">
        <f t="shared" si="1992"/>
        <v>35702.599999999999</v>
      </c>
      <c r="AQ1229" s="16">
        <f>AQ1230</f>
        <v>0</v>
      </c>
      <c r="AR1229" s="16">
        <f>AR1230</f>
        <v>0</v>
      </c>
      <c r="AS1229" s="16">
        <f>AS1230</f>
        <v>0</v>
      </c>
      <c r="AT1229" s="16">
        <f t="shared" si="1993"/>
        <v>45029.019289999997</v>
      </c>
      <c r="AU1229" s="16">
        <f t="shared" si="1994"/>
        <v>35702.599999999999</v>
      </c>
      <c r="AV1229" s="16">
        <f t="shared" si="1995"/>
        <v>35702.599999999999</v>
      </c>
      <c r="AW1229" s="16">
        <f>AW1230</f>
        <v>8458.3340000000007</v>
      </c>
      <c r="AX1229" s="16">
        <f>AX1230</f>
        <v>0</v>
      </c>
      <c r="AY1229" s="16">
        <f>AY1230</f>
        <v>0</v>
      </c>
      <c r="AZ1229" s="16">
        <f t="shared" si="1972"/>
        <v>53487.353289999999</v>
      </c>
      <c r="BA1229" s="16">
        <f t="shared" si="1973"/>
        <v>35702.599999999999</v>
      </c>
      <c r="BB1229" s="16">
        <f t="shared" si="1974"/>
        <v>35702.599999999999</v>
      </c>
      <c r="BC1229" s="16">
        <f>BC1230</f>
        <v>0</v>
      </c>
      <c r="BD1229" s="30"/>
      <c r="BE1229" s="30"/>
      <c r="BF1229" s="1"/>
      <c r="BG1229" s="1"/>
      <c r="BH1229" s="1"/>
      <c r="BI1229" s="1"/>
      <c r="BJ1229" s="1"/>
    </row>
    <row r="1230" s="1" customFormat="1" ht="30">
      <c r="A1230" s="13" t="s">
        <v>807</v>
      </c>
      <c r="B1230" s="14" t="s">
        <v>66</v>
      </c>
      <c r="C1230" s="13"/>
      <c r="D1230" s="13"/>
      <c r="E1230" s="29" t="s">
        <v>67</v>
      </c>
      <c r="F1230" s="16">
        <f>F1232</f>
        <v>35702.599999999999</v>
      </c>
      <c r="G1230" s="16">
        <f>G1232</f>
        <v>35702.599999999999</v>
      </c>
      <c r="H1230" s="16">
        <f>H1232</f>
        <v>35702.599999999999</v>
      </c>
      <c r="I1230" s="16">
        <f>I1232</f>
        <v>0</v>
      </c>
      <c r="J1230" s="16">
        <f>J1232</f>
        <v>0</v>
      </c>
      <c r="K1230" s="16">
        <f>K1232</f>
        <v>0</v>
      </c>
      <c r="L1230" s="16">
        <f t="shared" si="2038"/>
        <v>35702.599999999999</v>
      </c>
      <c r="M1230" s="16">
        <f t="shared" si="2039"/>
        <v>35702.599999999999</v>
      </c>
      <c r="N1230" s="16">
        <f t="shared" si="2040"/>
        <v>35702.599999999999</v>
      </c>
      <c r="O1230" s="16">
        <f>O1232+O1231</f>
        <v>8926.4192899999998</v>
      </c>
      <c r="P1230" s="16">
        <f>P1232+P1231</f>
        <v>0</v>
      </c>
      <c r="Q1230" s="16">
        <f>Q1232+Q1231</f>
        <v>0</v>
      </c>
      <c r="R1230" s="16">
        <f t="shared" si="1978"/>
        <v>44629.019289999997</v>
      </c>
      <c r="S1230" s="16">
        <f t="shared" si="1979"/>
        <v>35702.599999999999</v>
      </c>
      <c r="T1230" s="16">
        <f t="shared" si="1980"/>
        <v>35702.599999999999</v>
      </c>
      <c r="U1230" s="16">
        <f>U1232+U1231</f>
        <v>0</v>
      </c>
      <c r="V1230" s="16">
        <f>V1232+V1231</f>
        <v>0</v>
      </c>
      <c r="W1230" s="16">
        <f>W1232+W1231</f>
        <v>0</v>
      </c>
      <c r="X1230" s="16">
        <f t="shared" si="1981"/>
        <v>44629.019289999997</v>
      </c>
      <c r="Y1230" s="16">
        <f t="shared" si="1982"/>
        <v>35702.599999999999</v>
      </c>
      <c r="Z1230" s="16">
        <f t="shared" si="1983"/>
        <v>35702.599999999999</v>
      </c>
      <c r="AA1230" s="16">
        <f>AA1232+AA1231</f>
        <v>0</v>
      </c>
      <c r="AB1230" s="16">
        <f>AB1232+AB1231</f>
        <v>0</v>
      </c>
      <c r="AC1230" s="16">
        <f>AC1232+AC1231</f>
        <v>0</v>
      </c>
      <c r="AD1230" s="16">
        <f t="shared" si="1984"/>
        <v>44629.019289999997</v>
      </c>
      <c r="AE1230" s="16">
        <f t="shared" si="1985"/>
        <v>35702.599999999999</v>
      </c>
      <c r="AF1230" s="16">
        <f t="shared" si="1986"/>
        <v>35702.599999999999</v>
      </c>
      <c r="AG1230" s="16">
        <f>AG1232+AG1231</f>
        <v>0</v>
      </c>
      <c r="AH1230" s="16">
        <f t="shared" si="1987"/>
        <v>44629.019289999997</v>
      </c>
      <c r="AI1230" s="16">
        <f t="shared" si="1988"/>
        <v>35702.599999999999</v>
      </c>
      <c r="AJ1230" s="16">
        <f t="shared" si="1989"/>
        <v>35702.599999999999</v>
      </c>
      <c r="AK1230" s="16">
        <f>AK1232+AK1231</f>
        <v>400</v>
      </c>
      <c r="AL1230" s="16">
        <f>AL1232+AL1231</f>
        <v>0</v>
      </c>
      <c r="AM1230" s="16">
        <f>AM1232+AM1231</f>
        <v>0</v>
      </c>
      <c r="AN1230" s="16">
        <f t="shared" si="1990"/>
        <v>45029.019289999997</v>
      </c>
      <c r="AO1230" s="16">
        <f t="shared" si="1991"/>
        <v>35702.599999999999</v>
      </c>
      <c r="AP1230" s="16">
        <f t="shared" si="1992"/>
        <v>35702.599999999999</v>
      </c>
      <c r="AQ1230" s="16">
        <f>AQ1232+AQ1231</f>
        <v>0</v>
      </c>
      <c r="AR1230" s="16">
        <f>AR1232+AR1231</f>
        <v>0</v>
      </c>
      <c r="AS1230" s="16">
        <f>AS1232+AS1231</f>
        <v>0</v>
      </c>
      <c r="AT1230" s="16">
        <f t="shared" si="1993"/>
        <v>45029.019289999997</v>
      </c>
      <c r="AU1230" s="16">
        <f t="shared" si="1994"/>
        <v>35702.599999999999</v>
      </c>
      <c r="AV1230" s="16">
        <f t="shared" si="1995"/>
        <v>35702.599999999999</v>
      </c>
      <c r="AW1230" s="16">
        <f>AW1232+AW1231</f>
        <v>8458.3340000000007</v>
      </c>
      <c r="AX1230" s="16">
        <f>AX1232+AX1231</f>
        <v>0</v>
      </c>
      <c r="AY1230" s="16">
        <f>AY1232+AY1231</f>
        <v>0</v>
      </c>
      <c r="AZ1230" s="16">
        <f t="shared" si="1972"/>
        <v>53487.353289999999</v>
      </c>
      <c r="BA1230" s="16">
        <f t="shared" si="1973"/>
        <v>35702.599999999999</v>
      </c>
      <c r="BB1230" s="16">
        <f t="shared" si="1974"/>
        <v>35702.599999999999</v>
      </c>
      <c r="BC1230" s="16">
        <f>BC1232+BC1231</f>
        <v>0</v>
      </c>
      <c r="BD1230" s="30"/>
      <c r="BE1230" s="30"/>
      <c r="BF1230" s="1"/>
      <c r="BG1230" s="1"/>
      <c r="BH1230" s="1"/>
      <c r="BI1230" s="1"/>
      <c r="BJ1230" s="1"/>
    </row>
    <row r="1231" s="1" customFormat="1" ht="30">
      <c r="A1231" s="13" t="s">
        <v>807</v>
      </c>
      <c r="B1231" s="14">
        <v>200</v>
      </c>
      <c r="C1231" s="13" t="s">
        <v>242</v>
      </c>
      <c r="D1231" s="13" t="s">
        <v>74</v>
      </c>
      <c r="E1231" s="29" t="s">
        <v>540</v>
      </c>
      <c r="F1231" s="16"/>
      <c r="G1231" s="16"/>
      <c r="H1231" s="16"/>
      <c r="I1231" s="16"/>
      <c r="J1231" s="16"/>
      <c r="K1231" s="16"/>
      <c r="L1231" s="16"/>
      <c r="M1231" s="16"/>
      <c r="N1231" s="16"/>
      <c r="O1231" s="16">
        <f>1920+97</f>
        <v>2017</v>
      </c>
      <c r="P1231" s="16"/>
      <c r="Q1231" s="16"/>
      <c r="R1231" s="16">
        <f t="shared" si="1978"/>
        <v>2017</v>
      </c>
      <c r="S1231" s="16">
        <f t="shared" si="1979"/>
        <v>0</v>
      </c>
      <c r="T1231" s="16">
        <f t="shared" si="1980"/>
        <v>0</v>
      </c>
      <c r="U1231" s="16"/>
      <c r="V1231" s="16"/>
      <c r="W1231" s="16"/>
      <c r="X1231" s="16">
        <f t="shared" si="1981"/>
        <v>2017</v>
      </c>
      <c r="Y1231" s="16">
        <f t="shared" si="1982"/>
        <v>0</v>
      </c>
      <c r="Z1231" s="16">
        <f t="shared" si="1983"/>
        <v>0</v>
      </c>
      <c r="AA1231" s="16"/>
      <c r="AB1231" s="16"/>
      <c r="AC1231" s="16"/>
      <c r="AD1231" s="16">
        <f t="shared" si="1984"/>
        <v>2017</v>
      </c>
      <c r="AE1231" s="16">
        <f t="shared" si="1985"/>
        <v>0</v>
      </c>
      <c r="AF1231" s="16">
        <f t="shared" si="1986"/>
        <v>0</v>
      </c>
      <c r="AG1231" s="16"/>
      <c r="AH1231" s="16">
        <f t="shared" si="1987"/>
        <v>2017</v>
      </c>
      <c r="AI1231" s="16">
        <f t="shared" si="1988"/>
        <v>0</v>
      </c>
      <c r="AJ1231" s="16">
        <f t="shared" si="1989"/>
        <v>0</v>
      </c>
      <c r="AK1231" s="16"/>
      <c r="AL1231" s="16"/>
      <c r="AM1231" s="16"/>
      <c r="AN1231" s="16">
        <f t="shared" si="1990"/>
        <v>2017</v>
      </c>
      <c r="AO1231" s="16">
        <f t="shared" si="1991"/>
        <v>0</v>
      </c>
      <c r="AP1231" s="16">
        <f t="shared" si="1992"/>
        <v>0</v>
      </c>
      <c r="AQ1231" s="16"/>
      <c r="AR1231" s="16"/>
      <c r="AS1231" s="16"/>
      <c r="AT1231" s="16">
        <f t="shared" si="1993"/>
        <v>2017</v>
      </c>
      <c r="AU1231" s="16">
        <f t="shared" si="1994"/>
        <v>0</v>
      </c>
      <c r="AV1231" s="16">
        <f t="shared" si="1995"/>
        <v>0</v>
      </c>
      <c r="AW1231" s="16"/>
      <c r="AX1231" s="16"/>
      <c r="AY1231" s="16"/>
      <c r="AZ1231" s="16">
        <f t="shared" si="1972"/>
        <v>2017</v>
      </c>
      <c r="BA1231" s="16">
        <f t="shared" si="1973"/>
        <v>0</v>
      </c>
      <c r="BB1231" s="16">
        <f t="shared" si="1974"/>
        <v>0</v>
      </c>
      <c r="BC1231" s="16"/>
      <c r="BD1231" s="30"/>
      <c r="BE1231" s="30"/>
      <c r="BF1231" s="1"/>
      <c r="BG1231" s="1"/>
      <c r="BH1231" s="1"/>
      <c r="BI1231" s="1"/>
      <c r="BJ1231" s="1"/>
    </row>
    <row r="1232" s="1" customFormat="1" ht="15">
      <c r="A1232" s="13" t="s">
        <v>807</v>
      </c>
      <c r="B1232" s="14">
        <v>200</v>
      </c>
      <c r="C1232" s="13" t="s">
        <v>327</v>
      </c>
      <c r="D1232" s="13" t="s">
        <v>303</v>
      </c>
      <c r="E1232" s="29" t="s">
        <v>749</v>
      </c>
      <c r="F1232" s="16">
        <v>35702.599999999999</v>
      </c>
      <c r="G1232" s="16">
        <v>35702.599999999999</v>
      </c>
      <c r="H1232" s="16">
        <v>35702.599999999999</v>
      </c>
      <c r="I1232" s="16"/>
      <c r="J1232" s="16"/>
      <c r="K1232" s="16"/>
      <c r="L1232" s="16">
        <f t="shared" si="2038"/>
        <v>35702.599999999999</v>
      </c>
      <c r="M1232" s="16">
        <f t="shared" si="2039"/>
        <v>35702.599999999999</v>
      </c>
      <c r="N1232" s="16">
        <f t="shared" si="2040"/>
        <v>35702.599999999999</v>
      </c>
      <c r="O1232" s="16">
        <f>1009.83262+389.94999+174.88187+217.6935+563.25+279.66531+270+392.812+676.667+384+614+326.667+1610</f>
        <v>6909.4192899999998</v>
      </c>
      <c r="P1232" s="16"/>
      <c r="Q1232" s="16"/>
      <c r="R1232" s="16">
        <f t="shared" si="1978"/>
        <v>42612.019289999997</v>
      </c>
      <c r="S1232" s="16">
        <f t="shared" si="1979"/>
        <v>35702.599999999999</v>
      </c>
      <c r="T1232" s="16">
        <f t="shared" si="1980"/>
        <v>35702.599999999999</v>
      </c>
      <c r="U1232" s="16"/>
      <c r="V1232" s="16"/>
      <c r="W1232" s="16"/>
      <c r="X1232" s="16">
        <f t="shared" si="1981"/>
        <v>42612.019289999997</v>
      </c>
      <c r="Y1232" s="16">
        <f t="shared" si="1982"/>
        <v>35702.599999999999</v>
      </c>
      <c r="Z1232" s="16">
        <f t="shared" si="1983"/>
        <v>35702.599999999999</v>
      </c>
      <c r="AA1232" s="16"/>
      <c r="AB1232" s="16"/>
      <c r="AC1232" s="16"/>
      <c r="AD1232" s="16">
        <f t="shared" si="1984"/>
        <v>42612.019289999997</v>
      </c>
      <c r="AE1232" s="16">
        <f t="shared" si="1985"/>
        <v>35702.599999999999</v>
      </c>
      <c r="AF1232" s="16">
        <f t="shared" si="1986"/>
        <v>35702.599999999999</v>
      </c>
      <c r="AG1232" s="16"/>
      <c r="AH1232" s="16">
        <f t="shared" si="1987"/>
        <v>42612.019289999997</v>
      </c>
      <c r="AI1232" s="16">
        <f t="shared" si="1988"/>
        <v>35702.599999999999</v>
      </c>
      <c r="AJ1232" s="16">
        <f t="shared" si="1989"/>
        <v>35702.599999999999</v>
      </c>
      <c r="AK1232" s="16">
        <v>400</v>
      </c>
      <c r="AL1232" s="16"/>
      <c r="AM1232" s="16"/>
      <c r="AN1232" s="16">
        <f t="shared" si="1990"/>
        <v>43012.019289999997</v>
      </c>
      <c r="AO1232" s="16">
        <f t="shared" si="1991"/>
        <v>35702.599999999999</v>
      </c>
      <c r="AP1232" s="16">
        <f t="shared" si="1992"/>
        <v>35702.599999999999</v>
      </c>
      <c r="AQ1232" s="16"/>
      <c r="AR1232" s="16"/>
      <c r="AS1232" s="16"/>
      <c r="AT1232" s="16">
        <f t="shared" si="1993"/>
        <v>43012.019289999997</v>
      </c>
      <c r="AU1232" s="16">
        <f t="shared" si="1994"/>
        <v>35702.599999999999</v>
      </c>
      <c r="AV1232" s="16">
        <f t="shared" si="1995"/>
        <v>35702.599999999999</v>
      </c>
      <c r="AW1232" s="16">
        <v>8458.3340000000007</v>
      </c>
      <c r="AX1232" s="16"/>
      <c r="AY1232" s="16"/>
      <c r="AZ1232" s="16">
        <f t="shared" si="1972"/>
        <v>51470.353289999999</v>
      </c>
      <c r="BA1232" s="16">
        <f t="shared" si="1973"/>
        <v>35702.599999999999</v>
      </c>
      <c r="BB1232" s="16">
        <f t="shared" si="1974"/>
        <v>35702.599999999999</v>
      </c>
      <c r="BC1232" s="16"/>
      <c r="BD1232" s="30"/>
      <c r="BE1232" s="30"/>
      <c r="BF1232" s="1"/>
      <c r="BG1232" s="1"/>
      <c r="BH1232" s="1"/>
      <c r="BI1232" s="1"/>
      <c r="BJ1232" s="1"/>
    </row>
    <row r="1233" s="1" customFormat="1" ht="45">
      <c r="A1233" s="13" t="s">
        <v>809</v>
      </c>
      <c r="B1233" s="14"/>
      <c r="C1233" s="13"/>
      <c r="D1233" s="13"/>
      <c r="E1233" s="31" t="s">
        <v>810</v>
      </c>
      <c r="F1233" s="16"/>
      <c r="G1233" s="16"/>
      <c r="H1233" s="16"/>
      <c r="I1233" s="16">
        <f t="shared" si="2035"/>
        <v>46272.099999999999</v>
      </c>
      <c r="J1233" s="16">
        <f t="shared" si="2036"/>
        <v>55697.800000000003</v>
      </c>
      <c r="K1233" s="16">
        <f t="shared" si="2037"/>
        <v>58416.5</v>
      </c>
      <c r="L1233" s="16">
        <f t="shared" si="2038"/>
        <v>46272.099999999999</v>
      </c>
      <c r="M1233" s="16">
        <f t="shared" si="2039"/>
        <v>55697.800000000003</v>
      </c>
      <c r="N1233" s="16">
        <f t="shared" si="2040"/>
        <v>58416.5</v>
      </c>
      <c r="O1233" s="16">
        <f t="shared" si="2041"/>
        <v>0</v>
      </c>
      <c r="P1233" s="16">
        <f t="shared" si="2042"/>
        <v>0</v>
      </c>
      <c r="Q1233" s="16">
        <f t="shared" si="2043"/>
        <v>0</v>
      </c>
      <c r="R1233" s="16">
        <f t="shared" si="1978"/>
        <v>46272.099999999999</v>
      </c>
      <c r="S1233" s="16">
        <f t="shared" si="1979"/>
        <v>55697.800000000003</v>
      </c>
      <c r="T1233" s="16">
        <f t="shared" si="1980"/>
        <v>58416.5</v>
      </c>
      <c r="U1233" s="16">
        <f t="shared" ref="U1233:U1240" si="2044">U1234</f>
        <v>0</v>
      </c>
      <c r="V1233" s="16">
        <f t="shared" ref="V1233:V1240" si="2045">V1234</f>
        <v>0</v>
      </c>
      <c r="W1233" s="16">
        <f t="shared" ref="W1233:W1240" si="2046">W1234</f>
        <v>0</v>
      </c>
      <c r="X1233" s="16">
        <f t="shared" si="1981"/>
        <v>46272.099999999999</v>
      </c>
      <c r="Y1233" s="16">
        <f t="shared" si="1982"/>
        <v>55697.800000000003</v>
      </c>
      <c r="Z1233" s="16">
        <f t="shared" si="1983"/>
        <v>58416.5</v>
      </c>
      <c r="AA1233" s="16">
        <f t="shared" ref="AA1233:AA1240" si="2047">AA1234</f>
        <v>0</v>
      </c>
      <c r="AB1233" s="16">
        <f t="shared" ref="AB1233:AB1240" si="2048">AB1234</f>
        <v>0</v>
      </c>
      <c r="AC1233" s="16">
        <f t="shared" ref="AC1233:AC1240" si="2049">AC1234</f>
        <v>0</v>
      </c>
      <c r="AD1233" s="16">
        <f t="shared" si="1984"/>
        <v>46272.099999999999</v>
      </c>
      <c r="AE1233" s="16">
        <f t="shared" si="1985"/>
        <v>55697.800000000003</v>
      </c>
      <c r="AF1233" s="16">
        <f t="shared" si="1986"/>
        <v>58416.5</v>
      </c>
      <c r="AG1233" s="16">
        <f t="shared" ref="AG1233:AG1240" si="2050">AG1234</f>
        <v>0</v>
      </c>
      <c r="AH1233" s="16">
        <f t="shared" si="1987"/>
        <v>46272.099999999999</v>
      </c>
      <c r="AI1233" s="16">
        <f t="shared" si="1988"/>
        <v>55697.800000000003</v>
      </c>
      <c r="AJ1233" s="16">
        <f t="shared" si="1989"/>
        <v>58416.5</v>
      </c>
      <c r="AK1233" s="16">
        <f t="shared" ref="AK1233:AK1240" si="2051">AK1234</f>
        <v>0</v>
      </c>
      <c r="AL1233" s="16">
        <f t="shared" ref="AL1233:AL1240" si="2052">AL1234</f>
        <v>0</v>
      </c>
      <c r="AM1233" s="16">
        <f t="shared" ref="AM1233:AM1240" si="2053">AM1234</f>
        <v>0</v>
      </c>
      <c r="AN1233" s="16">
        <f t="shared" si="1990"/>
        <v>46272.099999999999</v>
      </c>
      <c r="AO1233" s="16">
        <f t="shared" si="1991"/>
        <v>55697.800000000003</v>
      </c>
      <c r="AP1233" s="16">
        <f t="shared" si="1992"/>
        <v>58416.5</v>
      </c>
      <c r="AQ1233" s="16">
        <f t="shared" ref="AQ1233:AQ1240" si="2054">AQ1234</f>
        <v>0</v>
      </c>
      <c r="AR1233" s="16">
        <f t="shared" ref="AR1233:AR1240" si="2055">AR1234</f>
        <v>0</v>
      </c>
      <c r="AS1233" s="16">
        <f t="shared" ref="AS1233:AS1240" si="2056">AS1234</f>
        <v>0</v>
      </c>
      <c r="AT1233" s="16">
        <f t="shared" si="1993"/>
        <v>46272.099999999999</v>
      </c>
      <c r="AU1233" s="16">
        <f t="shared" si="1994"/>
        <v>55697.800000000003</v>
      </c>
      <c r="AV1233" s="16">
        <f t="shared" si="1995"/>
        <v>58416.5</v>
      </c>
      <c r="AW1233" s="16">
        <f t="shared" ref="AW1233:AW1240" si="2057">AW1234</f>
        <v>0</v>
      </c>
      <c r="AX1233" s="16">
        <f t="shared" ref="AX1233:AX1240" si="2058">AX1234</f>
        <v>0</v>
      </c>
      <c r="AY1233" s="16">
        <f t="shared" ref="AY1233:AY1240" si="2059">AY1234</f>
        <v>0</v>
      </c>
      <c r="AZ1233" s="16">
        <f t="shared" si="1972"/>
        <v>46272.099999999999</v>
      </c>
      <c r="BA1233" s="16">
        <f t="shared" si="1973"/>
        <v>55697.800000000003</v>
      </c>
      <c r="BB1233" s="16">
        <f t="shared" si="1974"/>
        <v>58416.5</v>
      </c>
      <c r="BC1233" s="16">
        <f t="shared" ref="BC1233:BC1240" si="2060">BC1234</f>
        <v>0</v>
      </c>
      <c r="BD1233" s="30"/>
      <c r="BE1233" s="30"/>
      <c r="BF1233" s="1"/>
      <c r="BG1233" s="1"/>
      <c r="BH1233" s="1"/>
      <c r="BI1233" s="1"/>
      <c r="BJ1233" s="1"/>
    </row>
    <row r="1234" s="1" customFormat="1" ht="15">
      <c r="A1234" s="13" t="s">
        <v>809</v>
      </c>
      <c r="B1234" s="14" t="s">
        <v>52</v>
      </c>
      <c r="C1234" s="13"/>
      <c r="D1234" s="13"/>
      <c r="E1234" s="29" t="s">
        <v>53</v>
      </c>
      <c r="F1234" s="16"/>
      <c r="G1234" s="16"/>
      <c r="H1234" s="16"/>
      <c r="I1234" s="16">
        <f t="shared" si="2035"/>
        <v>46272.099999999999</v>
      </c>
      <c r="J1234" s="16">
        <f t="shared" si="2036"/>
        <v>55697.800000000003</v>
      </c>
      <c r="K1234" s="16">
        <f t="shared" si="2037"/>
        <v>58416.5</v>
      </c>
      <c r="L1234" s="16">
        <f t="shared" si="2038"/>
        <v>46272.099999999999</v>
      </c>
      <c r="M1234" s="16">
        <f t="shared" si="2039"/>
        <v>55697.800000000003</v>
      </c>
      <c r="N1234" s="16">
        <f t="shared" si="2040"/>
        <v>58416.5</v>
      </c>
      <c r="O1234" s="16">
        <f t="shared" si="2041"/>
        <v>0</v>
      </c>
      <c r="P1234" s="16">
        <f t="shared" si="2042"/>
        <v>0</v>
      </c>
      <c r="Q1234" s="16">
        <f t="shared" si="2043"/>
        <v>0</v>
      </c>
      <c r="R1234" s="16">
        <f t="shared" si="1978"/>
        <v>46272.099999999999</v>
      </c>
      <c r="S1234" s="16">
        <f t="shared" si="1979"/>
        <v>55697.800000000003</v>
      </c>
      <c r="T1234" s="16">
        <f t="shared" si="1980"/>
        <v>58416.5</v>
      </c>
      <c r="U1234" s="16">
        <f t="shared" si="2044"/>
        <v>0</v>
      </c>
      <c r="V1234" s="16">
        <f t="shared" si="2045"/>
        <v>0</v>
      </c>
      <c r="W1234" s="16">
        <f t="shared" si="2046"/>
        <v>0</v>
      </c>
      <c r="X1234" s="16">
        <f t="shared" si="1981"/>
        <v>46272.099999999999</v>
      </c>
      <c r="Y1234" s="16">
        <f t="shared" si="1982"/>
        <v>55697.800000000003</v>
      </c>
      <c r="Z1234" s="16">
        <f t="shared" si="1983"/>
        <v>58416.5</v>
      </c>
      <c r="AA1234" s="16">
        <f t="shared" si="2047"/>
        <v>0</v>
      </c>
      <c r="AB1234" s="16">
        <f t="shared" si="2048"/>
        <v>0</v>
      </c>
      <c r="AC1234" s="16">
        <f t="shared" si="2049"/>
        <v>0</v>
      </c>
      <c r="AD1234" s="16">
        <f t="shared" si="1984"/>
        <v>46272.099999999999</v>
      </c>
      <c r="AE1234" s="16">
        <f t="shared" si="1985"/>
        <v>55697.800000000003</v>
      </c>
      <c r="AF1234" s="16">
        <f t="shared" si="1986"/>
        <v>58416.5</v>
      </c>
      <c r="AG1234" s="16">
        <f t="shared" si="2050"/>
        <v>0</v>
      </c>
      <c r="AH1234" s="16">
        <f t="shared" si="1987"/>
        <v>46272.099999999999</v>
      </c>
      <c r="AI1234" s="16">
        <f t="shared" si="1988"/>
        <v>55697.800000000003</v>
      </c>
      <c r="AJ1234" s="16">
        <f t="shared" si="1989"/>
        <v>58416.5</v>
      </c>
      <c r="AK1234" s="16">
        <f t="shared" si="2051"/>
        <v>0</v>
      </c>
      <c r="AL1234" s="16">
        <f t="shared" si="2052"/>
        <v>0</v>
      </c>
      <c r="AM1234" s="16">
        <f t="shared" si="2053"/>
        <v>0</v>
      </c>
      <c r="AN1234" s="16">
        <f t="shared" si="1990"/>
        <v>46272.099999999999</v>
      </c>
      <c r="AO1234" s="16">
        <f t="shared" si="1991"/>
        <v>55697.800000000003</v>
      </c>
      <c r="AP1234" s="16">
        <f t="shared" si="1992"/>
        <v>58416.5</v>
      </c>
      <c r="AQ1234" s="16">
        <f t="shared" si="2054"/>
        <v>0</v>
      </c>
      <c r="AR1234" s="16">
        <f t="shared" si="2055"/>
        <v>0</v>
      </c>
      <c r="AS1234" s="16">
        <f t="shared" si="2056"/>
        <v>0</v>
      </c>
      <c r="AT1234" s="16">
        <f t="shared" si="1993"/>
        <v>46272.099999999999</v>
      </c>
      <c r="AU1234" s="16">
        <f t="shared" si="1994"/>
        <v>55697.800000000003</v>
      </c>
      <c r="AV1234" s="16">
        <f t="shared" si="1995"/>
        <v>58416.5</v>
      </c>
      <c r="AW1234" s="16">
        <f t="shared" si="2057"/>
        <v>0</v>
      </c>
      <c r="AX1234" s="16">
        <f t="shared" si="2058"/>
        <v>0</v>
      </c>
      <c r="AY1234" s="16">
        <f t="shared" si="2059"/>
        <v>0</v>
      </c>
      <c r="AZ1234" s="16">
        <f t="shared" si="1972"/>
        <v>46272.099999999999</v>
      </c>
      <c r="BA1234" s="16">
        <f t="shared" si="1973"/>
        <v>55697.800000000003</v>
      </c>
      <c r="BB1234" s="16">
        <f t="shared" si="1974"/>
        <v>58416.5</v>
      </c>
      <c r="BC1234" s="16">
        <f t="shared" si="2060"/>
        <v>0</v>
      </c>
      <c r="BD1234" s="30"/>
      <c r="BE1234" s="30"/>
      <c r="BF1234" s="1"/>
      <c r="BG1234" s="1"/>
      <c r="BH1234" s="1"/>
      <c r="BI1234" s="1"/>
      <c r="BJ1234" s="1"/>
    </row>
    <row r="1235" s="1" customFormat="1" ht="15">
      <c r="A1235" s="13" t="s">
        <v>809</v>
      </c>
      <c r="B1235" s="14">
        <v>800</v>
      </c>
      <c r="C1235" s="13" t="s">
        <v>327</v>
      </c>
      <c r="D1235" s="13" t="s">
        <v>106</v>
      </c>
      <c r="E1235" s="29" t="s">
        <v>535</v>
      </c>
      <c r="F1235" s="16"/>
      <c r="G1235" s="16"/>
      <c r="H1235" s="16"/>
      <c r="I1235" s="16">
        <v>46272.099999999999</v>
      </c>
      <c r="J1235" s="16">
        <v>55697.800000000003</v>
      </c>
      <c r="K1235" s="16">
        <v>58416.5</v>
      </c>
      <c r="L1235" s="16">
        <f t="shared" si="2038"/>
        <v>46272.099999999999</v>
      </c>
      <c r="M1235" s="16">
        <f t="shared" si="2039"/>
        <v>55697.800000000003</v>
      </c>
      <c r="N1235" s="16">
        <f t="shared" si="2040"/>
        <v>58416.5</v>
      </c>
      <c r="O1235" s="16"/>
      <c r="P1235" s="16"/>
      <c r="Q1235" s="16"/>
      <c r="R1235" s="16">
        <f t="shared" si="1978"/>
        <v>46272.099999999999</v>
      </c>
      <c r="S1235" s="16">
        <f t="shared" si="1979"/>
        <v>55697.800000000003</v>
      </c>
      <c r="T1235" s="16">
        <f t="shared" si="1980"/>
        <v>58416.5</v>
      </c>
      <c r="U1235" s="16"/>
      <c r="V1235" s="16"/>
      <c r="W1235" s="16"/>
      <c r="X1235" s="16">
        <f t="shared" si="1981"/>
        <v>46272.099999999999</v>
      </c>
      <c r="Y1235" s="16">
        <f t="shared" si="1982"/>
        <v>55697.800000000003</v>
      </c>
      <c r="Z1235" s="16">
        <f t="shared" si="1983"/>
        <v>58416.5</v>
      </c>
      <c r="AA1235" s="16"/>
      <c r="AB1235" s="16"/>
      <c r="AC1235" s="16"/>
      <c r="AD1235" s="16">
        <f t="shared" si="1984"/>
        <v>46272.099999999999</v>
      </c>
      <c r="AE1235" s="16">
        <f t="shared" si="1985"/>
        <v>55697.800000000003</v>
      </c>
      <c r="AF1235" s="16">
        <f t="shared" si="1986"/>
        <v>58416.5</v>
      </c>
      <c r="AG1235" s="16"/>
      <c r="AH1235" s="16">
        <f t="shared" si="1987"/>
        <v>46272.099999999999</v>
      </c>
      <c r="AI1235" s="16">
        <f t="shared" si="1988"/>
        <v>55697.800000000003</v>
      </c>
      <c r="AJ1235" s="16">
        <f t="shared" si="1989"/>
        <v>58416.5</v>
      </c>
      <c r="AK1235" s="16"/>
      <c r="AL1235" s="16"/>
      <c r="AM1235" s="16"/>
      <c r="AN1235" s="16">
        <f t="shared" si="1990"/>
        <v>46272.099999999999</v>
      </c>
      <c r="AO1235" s="16">
        <f t="shared" si="1991"/>
        <v>55697.800000000003</v>
      </c>
      <c r="AP1235" s="16">
        <f t="shared" si="1992"/>
        <v>58416.5</v>
      </c>
      <c r="AQ1235" s="16"/>
      <c r="AR1235" s="16"/>
      <c r="AS1235" s="16"/>
      <c r="AT1235" s="16">
        <f t="shared" si="1993"/>
        <v>46272.099999999999</v>
      </c>
      <c r="AU1235" s="16">
        <f t="shared" si="1994"/>
        <v>55697.800000000003</v>
      </c>
      <c r="AV1235" s="16">
        <f t="shared" si="1995"/>
        <v>58416.5</v>
      </c>
      <c r="AW1235" s="16"/>
      <c r="AX1235" s="16"/>
      <c r="AY1235" s="16"/>
      <c r="AZ1235" s="16">
        <f t="shared" si="1972"/>
        <v>46272.099999999999</v>
      </c>
      <c r="BA1235" s="16">
        <f t="shared" si="1973"/>
        <v>55697.800000000003</v>
      </c>
      <c r="BB1235" s="16">
        <f t="shared" si="1974"/>
        <v>58416.5</v>
      </c>
      <c r="BC1235" s="16"/>
      <c r="BD1235" s="30"/>
      <c r="BE1235" s="30">
        <v>106</v>
      </c>
      <c r="BF1235" s="1"/>
      <c r="BG1235" s="1"/>
      <c r="BH1235" s="1"/>
      <c r="BI1235" s="1"/>
      <c r="BJ1235" s="1"/>
    </row>
    <row r="1236" s="1" customFormat="1" ht="15">
      <c r="A1236" s="13" t="s">
        <v>811</v>
      </c>
      <c r="B1236" s="14"/>
      <c r="C1236" s="13"/>
      <c r="D1236" s="13"/>
      <c r="E1236" s="31" t="s">
        <v>812</v>
      </c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16"/>
      <c r="AH1236" s="16"/>
      <c r="AI1236" s="16"/>
      <c r="AJ1236" s="16"/>
      <c r="AK1236" s="16">
        <f t="shared" si="2051"/>
        <v>75.436999999999998</v>
      </c>
      <c r="AL1236" s="16">
        <f t="shared" si="2052"/>
        <v>0</v>
      </c>
      <c r="AM1236" s="16">
        <f t="shared" si="2053"/>
        <v>0</v>
      </c>
      <c r="AN1236" s="16">
        <f t="shared" si="1990"/>
        <v>75.436999999999998</v>
      </c>
      <c r="AO1236" s="16">
        <f t="shared" si="1991"/>
        <v>0</v>
      </c>
      <c r="AP1236" s="16">
        <f t="shared" si="1992"/>
        <v>0</v>
      </c>
      <c r="AQ1236" s="16">
        <f t="shared" si="2054"/>
        <v>-75.436999999999998</v>
      </c>
      <c r="AR1236" s="16">
        <f t="shared" si="2055"/>
        <v>0</v>
      </c>
      <c r="AS1236" s="16">
        <f t="shared" si="2056"/>
        <v>0</v>
      </c>
      <c r="AT1236" s="16">
        <f t="shared" si="1993"/>
        <v>0</v>
      </c>
      <c r="AU1236" s="16">
        <f t="shared" si="1994"/>
        <v>0</v>
      </c>
      <c r="AV1236" s="16">
        <f t="shared" si="1995"/>
        <v>0</v>
      </c>
      <c r="AW1236" s="16">
        <f t="shared" si="2057"/>
        <v>75.436999999999998</v>
      </c>
      <c r="AX1236" s="16">
        <f t="shared" si="2058"/>
        <v>0</v>
      </c>
      <c r="AY1236" s="16">
        <f t="shared" si="2059"/>
        <v>0</v>
      </c>
      <c r="AZ1236" s="16">
        <f t="shared" si="1972"/>
        <v>75.436999999999998</v>
      </c>
      <c r="BA1236" s="16">
        <f t="shared" si="1973"/>
        <v>0</v>
      </c>
      <c r="BB1236" s="16">
        <f t="shared" si="1974"/>
        <v>0</v>
      </c>
      <c r="BC1236" s="16">
        <f t="shared" si="2060"/>
        <v>0</v>
      </c>
      <c r="BD1236" s="30"/>
      <c r="BE1236" s="30"/>
      <c r="BF1236" s="1"/>
      <c r="BG1236" s="1"/>
      <c r="BH1236" s="1"/>
      <c r="BI1236" s="1"/>
      <c r="BJ1236" s="1"/>
    </row>
    <row r="1237" s="1" customFormat="1" ht="15">
      <c r="A1237" s="13" t="s">
        <v>811</v>
      </c>
      <c r="B1237" s="14" t="s">
        <v>52</v>
      </c>
      <c r="C1237" s="13"/>
      <c r="D1237" s="13"/>
      <c r="E1237" s="29" t="s">
        <v>53</v>
      </c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16"/>
      <c r="AH1237" s="16"/>
      <c r="AI1237" s="16"/>
      <c r="AJ1237" s="16"/>
      <c r="AK1237" s="16">
        <f t="shared" si="2051"/>
        <v>75.436999999999998</v>
      </c>
      <c r="AL1237" s="16">
        <f t="shared" si="2052"/>
        <v>0</v>
      </c>
      <c r="AM1237" s="16">
        <f t="shared" si="2053"/>
        <v>0</v>
      </c>
      <c r="AN1237" s="16">
        <f t="shared" si="1990"/>
        <v>75.436999999999998</v>
      </c>
      <c r="AO1237" s="16">
        <f t="shared" si="1991"/>
        <v>0</v>
      </c>
      <c r="AP1237" s="16">
        <f t="shared" si="1992"/>
        <v>0</v>
      </c>
      <c r="AQ1237" s="16">
        <f t="shared" si="2054"/>
        <v>-75.436999999999998</v>
      </c>
      <c r="AR1237" s="16">
        <f t="shared" si="2055"/>
        <v>0</v>
      </c>
      <c r="AS1237" s="16">
        <f t="shared" si="2056"/>
        <v>0</v>
      </c>
      <c r="AT1237" s="16">
        <f t="shared" si="1993"/>
        <v>0</v>
      </c>
      <c r="AU1237" s="16">
        <f t="shared" si="1994"/>
        <v>0</v>
      </c>
      <c r="AV1237" s="16">
        <f t="shared" si="1995"/>
        <v>0</v>
      </c>
      <c r="AW1237" s="16">
        <f t="shared" si="2057"/>
        <v>75.436999999999998</v>
      </c>
      <c r="AX1237" s="16">
        <f t="shared" si="2058"/>
        <v>0</v>
      </c>
      <c r="AY1237" s="16">
        <f t="shared" si="2059"/>
        <v>0</v>
      </c>
      <c r="AZ1237" s="16">
        <f t="shared" si="1972"/>
        <v>75.436999999999998</v>
      </c>
      <c r="BA1237" s="16">
        <f t="shared" si="1973"/>
        <v>0</v>
      </c>
      <c r="BB1237" s="16">
        <f t="shared" si="1974"/>
        <v>0</v>
      </c>
      <c r="BC1237" s="16">
        <f t="shared" si="2060"/>
        <v>0</v>
      </c>
      <c r="BD1237" s="30"/>
      <c r="BE1237" s="30"/>
      <c r="BF1237" s="1"/>
      <c r="BG1237" s="1"/>
      <c r="BH1237" s="1"/>
      <c r="BI1237" s="1"/>
      <c r="BJ1237" s="1"/>
    </row>
    <row r="1238" s="1" customFormat="1" ht="15">
      <c r="A1238" s="13" t="s">
        <v>811</v>
      </c>
      <c r="B1238" s="14">
        <v>800</v>
      </c>
      <c r="C1238" s="13" t="s">
        <v>327</v>
      </c>
      <c r="D1238" s="13" t="s">
        <v>303</v>
      </c>
      <c r="E1238" s="29" t="s">
        <v>749</v>
      </c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16"/>
      <c r="AH1238" s="16"/>
      <c r="AI1238" s="16"/>
      <c r="AJ1238" s="16"/>
      <c r="AK1238" s="16">
        <v>75.436999999999998</v>
      </c>
      <c r="AL1238" s="16"/>
      <c r="AM1238" s="16"/>
      <c r="AN1238" s="16">
        <f t="shared" si="1990"/>
        <v>75.436999999999998</v>
      </c>
      <c r="AO1238" s="16">
        <f t="shared" si="1991"/>
        <v>0</v>
      </c>
      <c r="AP1238" s="16">
        <f t="shared" si="1992"/>
        <v>0</v>
      </c>
      <c r="AQ1238" s="16">
        <v>-75.436999999999998</v>
      </c>
      <c r="AR1238" s="16"/>
      <c r="AS1238" s="16"/>
      <c r="AT1238" s="16">
        <f t="shared" si="1993"/>
        <v>0</v>
      </c>
      <c r="AU1238" s="16">
        <f t="shared" si="1994"/>
        <v>0</v>
      </c>
      <c r="AV1238" s="16">
        <f t="shared" si="1995"/>
        <v>0</v>
      </c>
      <c r="AW1238" s="16">
        <v>75.436999999999998</v>
      </c>
      <c r="AX1238" s="16"/>
      <c r="AY1238" s="16"/>
      <c r="AZ1238" s="16">
        <f t="shared" si="1972"/>
        <v>75.436999999999998</v>
      </c>
      <c r="BA1238" s="16">
        <f t="shared" si="1973"/>
        <v>0</v>
      </c>
      <c r="BB1238" s="16">
        <f t="shared" si="1974"/>
        <v>0</v>
      </c>
      <c r="BC1238" s="16"/>
      <c r="BD1238" s="30"/>
      <c r="BE1238" s="30"/>
      <c r="BF1238" s="1"/>
      <c r="BG1238" s="1"/>
      <c r="BH1238" s="1"/>
      <c r="BI1238" s="1"/>
      <c r="BJ1238" s="1"/>
    </row>
    <row r="1239" s="1" customFormat="1" ht="60">
      <c r="A1239" s="13" t="s">
        <v>813</v>
      </c>
      <c r="B1239" s="14"/>
      <c r="C1239" s="13"/>
      <c r="D1239" s="13"/>
      <c r="E1239" s="29" t="s">
        <v>814</v>
      </c>
      <c r="F1239" s="16">
        <f t="shared" si="2032"/>
        <v>19194.200000000001</v>
      </c>
      <c r="G1239" s="16">
        <f t="shared" si="2033"/>
        <v>19844</v>
      </c>
      <c r="H1239" s="16">
        <f t="shared" si="2034"/>
        <v>35849.599999999999</v>
      </c>
      <c r="I1239" s="16">
        <f t="shared" si="2035"/>
        <v>0</v>
      </c>
      <c r="J1239" s="16">
        <f t="shared" si="2036"/>
        <v>0</v>
      </c>
      <c r="K1239" s="16">
        <f t="shared" si="2037"/>
        <v>0</v>
      </c>
      <c r="L1239" s="16">
        <f t="shared" si="2038"/>
        <v>19194.200000000001</v>
      </c>
      <c r="M1239" s="16">
        <f t="shared" si="2039"/>
        <v>19844</v>
      </c>
      <c r="N1239" s="16">
        <f t="shared" si="2040"/>
        <v>35849.599999999999</v>
      </c>
      <c r="O1239" s="16">
        <f t="shared" si="2041"/>
        <v>0</v>
      </c>
      <c r="P1239" s="16">
        <f t="shared" si="2042"/>
        <v>0</v>
      </c>
      <c r="Q1239" s="16">
        <f t="shared" si="2043"/>
        <v>0</v>
      </c>
      <c r="R1239" s="16">
        <f t="shared" si="1978"/>
        <v>19194.200000000001</v>
      </c>
      <c r="S1239" s="16">
        <f t="shared" si="1979"/>
        <v>19844</v>
      </c>
      <c r="T1239" s="16">
        <f t="shared" si="1980"/>
        <v>35849.599999999999</v>
      </c>
      <c r="U1239" s="16">
        <f t="shared" si="2044"/>
        <v>0</v>
      </c>
      <c r="V1239" s="16">
        <f t="shared" si="2045"/>
        <v>0</v>
      </c>
      <c r="W1239" s="16">
        <f t="shared" si="2046"/>
        <v>0</v>
      </c>
      <c r="X1239" s="16">
        <f t="shared" si="1981"/>
        <v>19194.200000000001</v>
      </c>
      <c r="Y1239" s="16">
        <f t="shared" si="1982"/>
        <v>19844</v>
      </c>
      <c r="Z1239" s="16">
        <f t="shared" si="1983"/>
        <v>35849.599999999999</v>
      </c>
      <c r="AA1239" s="16">
        <f t="shared" si="2047"/>
        <v>0</v>
      </c>
      <c r="AB1239" s="16">
        <f t="shared" si="2048"/>
        <v>0</v>
      </c>
      <c r="AC1239" s="16">
        <f t="shared" si="2049"/>
        <v>0</v>
      </c>
      <c r="AD1239" s="16">
        <f t="shared" si="1984"/>
        <v>19194.200000000001</v>
      </c>
      <c r="AE1239" s="16">
        <f t="shared" si="1985"/>
        <v>19844</v>
      </c>
      <c r="AF1239" s="16">
        <f t="shared" si="1986"/>
        <v>35849.599999999999</v>
      </c>
      <c r="AG1239" s="16">
        <f t="shared" si="2050"/>
        <v>0</v>
      </c>
      <c r="AH1239" s="16">
        <f t="shared" si="1987"/>
        <v>19194.200000000001</v>
      </c>
      <c r="AI1239" s="16">
        <f t="shared" si="1988"/>
        <v>19844</v>
      </c>
      <c r="AJ1239" s="16">
        <f t="shared" si="1989"/>
        <v>35849.599999999999</v>
      </c>
      <c r="AK1239" s="16">
        <f t="shared" si="2051"/>
        <v>0</v>
      </c>
      <c r="AL1239" s="16">
        <f t="shared" si="2052"/>
        <v>0</v>
      </c>
      <c r="AM1239" s="16">
        <f t="shared" si="2053"/>
        <v>0</v>
      </c>
      <c r="AN1239" s="16">
        <f t="shared" si="1990"/>
        <v>19194.200000000001</v>
      </c>
      <c r="AO1239" s="16">
        <f t="shared" si="1991"/>
        <v>19844</v>
      </c>
      <c r="AP1239" s="16">
        <f t="shared" si="1992"/>
        <v>35849.599999999999</v>
      </c>
      <c r="AQ1239" s="16">
        <f t="shared" si="2054"/>
        <v>0</v>
      </c>
      <c r="AR1239" s="16">
        <f t="shared" si="2055"/>
        <v>0</v>
      </c>
      <c r="AS1239" s="16">
        <f t="shared" si="2056"/>
        <v>0</v>
      </c>
      <c r="AT1239" s="16">
        <f t="shared" si="1993"/>
        <v>19194.200000000001</v>
      </c>
      <c r="AU1239" s="16">
        <f t="shared" si="1994"/>
        <v>19844</v>
      </c>
      <c r="AV1239" s="16">
        <f t="shared" si="1995"/>
        <v>35849.599999999999</v>
      </c>
      <c r="AW1239" s="16">
        <f t="shared" si="2057"/>
        <v>0</v>
      </c>
      <c r="AX1239" s="16">
        <f t="shared" si="2058"/>
        <v>0</v>
      </c>
      <c r="AY1239" s="16">
        <f t="shared" si="2059"/>
        <v>0</v>
      </c>
      <c r="AZ1239" s="16">
        <f t="shared" si="1972"/>
        <v>19194.200000000001</v>
      </c>
      <c r="BA1239" s="16">
        <f t="shared" si="1973"/>
        <v>19844</v>
      </c>
      <c r="BB1239" s="16">
        <f t="shared" si="1974"/>
        <v>35849.599999999999</v>
      </c>
      <c r="BC1239" s="16">
        <f t="shared" si="2060"/>
        <v>0</v>
      </c>
      <c r="BD1239" s="30"/>
      <c r="BE1239" s="30"/>
      <c r="BF1239" s="1"/>
      <c r="BG1239" s="1"/>
      <c r="BH1239" s="1"/>
      <c r="BI1239" s="1"/>
      <c r="BJ1239" s="1"/>
    </row>
    <row r="1240" s="1" customFormat="1" ht="15">
      <c r="A1240" s="13" t="s">
        <v>813</v>
      </c>
      <c r="B1240" s="14" t="s">
        <v>52</v>
      </c>
      <c r="C1240" s="13"/>
      <c r="D1240" s="13"/>
      <c r="E1240" s="29" t="s">
        <v>53</v>
      </c>
      <c r="F1240" s="16">
        <f t="shared" si="2032"/>
        <v>19194.200000000001</v>
      </c>
      <c r="G1240" s="16">
        <f t="shared" si="2033"/>
        <v>19844</v>
      </c>
      <c r="H1240" s="16">
        <f t="shared" si="2034"/>
        <v>35849.599999999999</v>
      </c>
      <c r="I1240" s="16">
        <f t="shared" si="2035"/>
        <v>0</v>
      </c>
      <c r="J1240" s="16">
        <f t="shared" si="2036"/>
        <v>0</v>
      </c>
      <c r="K1240" s="16">
        <f t="shared" si="2037"/>
        <v>0</v>
      </c>
      <c r="L1240" s="16">
        <f t="shared" si="2038"/>
        <v>19194.200000000001</v>
      </c>
      <c r="M1240" s="16">
        <f t="shared" si="2039"/>
        <v>19844</v>
      </c>
      <c r="N1240" s="16">
        <f t="shared" si="2040"/>
        <v>35849.599999999999</v>
      </c>
      <c r="O1240" s="16">
        <f t="shared" si="2041"/>
        <v>0</v>
      </c>
      <c r="P1240" s="16">
        <f t="shared" si="2042"/>
        <v>0</v>
      </c>
      <c r="Q1240" s="16">
        <f t="shared" si="2043"/>
        <v>0</v>
      </c>
      <c r="R1240" s="16">
        <f t="shared" si="1978"/>
        <v>19194.200000000001</v>
      </c>
      <c r="S1240" s="16">
        <f t="shared" si="1979"/>
        <v>19844</v>
      </c>
      <c r="T1240" s="16">
        <f t="shared" si="1980"/>
        <v>35849.599999999999</v>
      </c>
      <c r="U1240" s="16">
        <f t="shared" si="2044"/>
        <v>0</v>
      </c>
      <c r="V1240" s="16">
        <f t="shared" si="2045"/>
        <v>0</v>
      </c>
      <c r="W1240" s="16">
        <f t="shared" si="2046"/>
        <v>0</v>
      </c>
      <c r="X1240" s="16">
        <f t="shared" si="1981"/>
        <v>19194.200000000001</v>
      </c>
      <c r="Y1240" s="16">
        <f t="shared" si="1982"/>
        <v>19844</v>
      </c>
      <c r="Z1240" s="16">
        <f t="shared" si="1983"/>
        <v>35849.599999999999</v>
      </c>
      <c r="AA1240" s="16">
        <f t="shared" si="2047"/>
        <v>0</v>
      </c>
      <c r="AB1240" s="16">
        <f t="shared" si="2048"/>
        <v>0</v>
      </c>
      <c r="AC1240" s="16">
        <f t="shared" si="2049"/>
        <v>0</v>
      </c>
      <c r="AD1240" s="16">
        <f t="shared" si="1984"/>
        <v>19194.200000000001</v>
      </c>
      <c r="AE1240" s="16">
        <f t="shared" si="1985"/>
        <v>19844</v>
      </c>
      <c r="AF1240" s="16">
        <f t="shared" si="1986"/>
        <v>35849.599999999999</v>
      </c>
      <c r="AG1240" s="16">
        <f t="shared" si="2050"/>
        <v>0</v>
      </c>
      <c r="AH1240" s="16">
        <f t="shared" si="1987"/>
        <v>19194.200000000001</v>
      </c>
      <c r="AI1240" s="16">
        <f t="shared" si="1988"/>
        <v>19844</v>
      </c>
      <c r="AJ1240" s="16">
        <f t="shared" si="1989"/>
        <v>35849.599999999999</v>
      </c>
      <c r="AK1240" s="16">
        <f t="shared" si="2051"/>
        <v>0</v>
      </c>
      <c r="AL1240" s="16">
        <f t="shared" si="2052"/>
        <v>0</v>
      </c>
      <c r="AM1240" s="16">
        <f t="shared" si="2053"/>
        <v>0</v>
      </c>
      <c r="AN1240" s="16">
        <f t="shared" si="1990"/>
        <v>19194.200000000001</v>
      </c>
      <c r="AO1240" s="16">
        <f t="shared" si="1991"/>
        <v>19844</v>
      </c>
      <c r="AP1240" s="16">
        <f t="shared" si="1992"/>
        <v>35849.599999999999</v>
      </c>
      <c r="AQ1240" s="16">
        <f t="shared" si="2054"/>
        <v>0</v>
      </c>
      <c r="AR1240" s="16">
        <f t="shared" si="2055"/>
        <v>0</v>
      </c>
      <c r="AS1240" s="16">
        <f t="shared" si="2056"/>
        <v>0</v>
      </c>
      <c r="AT1240" s="16">
        <f t="shared" si="1993"/>
        <v>19194.200000000001</v>
      </c>
      <c r="AU1240" s="16">
        <f t="shared" si="1994"/>
        <v>19844</v>
      </c>
      <c r="AV1240" s="16">
        <f t="shared" si="1995"/>
        <v>35849.599999999999</v>
      </c>
      <c r="AW1240" s="16">
        <f t="shared" si="2057"/>
        <v>0</v>
      </c>
      <c r="AX1240" s="16">
        <f t="shared" si="2058"/>
        <v>0</v>
      </c>
      <c r="AY1240" s="16">
        <f t="shared" si="2059"/>
        <v>0</v>
      </c>
      <c r="AZ1240" s="16">
        <f t="shared" si="1972"/>
        <v>19194.200000000001</v>
      </c>
      <c r="BA1240" s="16">
        <f t="shared" si="1973"/>
        <v>19844</v>
      </c>
      <c r="BB1240" s="16">
        <f t="shared" si="1974"/>
        <v>35849.599999999999</v>
      </c>
      <c r="BC1240" s="16">
        <f t="shared" si="2060"/>
        <v>0</v>
      </c>
      <c r="BD1240" s="30"/>
      <c r="BE1240" s="30"/>
      <c r="BF1240" s="1"/>
      <c r="BG1240" s="1"/>
      <c r="BH1240" s="1"/>
      <c r="BI1240" s="1"/>
      <c r="BJ1240" s="1"/>
    </row>
    <row r="1241" s="1" customFormat="1" ht="15">
      <c r="A1241" s="13" t="s">
        <v>813</v>
      </c>
      <c r="B1241" s="14">
        <v>800</v>
      </c>
      <c r="C1241" s="13" t="s">
        <v>327</v>
      </c>
      <c r="D1241" s="13" t="s">
        <v>303</v>
      </c>
      <c r="E1241" s="29" t="s">
        <v>749</v>
      </c>
      <c r="F1241" s="16">
        <v>19194.200000000001</v>
      </c>
      <c r="G1241" s="16">
        <v>19844</v>
      </c>
      <c r="H1241" s="16">
        <v>35849.599999999999</v>
      </c>
      <c r="I1241" s="16"/>
      <c r="J1241" s="16"/>
      <c r="K1241" s="16"/>
      <c r="L1241" s="16">
        <f t="shared" si="2038"/>
        <v>19194.200000000001</v>
      </c>
      <c r="M1241" s="16">
        <f t="shared" si="2039"/>
        <v>19844</v>
      </c>
      <c r="N1241" s="16">
        <f t="shared" si="2040"/>
        <v>35849.599999999999</v>
      </c>
      <c r="O1241" s="16"/>
      <c r="P1241" s="16"/>
      <c r="Q1241" s="16"/>
      <c r="R1241" s="16">
        <f t="shared" si="1978"/>
        <v>19194.200000000001</v>
      </c>
      <c r="S1241" s="16">
        <f t="shared" si="1979"/>
        <v>19844</v>
      </c>
      <c r="T1241" s="16">
        <f t="shared" si="1980"/>
        <v>35849.599999999999</v>
      </c>
      <c r="U1241" s="16"/>
      <c r="V1241" s="16"/>
      <c r="W1241" s="16"/>
      <c r="X1241" s="16">
        <f t="shared" si="1981"/>
        <v>19194.200000000001</v>
      </c>
      <c r="Y1241" s="16">
        <f t="shared" si="1982"/>
        <v>19844</v>
      </c>
      <c r="Z1241" s="16">
        <f t="shared" si="1983"/>
        <v>35849.599999999999</v>
      </c>
      <c r="AA1241" s="16"/>
      <c r="AB1241" s="16"/>
      <c r="AC1241" s="16"/>
      <c r="AD1241" s="16">
        <f t="shared" si="1984"/>
        <v>19194.200000000001</v>
      </c>
      <c r="AE1241" s="16">
        <f t="shared" si="1985"/>
        <v>19844</v>
      </c>
      <c r="AF1241" s="16">
        <f t="shared" si="1986"/>
        <v>35849.599999999999</v>
      </c>
      <c r="AG1241" s="16"/>
      <c r="AH1241" s="16">
        <f t="shared" si="1987"/>
        <v>19194.200000000001</v>
      </c>
      <c r="AI1241" s="16">
        <f t="shared" si="1988"/>
        <v>19844</v>
      </c>
      <c r="AJ1241" s="16">
        <f t="shared" si="1989"/>
        <v>35849.599999999999</v>
      </c>
      <c r="AK1241" s="16"/>
      <c r="AL1241" s="16"/>
      <c r="AM1241" s="16"/>
      <c r="AN1241" s="16">
        <f t="shared" si="1990"/>
        <v>19194.200000000001</v>
      </c>
      <c r="AO1241" s="16">
        <f t="shared" si="1991"/>
        <v>19844</v>
      </c>
      <c r="AP1241" s="16">
        <f t="shared" si="1992"/>
        <v>35849.599999999999</v>
      </c>
      <c r="AQ1241" s="16"/>
      <c r="AR1241" s="16"/>
      <c r="AS1241" s="16"/>
      <c r="AT1241" s="16">
        <f t="shared" si="1993"/>
        <v>19194.200000000001</v>
      </c>
      <c r="AU1241" s="16">
        <f t="shared" si="1994"/>
        <v>19844</v>
      </c>
      <c r="AV1241" s="16">
        <f t="shared" si="1995"/>
        <v>35849.599999999999</v>
      </c>
      <c r="AW1241" s="16"/>
      <c r="AX1241" s="16"/>
      <c r="AY1241" s="16"/>
      <c r="AZ1241" s="16">
        <f t="shared" si="1972"/>
        <v>19194.200000000001</v>
      </c>
      <c r="BA1241" s="16">
        <f t="shared" si="1973"/>
        <v>19844</v>
      </c>
      <c r="BB1241" s="16">
        <f t="shared" si="1974"/>
        <v>35849.599999999999</v>
      </c>
      <c r="BC1241" s="16"/>
      <c r="BD1241" s="30"/>
      <c r="BE1241" s="30"/>
      <c r="BF1241" s="1"/>
      <c r="BG1241" s="1"/>
      <c r="BH1241" s="1"/>
      <c r="BI1241" s="1"/>
      <c r="BJ1241" s="1"/>
    </row>
    <row r="1242" s="1" customFormat="1" ht="30">
      <c r="A1242" s="13" t="s">
        <v>815</v>
      </c>
      <c r="B1242" s="14"/>
      <c r="C1242" s="13"/>
      <c r="D1242" s="13"/>
      <c r="E1242" s="29" t="s">
        <v>816</v>
      </c>
      <c r="F1242" s="16">
        <f>F1245</f>
        <v>99805.300000000003</v>
      </c>
      <c r="G1242" s="16">
        <f>G1245</f>
        <v>100213.39999999999</v>
      </c>
      <c r="H1242" s="16">
        <f>H1245</f>
        <v>100213.39999999999</v>
      </c>
      <c r="I1242" s="16">
        <f>I1245</f>
        <v>0</v>
      </c>
      <c r="J1242" s="16">
        <f>J1245</f>
        <v>0</v>
      </c>
      <c r="K1242" s="16">
        <f>K1245</f>
        <v>0</v>
      </c>
      <c r="L1242" s="16">
        <f t="shared" si="2038"/>
        <v>99805.300000000003</v>
      </c>
      <c r="M1242" s="16">
        <f t="shared" si="2039"/>
        <v>100213.39999999999</v>
      </c>
      <c r="N1242" s="16">
        <f t="shared" si="2040"/>
        <v>100213.39999999999</v>
      </c>
      <c r="O1242" s="16">
        <f>O1245+O1243</f>
        <v>0</v>
      </c>
      <c r="P1242" s="16">
        <f>P1245+P1243</f>
        <v>0</v>
      </c>
      <c r="Q1242" s="16">
        <f>Q1245+Q1243</f>
        <v>0</v>
      </c>
      <c r="R1242" s="16">
        <f t="shared" si="1978"/>
        <v>99805.300000000003</v>
      </c>
      <c r="S1242" s="16">
        <f t="shared" si="1979"/>
        <v>100213.39999999999</v>
      </c>
      <c r="T1242" s="16">
        <f t="shared" si="1980"/>
        <v>100213.39999999999</v>
      </c>
      <c r="U1242" s="16">
        <f>U1245+U1243</f>
        <v>0</v>
      </c>
      <c r="V1242" s="16">
        <f>V1245+V1243</f>
        <v>0</v>
      </c>
      <c r="W1242" s="16">
        <f>W1245+W1243</f>
        <v>0</v>
      </c>
      <c r="X1242" s="16">
        <f t="shared" si="1981"/>
        <v>99805.300000000003</v>
      </c>
      <c r="Y1242" s="16">
        <f t="shared" si="1982"/>
        <v>100213.39999999999</v>
      </c>
      <c r="Z1242" s="16">
        <f t="shared" si="1983"/>
        <v>100213.39999999999</v>
      </c>
      <c r="AA1242" s="16">
        <f>AA1245+AA1243</f>
        <v>0</v>
      </c>
      <c r="AB1242" s="16">
        <f>AB1245+AB1243</f>
        <v>0</v>
      </c>
      <c r="AC1242" s="16">
        <f>AC1245+AC1243</f>
        <v>0</v>
      </c>
      <c r="AD1242" s="16">
        <f t="shared" si="1984"/>
        <v>99805.300000000003</v>
      </c>
      <c r="AE1242" s="16">
        <f t="shared" si="1985"/>
        <v>100213.39999999999</v>
      </c>
      <c r="AF1242" s="16">
        <f t="shared" si="1986"/>
        <v>100213.39999999999</v>
      </c>
      <c r="AG1242" s="16">
        <f>AG1245+AG1243</f>
        <v>0</v>
      </c>
      <c r="AH1242" s="16">
        <f t="shared" si="1987"/>
        <v>99805.300000000003</v>
      </c>
      <c r="AI1242" s="16">
        <f t="shared" si="1988"/>
        <v>100213.39999999999</v>
      </c>
      <c r="AJ1242" s="16">
        <f t="shared" si="1989"/>
        <v>100213.39999999999</v>
      </c>
      <c r="AK1242" s="16">
        <f>AK1245+AK1243</f>
        <v>-99805.300000000003</v>
      </c>
      <c r="AL1242" s="16">
        <f>AL1245+AL1243</f>
        <v>-100213.39999999999</v>
      </c>
      <c r="AM1242" s="16">
        <f>AM1245+AM1243</f>
        <v>-100213.39999999999</v>
      </c>
      <c r="AN1242" s="16">
        <f t="shared" si="1990"/>
        <v>0</v>
      </c>
      <c r="AO1242" s="16">
        <f t="shared" si="1991"/>
        <v>0</v>
      </c>
      <c r="AP1242" s="16">
        <f t="shared" si="1992"/>
        <v>0</v>
      </c>
      <c r="AQ1242" s="16">
        <f>AQ1245+AQ1243</f>
        <v>0</v>
      </c>
      <c r="AR1242" s="16">
        <f>AR1245+AR1243</f>
        <v>99022.222999999998</v>
      </c>
      <c r="AS1242" s="16">
        <f>AS1245+AS1243</f>
        <v>99022.222999999998</v>
      </c>
      <c r="AT1242" s="16">
        <f t="shared" si="1993"/>
        <v>0</v>
      </c>
      <c r="AU1242" s="16">
        <f t="shared" si="1994"/>
        <v>99022.222999999998</v>
      </c>
      <c r="AV1242" s="16">
        <f t="shared" si="1995"/>
        <v>99022.222999999998</v>
      </c>
      <c r="AW1242" s="16">
        <f>AW1245+AW1243</f>
        <v>0</v>
      </c>
      <c r="AX1242" s="16">
        <f>AX1245+AX1243</f>
        <v>0</v>
      </c>
      <c r="AY1242" s="16">
        <f>AY1245+AY1243</f>
        <v>0</v>
      </c>
      <c r="AZ1242" s="16">
        <f t="shared" si="1972"/>
        <v>0</v>
      </c>
      <c r="BA1242" s="16">
        <f t="shared" si="1973"/>
        <v>99022.222999999998</v>
      </c>
      <c r="BB1242" s="16">
        <f t="shared" si="1974"/>
        <v>99022.222999999998</v>
      </c>
      <c r="BC1242" s="16">
        <f>BC1245+BC1243</f>
        <v>0</v>
      </c>
      <c r="BD1242" s="30"/>
      <c r="BE1242" s="30"/>
      <c r="BF1242" s="1"/>
      <c r="BG1242" s="1"/>
      <c r="BH1242" s="1"/>
      <c r="BI1242" s="1"/>
      <c r="BJ1242" s="1"/>
    </row>
    <row r="1243" s="1" customFormat="1" ht="30" hidden="1">
      <c r="A1243" s="13" t="s">
        <v>815</v>
      </c>
      <c r="B1243" s="14" t="s">
        <v>66</v>
      </c>
      <c r="C1243" s="13"/>
      <c r="D1243" s="13"/>
      <c r="E1243" s="29" t="s">
        <v>67</v>
      </c>
      <c r="F1243" s="16"/>
      <c r="G1243" s="16"/>
      <c r="H1243" s="16"/>
      <c r="I1243" s="16"/>
      <c r="J1243" s="16"/>
      <c r="K1243" s="16"/>
      <c r="L1243" s="16"/>
      <c r="M1243" s="16"/>
      <c r="N1243" s="16"/>
      <c r="O1243" s="16">
        <f>O1244</f>
        <v>0</v>
      </c>
      <c r="P1243" s="16">
        <f>P1244</f>
        <v>0</v>
      </c>
      <c r="Q1243" s="16">
        <f>Q1244</f>
        <v>0</v>
      </c>
      <c r="R1243" s="16">
        <f t="shared" si="1978"/>
        <v>0</v>
      </c>
      <c r="S1243" s="16">
        <f t="shared" si="1979"/>
        <v>0</v>
      </c>
      <c r="T1243" s="16">
        <f t="shared" si="1980"/>
        <v>0</v>
      </c>
      <c r="U1243" s="16">
        <f>U1244</f>
        <v>0</v>
      </c>
      <c r="V1243" s="16">
        <f>V1244</f>
        <v>0</v>
      </c>
      <c r="W1243" s="16">
        <f>W1244</f>
        <v>0</v>
      </c>
      <c r="X1243" s="16">
        <f t="shared" si="1981"/>
        <v>0</v>
      </c>
      <c r="Y1243" s="16">
        <f t="shared" si="1982"/>
        <v>0</v>
      </c>
      <c r="Z1243" s="16">
        <f t="shared" si="1983"/>
        <v>0</v>
      </c>
      <c r="AA1243" s="16">
        <f>AA1244</f>
        <v>0</v>
      </c>
      <c r="AB1243" s="16">
        <f>AB1244</f>
        <v>0</v>
      </c>
      <c r="AC1243" s="16">
        <f>AC1244</f>
        <v>0</v>
      </c>
      <c r="AD1243" s="16">
        <f t="shared" si="1984"/>
        <v>0</v>
      </c>
      <c r="AE1243" s="16">
        <f t="shared" si="1985"/>
        <v>0</v>
      </c>
      <c r="AF1243" s="16">
        <f t="shared" si="1986"/>
        <v>0</v>
      </c>
      <c r="AG1243" s="16">
        <f>AG1244</f>
        <v>0</v>
      </c>
      <c r="AH1243" s="16">
        <f t="shared" si="1987"/>
        <v>0</v>
      </c>
      <c r="AI1243" s="16">
        <f t="shared" si="1988"/>
        <v>0</v>
      </c>
      <c r="AJ1243" s="16">
        <f t="shared" si="1989"/>
        <v>0</v>
      </c>
      <c r="AK1243" s="16">
        <f>AK1244</f>
        <v>0</v>
      </c>
      <c r="AL1243" s="16">
        <f>AL1244</f>
        <v>0</v>
      </c>
      <c r="AM1243" s="16">
        <f>AM1244</f>
        <v>0</v>
      </c>
      <c r="AN1243" s="16">
        <f t="shared" si="1990"/>
        <v>0</v>
      </c>
      <c r="AO1243" s="16">
        <f t="shared" si="1991"/>
        <v>0</v>
      </c>
      <c r="AP1243" s="16">
        <f t="shared" si="1992"/>
        <v>0</v>
      </c>
      <c r="AQ1243" s="16">
        <f>AQ1244</f>
        <v>0</v>
      </c>
      <c r="AR1243" s="16">
        <f>AR1244</f>
        <v>0</v>
      </c>
      <c r="AS1243" s="16">
        <f>AS1244</f>
        <v>0</v>
      </c>
      <c r="AT1243" s="16">
        <f t="shared" si="1993"/>
        <v>0</v>
      </c>
      <c r="AU1243" s="16">
        <f t="shared" si="1994"/>
        <v>0</v>
      </c>
      <c r="AV1243" s="16">
        <f t="shared" si="1995"/>
        <v>0</v>
      </c>
      <c r="AW1243" s="16">
        <f>AW1244</f>
        <v>0</v>
      </c>
      <c r="AX1243" s="16">
        <f>AX1244</f>
        <v>0</v>
      </c>
      <c r="AY1243" s="16">
        <f>AY1244</f>
        <v>0</v>
      </c>
      <c r="AZ1243" s="16">
        <f t="shared" si="1972"/>
        <v>0</v>
      </c>
      <c r="BA1243" s="16">
        <f t="shared" si="1973"/>
        <v>0</v>
      </c>
      <c r="BB1243" s="16">
        <f t="shared" si="1974"/>
        <v>0</v>
      </c>
      <c r="BC1243" s="16">
        <f>BC1244</f>
        <v>0</v>
      </c>
      <c r="BD1243" s="30">
        <v>0</v>
      </c>
      <c r="BE1243" s="30"/>
      <c r="BF1243" s="1"/>
      <c r="BG1243" s="1"/>
      <c r="BH1243" s="1"/>
      <c r="BI1243" s="1"/>
      <c r="BJ1243" s="1"/>
    </row>
    <row r="1244" s="1" customFormat="1" ht="30" hidden="1">
      <c r="A1244" s="13" t="s">
        <v>815</v>
      </c>
      <c r="B1244" s="14">
        <v>200</v>
      </c>
      <c r="C1244" s="13" t="s">
        <v>242</v>
      </c>
      <c r="D1244" s="13" t="s">
        <v>74</v>
      </c>
      <c r="E1244" s="29" t="s">
        <v>540</v>
      </c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>
        <f t="shared" si="1978"/>
        <v>0</v>
      </c>
      <c r="S1244" s="16">
        <f t="shared" si="1979"/>
        <v>0</v>
      </c>
      <c r="T1244" s="16">
        <f t="shared" si="1980"/>
        <v>0</v>
      </c>
      <c r="U1244" s="16"/>
      <c r="V1244" s="16"/>
      <c r="W1244" s="16"/>
      <c r="X1244" s="16">
        <f t="shared" si="1981"/>
        <v>0</v>
      </c>
      <c r="Y1244" s="16">
        <f t="shared" si="1982"/>
        <v>0</v>
      </c>
      <c r="Z1244" s="16">
        <f t="shared" si="1983"/>
        <v>0</v>
      </c>
      <c r="AA1244" s="16"/>
      <c r="AB1244" s="16"/>
      <c r="AC1244" s="16"/>
      <c r="AD1244" s="16">
        <f t="shared" si="1984"/>
        <v>0</v>
      </c>
      <c r="AE1244" s="16">
        <f t="shared" si="1985"/>
        <v>0</v>
      </c>
      <c r="AF1244" s="16">
        <f t="shared" si="1986"/>
        <v>0</v>
      </c>
      <c r="AG1244" s="16"/>
      <c r="AH1244" s="16">
        <f t="shared" si="1987"/>
        <v>0</v>
      </c>
      <c r="AI1244" s="16">
        <f t="shared" si="1988"/>
        <v>0</v>
      </c>
      <c r="AJ1244" s="16">
        <f t="shared" si="1989"/>
        <v>0</v>
      </c>
      <c r="AK1244" s="16"/>
      <c r="AL1244" s="16"/>
      <c r="AM1244" s="16"/>
      <c r="AN1244" s="16">
        <f t="shared" si="1990"/>
        <v>0</v>
      </c>
      <c r="AO1244" s="16">
        <f t="shared" si="1991"/>
        <v>0</v>
      </c>
      <c r="AP1244" s="16">
        <f t="shared" si="1992"/>
        <v>0</v>
      </c>
      <c r="AQ1244" s="16"/>
      <c r="AR1244" s="16"/>
      <c r="AS1244" s="16"/>
      <c r="AT1244" s="16">
        <f t="shared" si="1993"/>
        <v>0</v>
      </c>
      <c r="AU1244" s="16">
        <f t="shared" si="1994"/>
        <v>0</v>
      </c>
      <c r="AV1244" s="16">
        <f t="shared" si="1995"/>
        <v>0</v>
      </c>
      <c r="AW1244" s="16"/>
      <c r="AX1244" s="16"/>
      <c r="AY1244" s="16"/>
      <c r="AZ1244" s="16">
        <f t="shared" si="1972"/>
        <v>0</v>
      </c>
      <c r="BA1244" s="16">
        <f t="shared" si="1973"/>
        <v>0</v>
      </c>
      <c r="BB1244" s="16">
        <f t="shared" si="1974"/>
        <v>0</v>
      </c>
      <c r="BC1244" s="16"/>
      <c r="BD1244" s="30">
        <v>0</v>
      </c>
      <c r="BE1244" s="30"/>
      <c r="BF1244" s="1"/>
      <c r="BG1244" s="1"/>
      <c r="BH1244" s="1"/>
      <c r="BI1244" s="1"/>
      <c r="BJ1244" s="1"/>
    </row>
    <row r="1245" s="1" customFormat="1" ht="45">
      <c r="A1245" s="13" t="s">
        <v>815</v>
      </c>
      <c r="B1245" s="14" t="s">
        <v>58</v>
      </c>
      <c r="C1245" s="13"/>
      <c r="D1245" s="13"/>
      <c r="E1245" s="29" t="s">
        <v>59</v>
      </c>
      <c r="F1245" s="16">
        <f t="shared" si="2032"/>
        <v>99805.300000000003</v>
      </c>
      <c r="G1245" s="16">
        <f t="shared" si="2033"/>
        <v>100213.39999999999</v>
      </c>
      <c r="H1245" s="16">
        <f t="shared" si="2034"/>
        <v>100213.39999999999</v>
      </c>
      <c r="I1245" s="16">
        <f t="shared" si="2035"/>
        <v>0</v>
      </c>
      <c r="J1245" s="16">
        <f t="shared" si="2036"/>
        <v>0</v>
      </c>
      <c r="K1245" s="16">
        <f t="shared" si="2037"/>
        <v>0</v>
      </c>
      <c r="L1245" s="16">
        <f t="shared" si="2038"/>
        <v>99805.300000000003</v>
      </c>
      <c r="M1245" s="16">
        <f t="shared" si="2039"/>
        <v>100213.39999999999</v>
      </c>
      <c r="N1245" s="16">
        <f t="shared" si="2040"/>
        <v>100213.39999999999</v>
      </c>
      <c r="O1245" s="16">
        <f t="shared" si="2041"/>
        <v>0</v>
      </c>
      <c r="P1245" s="16">
        <f t="shared" si="2042"/>
        <v>0</v>
      </c>
      <c r="Q1245" s="16">
        <f t="shared" si="2043"/>
        <v>0</v>
      </c>
      <c r="R1245" s="16">
        <f t="shared" si="1978"/>
        <v>99805.300000000003</v>
      </c>
      <c r="S1245" s="16">
        <f t="shared" si="1979"/>
        <v>100213.39999999999</v>
      </c>
      <c r="T1245" s="16">
        <f t="shared" si="1980"/>
        <v>100213.39999999999</v>
      </c>
      <c r="U1245" s="16">
        <f>U1246</f>
        <v>0</v>
      </c>
      <c r="V1245" s="16">
        <f>V1246</f>
        <v>0</v>
      </c>
      <c r="W1245" s="16">
        <f>W1246</f>
        <v>0</v>
      </c>
      <c r="X1245" s="16">
        <f t="shared" si="1981"/>
        <v>99805.300000000003</v>
      </c>
      <c r="Y1245" s="16">
        <f t="shared" si="1982"/>
        <v>100213.39999999999</v>
      </c>
      <c r="Z1245" s="16">
        <f t="shared" si="1983"/>
        <v>100213.39999999999</v>
      </c>
      <c r="AA1245" s="16">
        <f>AA1246</f>
        <v>0</v>
      </c>
      <c r="AB1245" s="16">
        <f>AB1246</f>
        <v>0</v>
      </c>
      <c r="AC1245" s="16">
        <f>AC1246</f>
        <v>0</v>
      </c>
      <c r="AD1245" s="16">
        <f t="shared" si="1984"/>
        <v>99805.300000000003</v>
      </c>
      <c r="AE1245" s="16">
        <f t="shared" si="1985"/>
        <v>100213.39999999999</v>
      </c>
      <c r="AF1245" s="16">
        <f t="shared" si="1986"/>
        <v>100213.39999999999</v>
      </c>
      <c r="AG1245" s="16">
        <f>AG1246</f>
        <v>0</v>
      </c>
      <c r="AH1245" s="16">
        <f t="shared" si="1987"/>
        <v>99805.300000000003</v>
      </c>
      <c r="AI1245" s="16">
        <f t="shared" si="1988"/>
        <v>100213.39999999999</v>
      </c>
      <c r="AJ1245" s="16">
        <f t="shared" si="1989"/>
        <v>100213.39999999999</v>
      </c>
      <c r="AK1245" s="16">
        <f>AK1246</f>
        <v>-99805.300000000003</v>
      </c>
      <c r="AL1245" s="16">
        <f>AL1246</f>
        <v>-100213.39999999999</v>
      </c>
      <c r="AM1245" s="16">
        <f>AM1246</f>
        <v>-100213.39999999999</v>
      </c>
      <c r="AN1245" s="16">
        <f t="shared" si="1990"/>
        <v>0</v>
      </c>
      <c r="AO1245" s="16">
        <f t="shared" si="1991"/>
        <v>0</v>
      </c>
      <c r="AP1245" s="16">
        <f t="shared" si="1992"/>
        <v>0</v>
      </c>
      <c r="AQ1245" s="16">
        <f>AQ1246</f>
        <v>0</v>
      </c>
      <c r="AR1245" s="16">
        <f>AR1246</f>
        <v>99022.222999999998</v>
      </c>
      <c r="AS1245" s="16">
        <f>AS1246</f>
        <v>99022.222999999998</v>
      </c>
      <c r="AT1245" s="16">
        <f t="shared" si="1993"/>
        <v>0</v>
      </c>
      <c r="AU1245" s="16">
        <f t="shared" si="1994"/>
        <v>99022.222999999998</v>
      </c>
      <c r="AV1245" s="16">
        <f t="shared" si="1995"/>
        <v>99022.222999999998</v>
      </c>
      <c r="AW1245" s="16">
        <f>AW1246</f>
        <v>0</v>
      </c>
      <c r="AX1245" s="16">
        <f>AX1246</f>
        <v>0</v>
      </c>
      <c r="AY1245" s="16">
        <f>AY1246</f>
        <v>0</v>
      </c>
      <c r="AZ1245" s="16">
        <f t="shared" si="1972"/>
        <v>0</v>
      </c>
      <c r="BA1245" s="16">
        <f t="shared" si="1973"/>
        <v>99022.222999999998</v>
      </c>
      <c r="BB1245" s="16">
        <f t="shared" si="1974"/>
        <v>99022.222999999998</v>
      </c>
      <c r="BC1245" s="16">
        <f>BC1246</f>
        <v>0</v>
      </c>
      <c r="BD1245" s="30"/>
      <c r="BE1245" s="30"/>
      <c r="BF1245" s="1"/>
      <c r="BG1245" s="1"/>
      <c r="BH1245" s="1"/>
      <c r="BI1245" s="1"/>
      <c r="BJ1245" s="1"/>
    </row>
    <row r="1246" s="1" customFormat="1" ht="15">
      <c r="A1246" s="13" t="s">
        <v>815</v>
      </c>
      <c r="B1246" s="14">
        <v>600</v>
      </c>
      <c r="C1246" s="13" t="s">
        <v>242</v>
      </c>
      <c r="D1246" s="13" t="s">
        <v>74</v>
      </c>
      <c r="E1246" s="29" t="s">
        <v>540</v>
      </c>
      <c r="F1246" s="16">
        <f>98817.3+988</f>
        <v>99805.300000000003</v>
      </c>
      <c r="G1246" s="16">
        <f>99225.4+988</f>
        <v>100213.39999999999</v>
      </c>
      <c r="H1246" s="16">
        <f>99225.4+988</f>
        <v>100213.39999999999</v>
      </c>
      <c r="I1246" s="16"/>
      <c r="J1246" s="16"/>
      <c r="K1246" s="16"/>
      <c r="L1246" s="16">
        <f t="shared" si="2038"/>
        <v>99805.300000000003</v>
      </c>
      <c r="M1246" s="16">
        <f t="shared" si="2039"/>
        <v>100213.39999999999</v>
      </c>
      <c r="N1246" s="16">
        <f t="shared" si="2040"/>
        <v>100213.39999999999</v>
      </c>
      <c r="O1246" s="16"/>
      <c r="P1246" s="16"/>
      <c r="Q1246" s="16"/>
      <c r="R1246" s="16">
        <f t="shared" si="1978"/>
        <v>99805.300000000003</v>
      </c>
      <c r="S1246" s="16">
        <f t="shared" si="1979"/>
        <v>100213.39999999999</v>
      </c>
      <c r="T1246" s="16">
        <f t="shared" si="1980"/>
        <v>100213.39999999999</v>
      </c>
      <c r="U1246" s="16"/>
      <c r="V1246" s="16"/>
      <c r="W1246" s="16"/>
      <c r="X1246" s="16">
        <f t="shared" si="1981"/>
        <v>99805.300000000003</v>
      </c>
      <c r="Y1246" s="16">
        <f t="shared" si="1982"/>
        <v>100213.39999999999</v>
      </c>
      <c r="Z1246" s="16">
        <f t="shared" si="1983"/>
        <v>100213.39999999999</v>
      </c>
      <c r="AA1246" s="16"/>
      <c r="AB1246" s="16"/>
      <c r="AC1246" s="16"/>
      <c r="AD1246" s="16">
        <f t="shared" si="1984"/>
        <v>99805.300000000003</v>
      </c>
      <c r="AE1246" s="16">
        <f t="shared" si="1985"/>
        <v>100213.39999999999</v>
      </c>
      <c r="AF1246" s="16">
        <f t="shared" si="1986"/>
        <v>100213.39999999999</v>
      </c>
      <c r="AG1246" s="16"/>
      <c r="AH1246" s="16">
        <f t="shared" si="1987"/>
        <v>99805.300000000003</v>
      </c>
      <c r="AI1246" s="16">
        <f t="shared" si="1988"/>
        <v>100213.39999999999</v>
      </c>
      <c r="AJ1246" s="16">
        <f t="shared" si="1989"/>
        <v>100213.39999999999</v>
      </c>
      <c r="AK1246" s="16">
        <v>-99805.300000000003</v>
      </c>
      <c r="AL1246" s="16">
        <v>-100213.39999999999</v>
      </c>
      <c r="AM1246" s="16">
        <v>-100213.39999999999</v>
      </c>
      <c r="AN1246" s="16">
        <f t="shared" si="1990"/>
        <v>0</v>
      </c>
      <c r="AO1246" s="16">
        <f t="shared" si="1991"/>
        <v>0</v>
      </c>
      <c r="AP1246" s="16">
        <f t="shared" si="1992"/>
        <v>0</v>
      </c>
      <c r="AQ1246" s="16"/>
      <c r="AR1246" s="16">
        <v>99022.222999999998</v>
      </c>
      <c r="AS1246" s="16">
        <v>99022.222999999998</v>
      </c>
      <c r="AT1246" s="16">
        <f t="shared" si="1993"/>
        <v>0</v>
      </c>
      <c r="AU1246" s="16">
        <f t="shared" si="1994"/>
        <v>99022.222999999998</v>
      </c>
      <c r="AV1246" s="16">
        <f t="shared" si="1995"/>
        <v>99022.222999999998</v>
      </c>
      <c r="AW1246" s="16"/>
      <c r="AX1246" s="16"/>
      <c r="AY1246" s="16"/>
      <c r="AZ1246" s="16">
        <f t="shared" si="1972"/>
        <v>0</v>
      </c>
      <c r="BA1246" s="16">
        <f t="shared" si="1973"/>
        <v>99022.222999999998</v>
      </c>
      <c r="BB1246" s="16">
        <f t="shared" si="1974"/>
        <v>99022.222999999998</v>
      </c>
      <c r="BC1246" s="16"/>
      <c r="BD1246" s="30"/>
      <c r="BE1246" s="30"/>
      <c r="BF1246" s="1"/>
      <c r="BG1246" s="1"/>
      <c r="BH1246" s="1"/>
      <c r="BI1246" s="1"/>
      <c r="BJ1246" s="1"/>
    </row>
    <row r="1247" s="1" customFormat="1" ht="15">
      <c r="A1247" s="13" t="s">
        <v>817</v>
      </c>
      <c r="B1247" s="14"/>
      <c r="C1247" s="13"/>
      <c r="D1247" s="13"/>
      <c r="E1247" s="29" t="s">
        <v>202</v>
      </c>
      <c r="F1247" s="16">
        <f t="shared" si="2032"/>
        <v>234</v>
      </c>
      <c r="G1247" s="16">
        <f t="shared" si="2033"/>
        <v>0</v>
      </c>
      <c r="H1247" s="16">
        <f t="shared" si="2034"/>
        <v>0</v>
      </c>
      <c r="I1247" s="16">
        <f t="shared" si="2035"/>
        <v>0</v>
      </c>
      <c r="J1247" s="16">
        <f t="shared" si="2036"/>
        <v>0</v>
      </c>
      <c r="K1247" s="16">
        <f t="shared" si="2037"/>
        <v>0</v>
      </c>
      <c r="L1247" s="16">
        <f t="shared" si="2038"/>
        <v>234</v>
      </c>
      <c r="M1247" s="16">
        <f t="shared" si="2039"/>
        <v>0</v>
      </c>
      <c r="N1247" s="16">
        <f t="shared" si="2040"/>
        <v>0</v>
      </c>
      <c r="O1247" s="16">
        <f t="shared" si="2041"/>
        <v>225.09999999999999</v>
      </c>
      <c r="P1247" s="16">
        <f t="shared" si="2042"/>
        <v>0</v>
      </c>
      <c r="Q1247" s="16">
        <f t="shared" si="2043"/>
        <v>0</v>
      </c>
      <c r="R1247" s="16">
        <f t="shared" si="1978"/>
        <v>459.10000000000002</v>
      </c>
      <c r="S1247" s="16">
        <f t="shared" si="1979"/>
        <v>0</v>
      </c>
      <c r="T1247" s="16">
        <f t="shared" si="1980"/>
        <v>0</v>
      </c>
      <c r="U1247" s="16">
        <f t="shared" ref="U1247:U1248" si="2061">U1248</f>
        <v>0</v>
      </c>
      <c r="V1247" s="16">
        <f t="shared" ref="V1247:V1248" si="2062">V1248</f>
        <v>0</v>
      </c>
      <c r="W1247" s="16">
        <f t="shared" ref="W1247:W1248" si="2063">W1248</f>
        <v>0</v>
      </c>
      <c r="X1247" s="16">
        <f t="shared" si="1981"/>
        <v>459.10000000000002</v>
      </c>
      <c r="Y1247" s="16">
        <f t="shared" si="1982"/>
        <v>0</v>
      </c>
      <c r="Z1247" s="16">
        <f t="shared" si="1983"/>
        <v>0</v>
      </c>
      <c r="AA1247" s="16">
        <f t="shared" ref="AA1247:AA1248" si="2064">AA1248</f>
        <v>0</v>
      </c>
      <c r="AB1247" s="16">
        <f t="shared" ref="AB1247:AB1248" si="2065">AB1248</f>
        <v>0</v>
      </c>
      <c r="AC1247" s="16">
        <f t="shared" ref="AC1247:AC1248" si="2066">AC1248</f>
        <v>0</v>
      </c>
      <c r="AD1247" s="16">
        <f t="shared" si="1984"/>
        <v>459.10000000000002</v>
      </c>
      <c r="AE1247" s="16">
        <f t="shared" si="1985"/>
        <v>0</v>
      </c>
      <c r="AF1247" s="16">
        <f t="shared" si="1986"/>
        <v>0</v>
      </c>
      <c r="AG1247" s="16">
        <f t="shared" ref="AG1247:AG1248" si="2067">AG1248</f>
        <v>0</v>
      </c>
      <c r="AH1247" s="16">
        <f t="shared" si="1987"/>
        <v>459.10000000000002</v>
      </c>
      <c r="AI1247" s="16">
        <f t="shared" si="1988"/>
        <v>0</v>
      </c>
      <c r="AJ1247" s="16">
        <f t="shared" si="1989"/>
        <v>0</v>
      </c>
      <c r="AK1247" s="16">
        <f t="shared" ref="AK1247:AK1248" si="2068">AK1248</f>
        <v>0</v>
      </c>
      <c r="AL1247" s="16">
        <f t="shared" ref="AL1247:AL1248" si="2069">AL1248</f>
        <v>0</v>
      </c>
      <c r="AM1247" s="16">
        <f t="shared" ref="AM1247:AM1248" si="2070">AM1248</f>
        <v>0</v>
      </c>
      <c r="AN1247" s="16">
        <f t="shared" si="1990"/>
        <v>459.10000000000002</v>
      </c>
      <c r="AO1247" s="16">
        <f t="shared" si="1991"/>
        <v>0</v>
      </c>
      <c r="AP1247" s="16">
        <f t="shared" si="1992"/>
        <v>0</v>
      </c>
      <c r="AQ1247" s="16">
        <f t="shared" ref="AQ1247:AQ1248" si="2071">AQ1248</f>
        <v>0</v>
      </c>
      <c r="AR1247" s="16">
        <f t="shared" ref="AR1247:AR1248" si="2072">AR1248</f>
        <v>0</v>
      </c>
      <c r="AS1247" s="16">
        <f t="shared" ref="AS1247:AS1248" si="2073">AS1248</f>
        <v>0</v>
      </c>
      <c r="AT1247" s="16">
        <f t="shared" si="1993"/>
        <v>459.10000000000002</v>
      </c>
      <c r="AU1247" s="16">
        <f t="shared" si="1994"/>
        <v>0</v>
      </c>
      <c r="AV1247" s="16">
        <f t="shared" si="1995"/>
        <v>0</v>
      </c>
      <c r="AW1247" s="16">
        <f t="shared" ref="AW1247:AW1248" si="2074">AW1248</f>
        <v>0</v>
      </c>
      <c r="AX1247" s="16">
        <f t="shared" ref="AX1247:AX1248" si="2075">AX1248</f>
        <v>0</v>
      </c>
      <c r="AY1247" s="16">
        <f t="shared" ref="AY1247:AY1248" si="2076">AY1248</f>
        <v>0</v>
      </c>
      <c r="AZ1247" s="16">
        <f t="shared" si="1972"/>
        <v>459.10000000000002</v>
      </c>
      <c r="BA1247" s="16">
        <f t="shared" si="1973"/>
        <v>0</v>
      </c>
      <c r="BB1247" s="16">
        <f t="shared" si="1974"/>
        <v>0</v>
      </c>
      <c r="BC1247" s="16">
        <f t="shared" ref="BC1247:BC1248" si="2077">BC1248</f>
        <v>0</v>
      </c>
      <c r="BD1247" s="30"/>
      <c r="BE1247" s="30"/>
      <c r="BF1247" s="1"/>
      <c r="BG1247" s="1"/>
      <c r="BH1247" s="1"/>
      <c r="BI1247" s="1"/>
      <c r="BJ1247" s="1"/>
    </row>
    <row r="1248" s="1" customFormat="1" ht="45">
      <c r="A1248" s="13" t="s">
        <v>817</v>
      </c>
      <c r="B1248" s="14" t="s">
        <v>58</v>
      </c>
      <c r="C1248" s="13"/>
      <c r="D1248" s="13"/>
      <c r="E1248" s="29" t="s">
        <v>59</v>
      </c>
      <c r="F1248" s="16">
        <f t="shared" si="2032"/>
        <v>234</v>
      </c>
      <c r="G1248" s="16">
        <f t="shared" si="2033"/>
        <v>0</v>
      </c>
      <c r="H1248" s="16">
        <f t="shared" si="2034"/>
        <v>0</v>
      </c>
      <c r="I1248" s="16">
        <f t="shared" si="2035"/>
        <v>0</v>
      </c>
      <c r="J1248" s="16">
        <f t="shared" si="2036"/>
        <v>0</v>
      </c>
      <c r="K1248" s="16">
        <f t="shared" si="2037"/>
        <v>0</v>
      </c>
      <c r="L1248" s="16">
        <f t="shared" si="2038"/>
        <v>234</v>
      </c>
      <c r="M1248" s="16">
        <f t="shared" si="2039"/>
        <v>0</v>
      </c>
      <c r="N1248" s="16">
        <f t="shared" si="2040"/>
        <v>0</v>
      </c>
      <c r="O1248" s="16">
        <f t="shared" si="2041"/>
        <v>225.09999999999999</v>
      </c>
      <c r="P1248" s="16">
        <f t="shared" si="2042"/>
        <v>0</v>
      </c>
      <c r="Q1248" s="16">
        <f t="shared" si="2043"/>
        <v>0</v>
      </c>
      <c r="R1248" s="16">
        <f t="shared" si="1978"/>
        <v>459.10000000000002</v>
      </c>
      <c r="S1248" s="16">
        <f t="shared" si="1979"/>
        <v>0</v>
      </c>
      <c r="T1248" s="16">
        <f t="shared" si="1980"/>
        <v>0</v>
      </c>
      <c r="U1248" s="16">
        <f t="shared" si="2061"/>
        <v>0</v>
      </c>
      <c r="V1248" s="16">
        <f t="shared" si="2062"/>
        <v>0</v>
      </c>
      <c r="W1248" s="16">
        <f t="shared" si="2063"/>
        <v>0</v>
      </c>
      <c r="X1248" s="16">
        <f t="shared" si="1981"/>
        <v>459.10000000000002</v>
      </c>
      <c r="Y1248" s="16">
        <f t="shared" si="1982"/>
        <v>0</v>
      </c>
      <c r="Z1248" s="16">
        <f t="shared" si="1983"/>
        <v>0</v>
      </c>
      <c r="AA1248" s="16">
        <f t="shared" si="2064"/>
        <v>0</v>
      </c>
      <c r="AB1248" s="16">
        <f t="shared" si="2065"/>
        <v>0</v>
      </c>
      <c r="AC1248" s="16">
        <f t="shared" si="2066"/>
        <v>0</v>
      </c>
      <c r="AD1248" s="16">
        <f t="shared" si="1984"/>
        <v>459.10000000000002</v>
      </c>
      <c r="AE1248" s="16">
        <f t="shared" si="1985"/>
        <v>0</v>
      </c>
      <c r="AF1248" s="16">
        <f t="shared" si="1986"/>
        <v>0</v>
      </c>
      <c r="AG1248" s="16">
        <f t="shared" si="2067"/>
        <v>0</v>
      </c>
      <c r="AH1248" s="16">
        <f t="shared" si="1987"/>
        <v>459.10000000000002</v>
      </c>
      <c r="AI1248" s="16">
        <f t="shared" si="1988"/>
        <v>0</v>
      </c>
      <c r="AJ1248" s="16">
        <f t="shared" si="1989"/>
        <v>0</v>
      </c>
      <c r="AK1248" s="16">
        <f t="shared" si="2068"/>
        <v>0</v>
      </c>
      <c r="AL1248" s="16">
        <f t="shared" si="2069"/>
        <v>0</v>
      </c>
      <c r="AM1248" s="16">
        <f t="shared" si="2070"/>
        <v>0</v>
      </c>
      <c r="AN1248" s="16">
        <f t="shared" si="1990"/>
        <v>459.10000000000002</v>
      </c>
      <c r="AO1248" s="16">
        <f t="shared" si="1991"/>
        <v>0</v>
      </c>
      <c r="AP1248" s="16">
        <f t="shared" si="1992"/>
        <v>0</v>
      </c>
      <c r="AQ1248" s="16">
        <f t="shared" si="2071"/>
        <v>0</v>
      </c>
      <c r="AR1248" s="16">
        <f t="shared" si="2072"/>
        <v>0</v>
      </c>
      <c r="AS1248" s="16">
        <f t="shared" si="2073"/>
        <v>0</v>
      </c>
      <c r="AT1248" s="16">
        <f t="shared" si="1993"/>
        <v>459.10000000000002</v>
      </c>
      <c r="AU1248" s="16">
        <f t="shared" si="1994"/>
        <v>0</v>
      </c>
      <c r="AV1248" s="16">
        <f t="shared" si="1995"/>
        <v>0</v>
      </c>
      <c r="AW1248" s="16">
        <f t="shared" si="2074"/>
        <v>0</v>
      </c>
      <c r="AX1248" s="16">
        <f t="shared" si="2075"/>
        <v>0</v>
      </c>
      <c r="AY1248" s="16">
        <f t="shared" si="2076"/>
        <v>0</v>
      </c>
      <c r="AZ1248" s="16">
        <f t="shared" si="1972"/>
        <v>459.10000000000002</v>
      </c>
      <c r="BA1248" s="16">
        <f t="shared" si="1973"/>
        <v>0</v>
      </c>
      <c r="BB1248" s="16">
        <f t="shared" si="1974"/>
        <v>0</v>
      </c>
      <c r="BC1248" s="16">
        <f t="shared" si="2077"/>
        <v>0</v>
      </c>
      <c r="BD1248" s="30"/>
      <c r="BE1248" s="30"/>
      <c r="BF1248" s="1"/>
      <c r="BG1248" s="1"/>
      <c r="BH1248" s="1"/>
      <c r="BI1248" s="1"/>
      <c r="BJ1248" s="1"/>
    </row>
    <row r="1249" s="1" customFormat="1" ht="15">
      <c r="A1249" s="13" t="s">
        <v>817</v>
      </c>
      <c r="B1249" s="14">
        <v>600</v>
      </c>
      <c r="C1249" s="13" t="s">
        <v>242</v>
      </c>
      <c r="D1249" s="13" t="s">
        <v>74</v>
      </c>
      <c r="E1249" s="29" t="s">
        <v>540</v>
      </c>
      <c r="F1249" s="16">
        <v>234</v>
      </c>
      <c r="G1249" s="16">
        <v>0</v>
      </c>
      <c r="H1249" s="16">
        <v>0</v>
      </c>
      <c r="I1249" s="16"/>
      <c r="J1249" s="16"/>
      <c r="K1249" s="16"/>
      <c r="L1249" s="16">
        <f t="shared" si="2038"/>
        <v>234</v>
      </c>
      <c r="M1249" s="16">
        <f t="shared" si="2039"/>
        <v>0</v>
      </c>
      <c r="N1249" s="16">
        <f t="shared" si="2040"/>
        <v>0</v>
      </c>
      <c r="O1249" s="16">
        <v>225.09999999999999</v>
      </c>
      <c r="P1249" s="16"/>
      <c r="Q1249" s="16"/>
      <c r="R1249" s="16">
        <f t="shared" si="1978"/>
        <v>459.10000000000002</v>
      </c>
      <c r="S1249" s="16">
        <f t="shared" si="1979"/>
        <v>0</v>
      </c>
      <c r="T1249" s="16">
        <f t="shared" si="1980"/>
        <v>0</v>
      </c>
      <c r="U1249" s="16"/>
      <c r="V1249" s="16"/>
      <c r="W1249" s="16"/>
      <c r="X1249" s="16">
        <f t="shared" si="1981"/>
        <v>459.10000000000002</v>
      </c>
      <c r="Y1249" s="16">
        <f t="shared" si="1982"/>
        <v>0</v>
      </c>
      <c r="Z1249" s="16">
        <f t="shared" si="1983"/>
        <v>0</v>
      </c>
      <c r="AA1249" s="16"/>
      <c r="AB1249" s="16"/>
      <c r="AC1249" s="16"/>
      <c r="AD1249" s="16">
        <f t="shared" si="1984"/>
        <v>459.10000000000002</v>
      </c>
      <c r="AE1249" s="16">
        <f t="shared" si="1985"/>
        <v>0</v>
      </c>
      <c r="AF1249" s="16">
        <f t="shared" si="1986"/>
        <v>0</v>
      </c>
      <c r="AG1249" s="16"/>
      <c r="AH1249" s="16">
        <f t="shared" si="1987"/>
        <v>459.10000000000002</v>
      </c>
      <c r="AI1249" s="16">
        <f t="shared" si="1988"/>
        <v>0</v>
      </c>
      <c r="AJ1249" s="16">
        <f t="shared" si="1989"/>
        <v>0</v>
      </c>
      <c r="AK1249" s="16"/>
      <c r="AL1249" s="16"/>
      <c r="AM1249" s="16"/>
      <c r="AN1249" s="16">
        <f t="shared" si="1990"/>
        <v>459.10000000000002</v>
      </c>
      <c r="AO1249" s="16">
        <f t="shared" si="1991"/>
        <v>0</v>
      </c>
      <c r="AP1249" s="16">
        <f t="shared" si="1992"/>
        <v>0</v>
      </c>
      <c r="AQ1249" s="16"/>
      <c r="AR1249" s="16"/>
      <c r="AS1249" s="16"/>
      <c r="AT1249" s="16">
        <f t="shared" si="1993"/>
        <v>459.10000000000002</v>
      </c>
      <c r="AU1249" s="16">
        <f t="shared" si="1994"/>
        <v>0</v>
      </c>
      <c r="AV1249" s="16">
        <f t="shared" si="1995"/>
        <v>0</v>
      </c>
      <c r="AW1249" s="16"/>
      <c r="AX1249" s="16"/>
      <c r="AY1249" s="16"/>
      <c r="AZ1249" s="16">
        <f t="shared" si="1972"/>
        <v>459.10000000000002</v>
      </c>
      <c r="BA1249" s="16">
        <f t="shared" si="1973"/>
        <v>0</v>
      </c>
      <c r="BB1249" s="16">
        <f t="shared" si="1974"/>
        <v>0</v>
      </c>
      <c r="BC1249" s="16"/>
      <c r="BD1249" s="30"/>
      <c r="BE1249" s="30"/>
      <c r="BF1249" s="1"/>
      <c r="BG1249" s="1"/>
      <c r="BH1249" s="1"/>
      <c r="BI1249" s="1"/>
      <c r="BJ1249" s="1"/>
    </row>
    <row r="1250" s="1" customFormat="1" ht="75">
      <c r="A1250" s="13" t="s">
        <v>818</v>
      </c>
      <c r="B1250" s="14"/>
      <c r="C1250" s="13"/>
      <c r="D1250" s="13"/>
      <c r="E1250" s="29" t="s">
        <v>819</v>
      </c>
      <c r="F1250" s="16">
        <f>F1251+F1254</f>
        <v>340138.40000000002</v>
      </c>
      <c r="G1250" s="16">
        <f>G1251+G1254</f>
        <v>572602</v>
      </c>
      <c r="H1250" s="16">
        <f>H1251+H1254</f>
        <v>600505.90000000002</v>
      </c>
      <c r="I1250" s="16">
        <f>I1251+I1254</f>
        <v>0</v>
      </c>
      <c r="J1250" s="16">
        <f>J1251+J1254</f>
        <v>0</v>
      </c>
      <c r="K1250" s="16">
        <f>K1251+K1254</f>
        <v>0</v>
      </c>
      <c r="L1250" s="16">
        <f t="shared" si="2038"/>
        <v>340138.40000000002</v>
      </c>
      <c r="M1250" s="16">
        <f t="shared" si="2039"/>
        <v>572602</v>
      </c>
      <c r="N1250" s="16">
        <f t="shared" si="2040"/>
        <v>600505.90000000002</v>
      </c>
      <c r="O1250" s="16">
        <f>O1251+O1254</f>
        <v>125633.65396</v>
      </c>
      <c r="P1250" s="16">
        <f>P1251+P1254</f>
        <v>0</v>
      </c>
      <c r="Q1250" s="16">
        <f>Q1251+Q1254</f>
        <v>0</v>
      </c>
      <c r="R1250" s="16">
        <f t="shared" si="1978"/>
        <v>465772.05396000005</v>
      </c>
      <c r="S1250" s="16">
        <f t="shared" si="1979"/>
        <v>572602</v>
      </c>
      <c r="T1250" s="16">
        <f t="shared" si="1980"/>
        <v>600505.90000000002</v>
      </c>
      <c r="U1250" s="16">
        <f>U1251+U1254</f>
        <v>0</v>
      </c>
      <c r="V1250" s="16">
        <f>V1251+V1254</f>
        <v>0</v>
      </c>
      <c r="W1250" s="16">
        <f>W1251+W1254</f>
        <v>0</v>
      </c>
      <c r="X1250" s="16">
        <f t="shared" si="1981"/>
        <v>465772.05396000005</v>
      </c>
      <c r="Y1250" s="16">
        <f t="shared" si="1982"/>
        <v>572602</v>
      </c>
      <c r="Z1250" s="16">
        <f t="shared" si="1983"/>
        <v>600505.90000000002</v>
      </c>
      <c r="AA1250" s="16">
        <f>AA1251+AA1254</f>
        <v>-65320.65928</v>
      </c>
      <c r="AB1250" s="16">
        <f>AB1251+AB1254</f>
        <v>0</v>
      </c>
      <c r="AC1250" s="16">
        <f>AC1251+AC1254</f>
        <v>65320.65928</v>
      </c>
      <c r="AD1250" s="16">
        <f t="shared" si="1984"/>
        <v>400451.39468000003</v>
      </c>
      <c r="AE1250" s="16">
        <f t="shared" si="1985"/>
        <v>572602</v>
      </c>
      <c r="AF1250" s="16">
        <f t="shared" si="1986"/>
        <v>665826.55928000004</v>
      </c>
      <c r="AG1250" s="16">
        <f>AG1251+AG1254</f>
        <v>0</v>
      </c>
      <c r="AH1250" s="16">
        <f t="shared" si="1987"/>
        <v>400451.39468000003</v>
      </c>
      <c r="AI1250" s="16">
        <f t="shared" si="1988"/>
        <v>572602</v>
      </c>
      <c r="AJ1250" s="16">
        <f t="shared" si="1989"/>
        <v>665826.55928000004</v>
      </c>
      <c r="AK1250" s="16">
        <f>AK1251+AK1254</f>
        <v>-13201.99</v>
      </c>
      <c r="AL1250" s="16">
        <f>AL1251+AL1254</f>
        <v>0</v>
      </c>
      <c r="AM1250" s="16">
        <f>AM1251+AM1254</f>
        <v>0</v>
      </c>
      <c r="AN1250" s="16">
        <f t="shared" si="1990"/>
        <v>387249.40468000004</v>
      </c>
      <c r="AO1250" s="16">
        <f t="shared" si="1991"/>
        <v>572602</v>
      </c>
      <c r="AP1250" s="16">
        <f t="shared" si="1992"/>
        <v>665826.55928000004</v>
      </c>
      <c r="AQ1250" s="16">
        <f>AQ1251+AQ1254</f>
        <v>-2073.587</v>
      </c>
      <c r="AR1250" s="16">
        <f>AR1251+AR1254</f>
        <v>0</v>
      </c>
      <c r="AS1250" s="16">
        <f>AS1251+AS1254</f>
        <v>0</v>
      </c>
      <c r="AT1250" s="16">
        <f t="shared" si="1993"/>
        <v>385175.81768000004</v>
      </c>
      <c r="AU1250" s="16">
        <f t="shared" si="1994"/>
        <v>572602</v>
      </c>
      <c r="AV1250" s="16">
        <f t="shared" si="1995"/>
        <v>665826.55928000004</v>
      </c>
      <c r="AW1250" s="16">
        <f>AW1251+AW1254</f>
        <v>122297.232</v>
      </c>
      <c r="AX1250" s="16">
        <f>AX1251+AX1254</f>
        <v>-106308.717</v>
      </c>
      <c r="AY1250" s="16">
        <f>AY1251+AY1254</f>
        <v>0</v>
      </c>
      <c r="AZ1250" s="16">
        <f t="shared" si="1972"/>
        <v>507473.04968000005</v>
      </c>
      <c r="BA1250" s="16">
        <f t="shared" si="1973"/>
        <v>466293.283</v>
      </c>
      <c r="BB1250" s="16">
        <f t="shared" si="1974"/>
        <v>665826.55928000004</v>
      </c>
      <c r="BC1250" s="16">
        <f>BC1251+BC1254</f>
        <v>0</v>
      </c>
      <c r="BD1250" s="30"/>
      <c r="BE1250" s="30"/>
      <c r="BF1250" s="1"/>
      <c r="BG1250" s="1"/>
      <c r="BH1250" s="1"/>
      <c r="BI1250" s="1"/>
      <c r="BJ1250" s="1"/>
    </row>
    <row r="1251" s="1" customFormat="1" ht="45">
      <c r="A1251" s="13" t="s">
        <v>820</v>
      </c>
      <c r="B1251" s="14"/>
      <c r="C1251" s="13"/>
      <c r="D1251" s="13"/>
      <c r="E1251" s="29" t="s">
        <v>821</v>
      </c>
      <c r="F1251" s="16">
        <f t="shared" ref="F1251:F1255" si="2078">F1252</f>
        <v>59090.5</v>
      </c>
      <c r="G1251" s="16">
        <f t="shared" ref="G1251:G1255" si="2079">G1252</f>
        <v>505.89999999999998</v>
      </c>
      <c r="H1251" s="16">
        <f t="shared" ref="H1251:H1255" si="2080">H1252</f>
        <v>505.89999999999998</v>
      </c>
      <c r="I1251" s="16">
        <f t="shared" ref="I1251:I1255" si="2081">I1252</f>
        <v>0</v>
      </c>
      <c r="J1251" s="16">
        <f t="shared" ref="J1251:J1255" si="2082">J1252</f>
        <v>0</v>
      </c>
      <c r="K1251" s="16">
        <f t="shared" ref="K1251:K1255" si="2083">K1252</f>
        <v>0</v>
      </c>
      <c r="L1251" s="16">
        <f t="shared" si="2038"/>
        <v>59090.5</v>
      </c>
      <c r="M1251" s="16">
        <f t="shared" si="2039"/>
        <v>505.89999999999998</v>
      </c>
      <c r="N1251" s="16">
        <f t="shared" si="2040"/>
        <v>505.89999999999998</v>
      </c>
      <c r="O1251" s="16">
        <f t="shared" ref="O1251:O1257" si="2084">O1252</f>
        <v>0</v>
      </c>
      <c r="P1251" s="16">
        <f t="shared" ref="P1251:P1257" si="2085">P1252</f>
        <v>0</v>
      </c>
      <c r="Q1251" s="16">
        <f t="shared" ref="Q1251:Q1257" si="2086">Q1252</f>
        <v>0</v>
      </c>
      <c r="R1251" s="16">
        <f t="shared" si="1978"/>
        <v>59090.5</v>
      </c>
      <c r="S1251" s="16">
        <f t="shared" si="1979"/>
        <v>505.89999999999998</v>
      </c>
      <c r="T1251" s="16">
        <f t="shared" si="1980"/>
        <v>505.89999999999998</v>
      </c>
      <c r="U1251" s="16">
        <f t="shared" ref="U1251:U1252" si="2087">U1252</f>
        <v>0</v>
      </c>
      <c r="V1251" s="16">
        <f t="shared" ref="V1251:V1252" si="2088">V1252</f>
        <v>0</v>
      </c>
      <c r="W1251" s="16">
        <f t="shared" ref="W1251:W1252" si="2089">W1252</f>
        <v>0</v>
      </c>
      <c r="X1251" s="16">
        <f t="shared" si="1981"/>
        <v>59090.5</v>
      </c>
      <c r="Y1251" s="16">
        <f t="shared" si="1982"/>
        <v>505.89999999999998</v>
      </c>
      <c r="Z1251" s="16">
        <f t="shared" si="1983"/>
        <v>505.89999999999998</v>
      </c>
      <c r="AA1251" s="16">
        <f t="shared" ref="AA1251:AA1252" si="2090">AA1252</f>
        <v>0</v>
      </c>
      <c r="AB1251" s="16">
        <f t="shared" ref="AB1251:AB1252" si="2091">AB1252</f>
        <v>0</v>
      </c>
      <c r="AC1251" s="16">
        <f t="shared" ref="AC1251:AC1252" si="2092">AC1252</f>
        <v>0</v>
      </c>
      <c r="AD1251" s="16">
        <f t="shared" si="1984"/>
        <v>59090.5</v>
      </c>
      <c r="AE1251" s="16">
        <f t="shared" si="1985"/>
        <v>505.89999999999998</v>
      </c>
      <c r="AF1251" s="16">
        <f t="shared" si="1986"/>
        <v>505.89999999999998</v>
      </c>
      <c r="AG1251" s="16">
        <f t="shared" ref="AG1251:AG1252" si="2093">AG1252</f>
        <v>0</v>
      </c>
      <c r="AH1251" s="16">
        <f t="shared" si="1987"/>
        <v>59090.5</v>
      </c>
      <c r="AI1251" s="16">
        <f t="shared" si="1988"/>
        <v>505.89999999999998</v>
      </c>
      <c r="AJ1251" s="16">
        <f t="shared" si="1989"/>
        <v>505.89999999999998</v>
      </c>
      <c r="AK1251" s="16">
        <f t="shared" ref="AK1251:AK1252" si="2094">AK1252</f>
        <v>0</v>
      </c>
      <c r="AL1251" s="16">
        <f t="shared" ref="AL1251:AL1252" si="2095">AL1252</f>
        <v>0</v>
      </c>
      <c r="AM1251" s="16">
        <f t="shared" ref="AM1251:AM1252" si="2096">AM1252</f>
        <v>0</v>
      </c>
      <c r="AN1251" s="16">
        <f t="shared" si="1990"/>
        <v>59090.5</v>
      </c>
      <c r="AO1251" s="16">
        <f t="shared" si="1991"/>
        <v>505.89999999999998</v>
      </c>
      <c r="AP1251" s="16">
        <f t="shared" si="1992"/>
        <v>505.89999999999998</v>
      </c>
      <c r="AQ1251" s="16">
        <f t="shared" ref="AQ1251:AQ1252" si="2097">AQ1252</f>
        <v>0</v>
      </c>
      <c r="AR1251" s="16">
        <f t="shared" ref="AR1251:AR1252" si="2098">AR1252</f>
        <v>0</v>
      </c>
      <c r="AS1251" s="16">
        <f t="shared" ref="AS1251:AS1252" si="2099">AS1252</f>
        <v>0</v>
      </c>
      <c r="AT1251" s="16">
        <f t="shared" si="1993"/>
        <v>59090.5</v>
      </c>
      <c r="AU1251" s="16">
        <f t="shared" si="1994"/>
        <v>505.89999999999998</v>
      </c>
      <c r="AV1251" s="16">
        <f t="shared" si="1995"/>
        <v>505.89999999999998</v>
      </c>
      <c r="AW1251" s="16">
        <f t="shared" ref="AW1251:AW1252" si="2100">AW1252</f>
        <v>15689.559999999999</v>
      </c>
      <c r="AX1251" s="16">
        <f t="shared" ref="AX1251:AX1252" si="2101">AX1252</f>
        <v>0</v>
      </c>
      <c r="AY1251" s="16">
        <f t="shared" ref="AY1251:AY1252" si="2102">AY1252</f>
        <v>0</v>
      </c>
      <c r="AZ1251" s="16">
        <f t="shared" si="1972"/>
        <v>74780.059999999998</v>
      </c>
      <c r="BA1251" s="16">
        <f t="shared" si="1973"/>
        <v>505.89999999999998</v>
      </c>
      <c r="BB1251" s="16">
        <f t="shared" si="1974"/>
        <v>505.89999999999998</v>
      </c>
      <c r="BC1251" s="16">
        <f t="shared" ref="BC1251:BC1252" si="2103">BC1252</f>
        <v>0</v>
      </c>
      <c r="BD1251" s="30"/>
      <c r="BE1251" s="30"/>
      <c r="BF1251" s="1"/>
      <c r="BG1251" s="1"/>
      <c r="BH1251" s="1"/>
      <c r="BI1251" s="1"/>
      <c r="BJ1251" s="1"/>
    </row>
    <row r="1252" s="1" customFormat="1" ht="30">
      <c r="A1252" s="13" t="s">
        <v>820</v>
      </c>
      <c r="B1252" s="14" t="s">
        <v>66</v>
      </c>
      <c r="C1252" s="13"/>
      <c r="D1252" s="13"/>
      <c r="E1252" s="29" t="s">
        <v>67</v>
      </c>
      <c r="F1252" s="16">
        <f t="shared" si="2078"/>
        <v>59090.5</v>
      </c>
      <c r="G1252" s="16">
        <f t="shared" si="2079"/>
        <v>505.89999999999998</v>
      </c>
      <c r="H1252" s="16">
        <f t="shared" si="2080"/>
        <v>505.89999999999998</v>
      </c>
      <c r="I1252" s="16">
        <f t="shared" si="2081"/>
        <v>0</v>
      </c>
      <c r="J1252" s="16">
        <f t="shared" si="2082"/>
        <v>0</v>
      </c>
      <c r="K1252" s="16">
        <f t="shared" si="2083"/>
        <v>0</v>
      </c>
      <c r="L1252" s="16">
        <f t="shared" si="2038"/>
        <v>59090.5</v>
      </c>
      <c r="M1252" s="16">
        <f t="shared" si="2039"/>
        <v>505.89999999999998</v>
      </c>
      <c r="N1252" s="16">
        <f t="shared" si="2040"/>
        <v>505.89999999999998</v>
      </c>
      <c r="O1252" s="16">
        <f t="shared" si="2084"/>
        <v>0</v>
      </c>
      <c r="P1252" s="16">
        <f t="shared" si="2085"/>
        <v>0</v>
      </c>
      <c r="Q1252" s="16">
        <f t="shared" si="2086"/>
        <v>0</v>
      </c>
      <c r="R1252" s="16">
        <f t="shared" si="1978"/>
        <v>59090.5</v>
      </c>
      <c r="S1252" s="16">
        <f t="shared" si="1979"/>
        <v>505.89999999999998</v>
      </c>
      <c r="T1252" s="16">
        <f t="shared" si="1980"/>
        <v>505.89999999999998</v>
      </c>
      <c r="U1252" s="16">
        <f t="shared" si="2087"/>
        <v>0</v>
      </c>
      <c r="V1252" s="16">
        <f t="shared" si="2088"/>
        <v>0</v>
      </c>
      <c r="W1252" s="16">
        <f t="shared" si="2089"/>
        <v>0</v>
      </c>
      <c r="X1252" s="16">
        <f t="shared" si="1981"/>
        <v>59090.5</v>
      </c>
      <c r="Y1252" s="16">
        <f t="shared" si="1982"/>
        <v>505.89999999999998</v>
      </c>
      <c r="Z1252" s="16">
        <f t="shared" si="1983"/>
        <v>505.89999999999998</v>
      </c>
      <c r="AA1252" s="16">
        <f t="shared" si="2090"/>
        <v>0</v>
      </c>
      <c r="AB1252" s="16">
        <f t="shared" si="2091"/>
        <v>0</v>
      </c>
      <c r="AC1252" s="16">
        <f t="shared" si="2092"/>
        <v>0</v>
      </c>
      <c r="AD1252" s="16">
        <f t="shared" si="1984"/>
        <v>59090.5</v>
      </c>
      <c r="AE1252" s="16">
        <f t="shared" si="1985"/>
        <v>505.89999999999998</v>
      </c>
      <c r="AF1252" s="16">
        <f t="shared" si="1986"/>
        <v>505.89999999999998</v>
      </c>
      <c r="AG1252" s="16">
        <f t="shared" si="2093"/>
        <v>0</v>
      </c>
      <c r="AH1252" s="16">
        <f t="shared" si="1987"/>
        <v>59090.5</v>
      </c>
      <c r="AI1252" s="16">
        <f t="shared" si="1988"/>
        <v>505.89999999999998</v>
      </c>
      <c r="AJ1252" s="16">
        <f t="shared" si="1989"/>
        <v>505.89999999999998</v>
      </c>
      <c r="AK1252" s="16">
        <f t="shared" si="2094"/>
        <v>0</v>
      </c>
      <c r="AL1252" s="16">
        <f t="shared" si="2095"/>
        <v>0</v>
      </c>
      <c r="AM1252" s="16">
        <f t="shared" si="2096"/>
        <v>0</v>
      </c>
      <c r="AN1252" s="16">
        <f t="shared" si="1990"/>
        <v>59090.5</v>
      </c>
      <c r="AO1252" s="16">
        <f t="shared" si="1991"/>
        <v>505.89999999999998</v>
      </c>
      <c r="AP1252" s="16">
        <f t="shared" si="1992"/>
        <v>505.89999999999998</v>
      </c>
      <c r="AQ1252" s="16">
        <f t="shared" si="2097"/>
        <v>0</v>
      </c>
      <c r="AR1252" s="16">
        <f t="shared" si="2098"/>
        <v>0</v>
      </c>
      <c r="AS1252" s="16">
        <f t="shared" si="2099"/>
        <v>0</v>
      </c>
      <c r="AT1252" s="16">
        <f t="shared" si="1993"/>
        <v>59090.5</v>
      </c>
      <c r="AU1252" s="16">
        <f t="shared" si="1994"/>
        <v>505.89999999999998</v>
      </c>
      <c r="AV1252" s="16">
        <f t="shared" si="1995"/>
        <v>505.89999999999998</v>
      </c>
      <c r="AW1252" s="16">
        <f t="shared" si="2100"/>
        <v>15689.559999999999</v>
      </c>
      <c r="AX1252" s="16">
        <f t="shared" si="2101"/>
        <v>0</v>
      </c>
      <c r="AY1252" s="16">
        <f t="shared" si="2102"/>
        <v>0</v>
      </c>
      <c r="AZ1252" s="16">
        <f t="shared" si="1972"/>
        <v>74780.059999999998</v>
      </c>
      <c r="BA1252" s="16">
        <f t="shared" si="1973"/>
        <v>505.89999999999998</v>
      </c>
      <c r="BB1252" s="16">
        <f t="shared" si="1974"/>
        <v>505.89999999999998</v>
      </c>
      <c r="BC1252" s="16">
        <f t="shared" si="2103"/>
        <v>0</v>
      </c>
      <c r="BD1252" s="30"/>
      <c r="BE1252" s="30"/>
      <c r="BF1252" s="1"/>
      <c r="BG1252" s="1"/>
      <c r="BH1252" s="1"/>
      <c r="BI1252" s="1"/>
      <c r="BJ1252" s="1"/>
    </row>
    <row r="1253" s="1" customFormat="1" ht="15">
      <c r="A1253" s="13" t="s">
        <v>820</v>
      </c>
      <c r="B1253" s="14">
        <v>200</v>
      </c>
      <c r="C1253" s="13" t="s">
        <v>327</v>
      </c>
      <c r="D1253" s="13" t="s">
        <v>37</v>
      </c>
      <c r="E1253" s="29" t="s">
        <v>736</v>
      </c>
      <c r="F1253" s="16">
        <f>58584.6+505.9</f>
        <v>59090.5</v>
      </c>
      <c r="G1253" s="16">
        <v>505.89999999999998</v>
      </c>
      <c r="H1253" s="16">
        <v>505.89999999999998</v>
      </c>
      <c r="I1253" s="16"/>
      <c r="J1253" s="16"/>
      <c r="K1253" s="16"/>
      <c r="L1253" s="16">
        <f t="shared" si="2038"/>
        <v>59090.5</v>
      </c>
      <c r="M1253" s="16">
        <f t="shared" si="2039"/>
        <v>505.89999999999998</v>
      </c>
      <c r="N1253" s="16">
        <f t="shared" si="2040"/>
        <v>505.89999999999998</v>
      </c>
      <c r="O1253" s="16"/>
      <c r="P1253" s="16"/>
      <c r="Q1253" s="16"/>
      <c r="R1253" s="16">
        <f t="shared" si="1978"/>
        <v>59090.5</v>
      </c>
      <c r="S1253" s="16">
        <f t="shared" si="1979"/>
        <v>505.89999999999998</v>
      </c>
      <c r="T1253" s="16">
        <f t="shared" si="1980"/>
        <v>505.89999999999998</v>
      </c>
      <c r="U1253" s="16"/>
      <c r="V1253" s="16"/>
      <c r="W1253" s="16"/>
      <c r="X1253" s="16">
        <f t="shared" si="1981"/>
        <v>59090.5</v>
      </c>
      <c r="Y1253" s="16">
        <f t="shared" si="1982"/>
        <v>505.89999999999998</v>
      </c>
      <c r="Z1253" s="16">
        <f t="shared" si="1983"/>
        <v>505.89999999999998</v>
      </c>
      <c r="AA1253" s="16"/>
      <c r="AB1253" s="16"/>
      <c r="AC1253" s="16"/>
      <c r="AD1253" s="16">
        <f t="shared" si="1984"/>
        <v>59090.5</v>
      </c>
      <c r="AE1253" s="16">
        <f t="shared" si="1985"/>
        <v>505.89999999999998</v>
      </c>
      <c r="AF1253" s="16">
        <f t="shared" si="1986"/>
        <v>505.89999999999998</v>
      </c>
      <c r="AG1253" s="16"/>
      <c r="AH1253" s="16">
        <f t="shared" si="1987"/>
        <v>59090.5</v>
      </c>
      <c r="AI1253" s="16">
        <f t="shared" si="1988"/>
        <v>505.89999999999998</v>
      </c>
      <c r="AJ1253" s="16">
        <f t="shared" si="1989"/>
        <v>505.89999999999998</v>
      </c>
      <c r="AK1253" s="16"/>
      <c r="AL1253" s="16"/>
      <c r="AM1253" s="16"/>
      <c r="AN1253" s="16">
        <f t="shared" si="1990"/>
        <v>59090.5</v>
      </c>
      <c r="AO1253" s="16">
        <f t="shared" si="1991"/>
        <v>505.89999999999998</v>
      </c>
      <c r="AP1253" s="16">
        <f t="shared" si="1992"/>
        <v>505.89999999999998</v>
      </c>
      <c r="AQ1253" s="16"/>
      <c r="AR1253" s="16"/>
      <c r="AS1253" s="16"/>
      <c r="AT1253" s="16">
        <f t="shared" si="1993"/>
        <v>59090.5</v>
      </c>
      <c r="AU1253" s="16">
        <f t="shared" si="1994"/>
        <v>505.89999999999998</v>
      </c>
      <c r="AV1253" s="16">
        <f t="shared" si="1995"/>
        <v>505.89999999999998</v>
      </c>
      <c r="AW1253" s="16">
        <v>15689.559999999999</v>
      </c>
      <c r="AX1253" s="16"/>
      <c r="AY1253" s="16"/>
      <c r="AZ1253" s="16">
        <f t="shared" si="1972"/>
        <v>74780.059999999998</v>
      </c>
      <c r="BA1253" s="16">
        <f t="shared" si="1973"/>
        <v>505.89999999999998</v>
      </c>
      <c r="BB1253" s="16">
        <f t="shared" si="1974"/>
        <v>505.89999999999998</v>
      </c>
      <c r="BC1253" s="16"/>
      <c r="BD1253" s="30"/>
      <c r="BE1253" s="30"/>
      <c r="BF1253" s="1"/>
      <c r="BG1253" s="1"/>
      <c r="BH1253" s="1"/>
      <c r="BI1253" s="1"/>
      <c r="BJ1253" s="1"/>
    </row>
    <row r="1254" s="1" customFormat="1" ht="45">
      <c r="A1254" s="13" t="s">
        <v>822</v>
      </c>
      <c r="B1254" s="14"/>
      <c r="C1254" s="13"/>
      <c r="D1254" s="13"/>
      <c r="E1254" s="31" t="s">
        <v>823</v>
      </c>
      <c r="F1254" s="16">
        <f t="shared" si="2078"/>
        <v>281047.90000000002</v>
      </c>
      <c r="G1254" s="16">
        <f t="shared" si="2079"/>
        <v>572096.09999999998</v>
      </c>
      <c r="H1254" s="16">
        <f t="shared" si="2080"/>
        <v>600000</v>
      </c>
      <c r="I1254" s="16">
        <f t="shared" si="2081"/>
        <v>0</v>
      </c>
      <c r="J1254" s="16">
        <f t="shared" si="2082"/>
        <v>0</v>
      </c>
      <c r="K1254" s="16">
        <f t="shared" si="2083"/>
        <v>0</v>
      </c>
      <c r="L1254" s="16">
        <f t="shared" si="2038"/>
        <v>281047.90000000002</v>
      </c>
      <c r="M1254" s="16">
        <f t="shared" si="2039"/>
        <v>572096.09999999998</v>
      </c>
      <c r="N1254" s="16">
        <f t="shared" si="2040"/>
        <v>600000</v>
      </c>
      <c r="O1254" s="16">
        <f>O1255+O1257</f>
        <v>125633.65396</v>
      </c>
      <c r="P1254" s="16">
        <f>P1255+P1257</f>
        <v>0</v>
      </c>
      <c r="Q1254" s="16">
        <f>Q1255+Q1257</f>
        <v>0</v>
      </c>
      <c r="R1254" s="16">
        <f t="shared" si="1978"/>
        <v>406681.55396000005</v>
      </c>
      <c r="S1254" s="16">
        <f t="shared" si="1979"/>
        <v>572096.09999999998</v>
      </c>
      <c r="T1254" s="16">
        <f t="shared" si="1980"/>
        <v>600000</v>
      </c>
      <c r="U1254" s="16">
        <f>U1255+U1257</f>
        <v>0</v>
      </c>
      <c r="V1254" s="16">
        <f>V1255+V1257</f>
        <v>0</v>
      </c>
      <c r="W1254" s="16">
        <f>W1255+W1257</f>
        <v>0</v>
      </c>
      <c r="X1254" s="16">
        <f t="shared" si="1981"/>
        <v>406681.55396000005</v>
      </c>
      <c r="Y1254" s="16">
        <f t="shared" si="1982"/>
        <v>572096.09999999998</v>
      </c>
      <c r="Z1254" s="16">
        <f t="shared" si="1983"/>
        <v>600000</v>
      </c>
      <c r="AA1254" s="16">
        <f>AA1255+AA1257</f>
        <v>-65320.65928</v>
      </c>
      <c r="AB1254" s="16">
        <f>AB1255+AB1257</f>
        <v>0</v>
      </c>
      <c r="AC1254" s="16">
        <f>AC1255+AC1257</f>
        <v>65320.65928</v>
      </c>
      <c r="AD1254" s="16">
        <f t="shared" si="1984"/>
        <v>341360.89468000003</v>
      </c>
      <c r="AE1254" s="16">
        <f t="shared" si="1985"/>
        <v>572096.09999999998</v>
      </c>
      <c r="AF1254" s="16">
        <f t="shared" si="1986"/>
        <v>665320.65928000002</v>
      </c>
      <c r="AG1254" s="16">
        <f>AG1255+AG1257</f>
        <v>0</v>
      </c>
      <c r="AH1254" s="16">
        <f t="shared" si="1987"/>
        <v>341360.89468000003</v>
      </c>
      <c r="AI1254" s="16">
        <f t="shared" si="1988"/>
        <v>572096.09999999998</v>
      </c>
      <c r="AJ1254" s="16">
        <f t="shared" si="1989"/>
        <v>665320.65928000002</v>
      </c>
      <c r="AK1254" s="16">
        <f>AK1255+AK1257</f>
        <v>-13201.99</v>
      </c>
      <c r="AL1254" s="16">
        <f>AL1255+AL1257</f>
        <v>0</v>
      </c>
      <c r="AM1254" s="16">
        <f>AM1255+AM1257</f>
        <v>0</v>
      </c>
      <c r="AN1254" s="16">
        <f t="shared" si="1990"/>
        <v>328158.90468000004</v>
      </c>
      <c r="AO1254" s="16">
        <f t="shared" si="1991"/>
        <v>572096.09999999998</v>
      </c>
      <c r="AP1254" s="16">
        <f t="shared" si="1992"/>
        <v>665320.65928000002</v>
      </c>
      <c r="AQ1254" s="16">
        <f>AQ1255+AQ1257</f>
        <v>-2073.587</v>
      </c>
      <c r="AR1254" s="16">
        <f>AR1255+AR1257</f>
        <v>0</v>
      </c>
      <c r="AS1254" s="16">
        <f>AS1255+AS1257</f>
        <v>0</v>
      </c>
      <c r="AT1254" s="16">
        <f t="shared" si="1993"/>
        <v>326085.31768000004</v>
      </c>
      <c r="AU1254" s="16">
        <f t="shared" si="1994"/>
        <v>572096.09999999998</v>
      </c>
      <c r="AV1254" s="16">
        <f t="shared" si="1995"/>
        <v>665320.65928000002</v>
      </c>
      <c r="AW1254" s="16">
        <f>AW1255+AW1257</f>
        <v>106607.67200000001</v>
      </c>
      <c r="AX1254" s="16">
        <f>AX1255+AX1257</f>
        <v>-106308.717</v>
      </c>
      <c r="AY1254" s="16">
        <f>AY1255+AY1257</f>
        <v>0</v>
      </c>
      <c r="AZ1254" s="16">
        <f t="shared" si="1972"/>
        <v>432692.98968000006</v>
      </c>
      <c r="BA1254" s="16">
        <f t="shared" si="1973"/>
        <v>465787.38299999997</v>
      </c>
      <c r="BB1254" s="16">
        <f t="shared" si="1974"/>
        <v>665320.65928000002</v>
      </c>
      <c r="BC1254" s="16">
        <f>BC1255+BC1257</f>
        <v>0</v>
      </c>
      <c r="BD1254" s="30"/>
      <c r="BE1254" s="30"/>
      <c r="BF1254" s="1"/>
      <c r="BG1254" s="1"/>
      <c r="BH1254" s="1"/>
      <c r="BI1254" s="1"/>
      <c r="BJ1254" s="1"/>
    </row>
    <row r="1255" s="1" customFormat="1" ht="30">
      <c r="A1255" s="13" t="s">
        <v>822</v>
      </c>
      <c r="B1255" s="14" t="s">
        <v>66</v>
      </c>
      <c r="C1255" s="13"/>
      <c r="D1255" s="13"/>
      <c r="E1255" s="29" t="s">
        <v>67</v>
      </c>
      <c r="F1255" s="16">
        <f t="shared" si="2078"/>
        <v>281047.90000000002</v>
      </c>
      <c r="G1255" s="16">
        <f t="shared" si="2079"/>
        <v>572096.09999999998</v>
      </c>
      <c r="H1255" s="16">
        <f t="shared" si="2080"/>
        <v>600000</v>
      </c>
      <c r="I1255" s="16">
        <f t="shared" si="2081"/>
        <v>0</v>
      </c>
      <c r="J1255" s="16">
        <f t="shared" si="2082"/>
        <v>0</v>
      </c>
      <c r="K1255" s="16">
        <f t="shared" si="2083"/>
        <v>0</v>
      </c>
      <c r="L1255" s="16">
        <f t="shared" si="2038"/>
        <v>281047.90000000002</v>
      </c>
      <c r="M1255" s="16">
        <f t="shared" si="2039"/>
        <v>572096.09999999998</v>
      </c>
      <c r="N1255" s="16">
        <f t="shared" si="2040"/>
        <v>600000</v>
      </c>
      <c r="O1255" s="16">
        <f t="shared" si="2084"/>
        <v>116272.37897999999</v>
      </c>
      <c r="P1255" s="16">
        <f t="shared" si="2085"/>
        <v>0</v>
      </c>
      <c r="Q1255" s="16">
        <f t="shared" si="2086"/>
        <v>0</v>
      </c>
      <c r="R1255" s="16">
        <f t="shared" si="1978"/>
        <v>397320.27898</v>
      </c>
      <c r="S1255" s="16">
        <f t="shared" si="1979"/>
        <v>572096.09999999998</v>
      </c>
      <c r="T1255" s="16">
        <f t="shared" si="1980"/>
        <v>600000</v>
      </c>
      <c r="U1255" s="16">
        <f>U1256</f>
        <v>0</v>
      </c>
      <c r="V1255" s="16">
        <f>V1256</f>
        <v>0</v>
      </c>
      <c r="W1255" s="16">
        <f>W1256</f>
        <v>0</v>
      </c>
      <c r="X1255" s="16">
        <f t="shared" si="1981"/>
        <v>397320.27898</v>
      </c>
      <c r="Y1255" s="16">
        <f t="shared" si="1982"/>
        <v>572096.09999999998</v>
      </c>
      <c r="Z1255" s="16">
        <f t="shared" si="1983"/>
        <v>600000</v>
      </c>
      <c r="AA1255" s="16">
        <f>AA1256</f>
        <v>-65320.65928</v>
      </c>
      <c r="AB1255" s="16">
        <f>AB1256</f>
        <v>0</v>
      </c>
      <c r="AC1255" s="16">
        <f>AC1256</f>
        <v>65320.65928</v>
      </c>
      <c r="AD1255" s="16">
        <f t="shared" si="1984"/>
        <v>331999.61969999998</v>
      </c>
      <c r="AE1255" s="16">
        <f t="shared" si="1985"/>
        <v>572096.09999999998</v>
      </c>
      <c r="AF1255" s="16">
        <f t="shared" si="1986"/>
        <v>665320.65928000002</v>
      </c>
      <c r="AG1255" s="16">
        <f>AG1256</f>
        <v>0</v>
      </c>
      <c r="AH1255" s="16">
        <f t="shared" si="1987"/>
        <v>331999.61969999998</v>
      </c>
      <c r="AI1255" s="16">
        <f t="shared" si="1988"/>
        <v>572096.09999999998</v>
      </c>
      <c r="AJ1255" s="16">
        <f t="shared" si="1989"/>
        <v>665320.65928000002</v>
      </c>
      <c r="AK1255" s="16">
        <f>AK1256</f>
        <v>-13201.99</v>
      </c>
      <c r="AL1255" s="16">
        <f>AL1256</f>
        <v>0</v>
      </c>
      <c r="AM1255" s="16">
        <f>AM1256</f>
        <v>0</v>
      </c>
      <c r="AN1255" s="16">
        <f t="shared" si="1990"/>
        <v>318797.62969999999</v>
      </c>
      <c r="AO1255" s="16">
        <f t="shared" si="1991"/>
        <v>572096.09999999998</v>
      </c>
      <c r="AP1255" s="16">
        <f t="shared" si="1992"/>
        <v>665320.65928000002</v>
      </c>
      <c r="AQ1255" s="16">
        <f>AQ1256</f>
        <v>-2073.587</v>
      </c>
      <c r="AR1255" s="16">
        <f>AR1256</f>
        <v>0</v>
      </c>
      <c r="AS1255" s="16">
        <f>AS1256</f>
        <v>0</v>
      </c>
      <c r="AT1255" s="16">
        <f t="shared" si="1993"/>
        <v>316724.04269999999</v>
      </c>
      <c r="AU1255" s="16">
        <f t="shared" si="1994"/>
        <v>572096.09999999998</v>
      </c>
      <c r="AV1255" s="16">
        <f t="shared" si="1995"/>
        <v>665320.65928000002</v>
      </c>
      <c r="AW1255" s="16">
        <f>AW1256</f>
        <v>106607.67200000001</v>
      </c>
      <c r="AX1255" s="16">
        <f>AX1256</f>
        <v>-106308.717</v>
      </c>
      <c r="AY1255" s="16">
        <f>AY1256</f>
        <v>0</v>
      </c>
      <c r="AZ1255" s="16">
        <f t="shared" si="1972"/>
        <v>423331.71470000001</v>
      </c>
      <c r="BA1255" s="16">
        <f t="shared" si="1973"/>
        <v>465787.38299999997</v>
      </c>
      <c r="BB1255" s="16">
        <f t="shared" si="1974"/>
        <v>665320.65928000002</v>
      </c>
      <c r="BC1255" s="16">
        <f>BC1256</f>
        <v>0</v>
      </c>
      <c r="BD1255" s="30"/>
      <c r="BE1255" s="30"/>
      <c r="BF1255" s="1"/>
      <c r="BG1255" s="1"/>
      <c r="BH1255" s="1"/>
      <c r="BI1255" s="1"/>
      <c r="BJ1255" s="1"/>
    </row>
    <row r="1256" s="1" customFormat="1" ht="15">
      <c r="A1256" s="13" t="s">
        <v>822</v>
      </c>
      <c r="B1256" s="14">
        <v>200</v>
      </c>
      <c r="C1256" s="13" t="s">
        <v>327</v>
      </c>
      <c r="D1256" s="13" t="s">
        <v>37</v>
      </c>
      <c r="E1256" s="29" t="s">
        <v>736</v>
      </c>
      <c r="F1256" s="16">
        <v>281047.90000000002</v>
      </c>
      <c r="G1256" s="16">
        <v>572096.09999999998</v>
      </c>
      <c r="H1256" s="16">
        <v>600000</v>
      </c>
      <c r="I1256" s="16"/>
      <c r="J1256" s="16"/>
      <c r="K1256" s="16"/>
      <c r="L1256" s="16">
        <f t="shared" si="2038"/>
        <v>281047.90000000002</v>
      </c>
      <c r="M1256" s="16">
        <f t="shared" si="2039"/>
        <v>572096.09999999998</v>
      </c>
      <c r="N1256" s="16">
        <f t="shared" si="2040"/>
        <v>600000</v>
      </c>
      <c r="O1256" s="16">
        <v>116272.37897999999</v>
      </c>
      <c r="P1256" s="16"/>
      <c r="Q1256" s="16"/>
      <c r="R1256" s="16">
        <f t="shared" ref="R1256:R1319" si="2104">L1256+O1256</f>
        <v>397320.27898</v>
      </c>
      <c r="S1256" s="16">
        <f t="shared" ref="S1256:S1319" si="2105">M1256+P1256</f>
        <v>572096.09999999998</v>
      </c>
      <c r="T1256" s="16">
        <f t="shared" ref="T1256:T1319" si="2106">N1256+Q1256</f>
        <v>600000</v>
      </c>
      <c r="U1256" s="16"/>
      <c r="V1256" s="16"/>
      <c r="W1256" s="16"/>
      <c r="X1256" s="16">
        <f t="shared" ref="X1256:X1319" si="2107">R1256+U1256</f>
        <v>397320.27898</v>
      </c>
      <c r="Y1256" s="16">
        <f t="shared" ref="Y1256:Y1319" si="2108">S1256+V1256</f>
        <v>572096.09999999998</v>
      </c>
      <c r="Z1256" s="16">
        <f t="shared" ref="Z1256:Z1319" si="2109">T1256+W1256</f>
        <v>600000</v>
      </c>
      <c r="AA1256" s="16">
        <v>-65320.65928</v>
      </c>
      <c r="AB1256" s="16"/>
      <c r="AC1256" s="16">
        <v>65320.65928</v>
      </c>
      <c r="AD1256" s="16">
        <f t="shared" ref="AD1256:AD1319" si="2110">X1256+AA1256</f>
        <v>331999.61969999998</v>
      </c>
      <c r="AE1256" s="16">
        <f t="shared" ref="AE1256:AE1319" si="2111">Y1256+AB1256</f>
        <v>572096.09999999998</v>
      </c>
      <c r="AF1256" s="16">
        <f t="shared" ref="AF1256:AF1319" si="2112">Z1256+AC1256</f>
        <v>665320.65928000002</v>
      </c>
      <c r="AG1256" s="16"/>
      <c r="AH1256" s="16">
        <f t="shared" ref="AH1256:AH1319" si="2113">AD1256+AG1256</f>
        <v>331999.61969999998</v>
      </c>
      <c r="AI1256" s="16">
        <f t="shared" ref="AI1256:AI1319" si="2114">AE1256</f>
        <v>572096.09999999998</v>
      </c>
      <c r="AJ1256" s="16">
        <f t="shared" ref="AJ1256:AJ1319" si="2115">AF1256</f>
        <v>665320.65928000002</v>
      </c>
      <c r="AK1256" s="16">
        <v>-13201.99</v>
      </c>
      <c r="AL1256" s="16"/>
      <c r="AM1256" s="16"/>
      <c r="AN1256" s="16">
        <f t="shared" ref="AN1256:AN1319" si="2116">AH1256+AK1256</f>
        <v>318797.62969999999</v>
      </c>
      <c r="AO1256" s="16">
        <f t="shared" ref="AO1256:AO1319" si="2117">AI1256+AL1256</f>
        <v>572096.09999999998</v>
      </c>
      <c r="AP1256" s="16">
        <f t="shared" ref="AP1256:AP1319" si="2118">AJ1256+AM1256</f>
        <v>665320.65928000002</v>
      </c>
      <c r="AQ1256" s="16">
        <v>-2073.587</v>
      </c>
      <c r="AR1256" s="16"/>
      <c r="AS1256" s="16"/>
      <c r="AT1256" s="16">
        <f t="shared" ref="AT1256:AT1319" si="2119">AN1256+AQ1256</f>
        <v>316724.04269999999</v>
      </c>
      <c r="AU1256" s="16">
        <f t="shared" ref="AU1256:AU1319" si="2120">AO1256+AR1256</f>
        <v>572096.09999999998</v>
      </c>
      <c r="AV1256" s="16">
        <f t="shared" ref="AV1256:AV1319" si="2121">AP1256+AS1256</f>
        <v>665320.65928000002</v>
      </c>
      <c r="AW1256" s="16">
        <v>106607.67200000001</v>
      </c>
      <c r="AX1256" s="16">
        <v>-106308.717</v>
      </c>
      <c r="AY1256" s="16"/>
      <c r="AZ1256" s="16">
        <f t="shared" ref="AZ1256:AZ1319" si="2122">AT1256+AW1256</f>
        <v>423331.71470000001</v>
      </c>
      <c r="BA1256" s="16">
        <f t="shared" ref="BA1256:BA1319" si="2123">AU1256+AX1256</f>
        <v>465787.38299999997</v>
      </c>
      <c r="BB1256" s="16">
        <f t="shared" ref="BB1256:BB1319" si="2124">AV1256+AY1256</f>
        <v>665320.65928000002</v>
      </c>
      <c r="BC1256" s="16"/>
      <c r="BD1256" s="30"/>
      <c r="BE1256" s="30"/>
      <c r="BF1256" s="1"/>
      <c r="BG1256" s="1"/>
      <c r="BH1256" s="1"/>
      <c r="BI1256" s="1"/>
      <c r="BJ1256" s="1"/>
    </row>
    <row r="1257" s="1" customFormat="1" ht="15">
      <c r="A1257" s="13" t="s">
        <v>822</v>
      </c>
      <c r="B1257" s="14" t="s">
        <v>52</v>
      </c>
      <c r="C1257" s="13"/>
      <c r="D1257" s="13"/>
      <c r="E1257" s="29" t="s">
        <v>53</v>
      </c>
      <c r="F1257" s="16"/>
      <c r="G1257" s="16"/>
      <c r="H1257" s="16"/>
      <c r="I1257" s="16"/>
      <c r="J1257" s="16"/>
      <c r="K1257" s="16"/>
      <c r="L1257" s="16"/>
      <c r="M1257" s="16"/>
      <c r="N1257" s="16"/>
      <c r="O1257" s="16">
        <f t="shared" si="2084"/>
        <v>9361.2749800000001</v>
      </c>
      <c r="P1257" s="16">
        <f t="shared" si="2085"/>
        <v>0</v>
      </c>
      <c r="Q1257" s="16">
        <f t="shared" si="2086"/>
        <v>0</v>
      </c>
      <c r="R1257" s="16">
        <f t="shared" si="2104"/>
        <v>9361.2749800000001</v>
      </c>
      <c r="S1257" s="16">
        <f t="shared" si="2105"/>
        <v>0</v>
      </c>
      <c r="T1257" s="16">
        <f t="shared" si="2106"/>
        <v>0</v>
      </c>
      <c r="U1257" s="16">
        <f>U1258</f>
        <v>0</v>
      </c>
      <c r="V1257" s="16">
        <f>V1258</f>
        <v>0</v>
      </c>
      <c r="W1257" s="16">
        <f>W1258</f>
        <v>0</v>
      </c>
      <c r="X1257" s="16">
        <f t="shared" si="2107"/>
        <v>9361.2749800000001</v>
      </c>
      <c r="Y1257" s="16">
        <f t="shared" si="2108"/>
        <v>0</v>
      </c>
      <c r="Z1257" s="16">
        <f t="shared" si="2109"/>
        <v>0</v>
      </c>
      <c r="AA1257" s="16">
        <f>AA1258</f>
        <v>0</v>
      </c>
      <c r="AB1257" s="16">
        <f>AB1258</f>
        <v>0</v>
      </c>
      <c r="AC1257" s="16">
        <f>AC1258</f>
        <v>0</v>
      </c>
      <c r="AD1257" s="16">
        <f t="shared" si="2110"/>
        <v>9361.2749800000001</v>
      </c>
      <c r="AE1257" s="16">
        <f t="shared" si="2111"/>
        <v>0</v>
      </c>
      <c r="AF1257" s="16">
        <f t="shared" si="2112"/>
        <v>0</v>
      </c>
      <c r="AG1257" s="16">
        <f>AG1258</f>
        <v>0</v>
      </c>
      <c r="AH1257" s="16">
        <f t="shared" si="2113"/>
        <v>9361.2749800000001</v>
      </c>
      <c r="AI1257" s="16">
        <f t="shared" si="2114"/>
        <v>0</v>
      </c>
      <c r="AJ1257" s="16">
        <f t="shared" si="2115"/>
        <v>0</v>
      </c>
      <c r="AK1257" s="16">
        <f>AK1258</f>
        <v>0</v>
      </c>
      <c r="AL1257" s="16">
        <f>AL1258</f>
        <v>0</v>
      </c>
      <c r="AM1257" s="16">
        <f>AM1258</f>
        <v>0</v>
      </c>
      <c r="AN1257" s="16">
        <f t="shared" si="2116"/>
        <v>9361.2749800000001</v>
      </c>
      <c r="AO1257" s="16">
        <f t="shared" si="2117"/>
        <v>0</v>
      </c>
      <c r="AP1257" s="16">
        <f t="shared" si="2118"/>
        <v>0</v>
      </c>
      <c r="AQ1257" s="16">
        <f>AQ1258</f>
        <v>0</v>
      </c>
      <c r="AR1257" s="16">
        <f>AR1258</f>
        <v>0</v>
      </c>
      <c r="AS1257" s="16">
        <f>AS1258</f>
        <v>0</v>
      </c>
      <c r="AT1257" s="16">
        <f t="shared" si="2119"/>
        <v>9361.2749800000001</v>
      </c>
      <c r="AU1257" s="16">
        <f t="shared" si="2120"/>
        <v>0</v>
      </c>
      <c r="AV1257" s="16">
        <f t="shared" si="2121"/>
        <v>0</v>
      </c>
      <c r="AW1257" s="16">
        <f>AW1258</f>
        <v>0</v>
      </c>
      <c r="AX1257" s="16">
        <f>AX1258</f>
        <v>0</v>
      </c>
      <c r="AY1257" s="16">
        <f>AY1258</f>
        <v>0</v>
      </c>
      <c r="AZ1257" s="16">
        <f t="shared" si="2122"/>
        <v>9361.2749800000001</v>
      </c>
      <c r="BA1257" s="16">
        <f t="shared" si="2123"/>
        <v>0</v>
      </c>
      <c r="BB1257" s="16">
        <f t="shared" si="2124"/>
        <v>0</v>
      </c>
      <c r="BC1257" s="16">
        <f>BC1258</f>
        <v>0</v>
      </c>
      <c r="BD1257" s="30"/>
      <c r="BE1257" s="30"/>
      <c r="BF1257" s="1"/>
      <c r="BG1257" s="1"/>
      <c r="BH1257" s="1"/>
      <c r="BI1257" s="1"/>
      <c r="BJ1257" s="1"/>
    </row>
    <row r="1258" s="1" customFormat="1">
      <c r="A1258" s="13" t="s">
        <v>822</v>
      </c>
      <c r="B1258" s="14">
        <v>800</v>
      </c>
      <c r="C1258" s="13" t="s">
        <v>327</v>
      </c>
      <c r="D1258" s="13" t="s">
        <v>37</v>
      </c>
      <c r="E1258" s="29" t="s">
        <v>736</v>
      </c>
      <c r="F1258" s="16"/>
      <c r="G1258" s="16"/>
      <c r="H1258" s="16"/>
      <c r="I1258" s="16"/>
      <c r="J1258" s="16"/>
      <c r="K1258" s="16"/>
      <c r="L1258" s="16"/>
      <c r="M1258" s="16"/>
      <c r="N1258" s="16"/>
      <c r="O1258" s="16">
        <v>9361.2749800000001</v>
      </c>
      <c r="P1258" s="16"/>
      <c r="Q1258" s="16"/>
      <c r="R1258" s="16">
        <f t="shared" si="2104"/>
        <v>9361.2749800000001</v>
      </c>
      <c r="S1258" s="16">
        <f t="shared" si="2105"/>
        <v>0</v>
      </c>
      <c r="T1258" s="16">
        <f t="shared" si="2106"/>
        <v>0</v>
      </c>
      <c r="U1258" s="16"/>
      <c r="V1258" s="16"/>
      <c r="W1258" s="16"/>
      <c r="X1258" s="16">
        <f t="shared" si="2107"/>
        <v>9361.2749800000001</v>
      </c>
      <c r="Y1258" s="16">
        <f t="shared" si="2108"/>
        <v>0</v>
      </c>
      <c r="Z1258" s="16">
        <f t="shared" si="2109"/>
        <v>0</v>
      </c>
      <c r="AA1258" s="16"/>
      <c r="AB1258" s="16"/>
      <c r="AC1258" s="16"/>
      <c r="AD1258" s="16">
        <f t="shared" si="2110"/>
        <v>9361.2749800000001</v>
      </c>
      <c r="AE1258" s="16">
        <f t="shared" si="2111"/>
        <v>0</v>
      </c>
      <c r="AF1258" s="16">
        <f t="shared" si="2112"/>
        <v>0</v>
      </c>
      <c r="AG1258" s="16"/>
      <c r="AH1258" s="16">
        <f t="shared" si="2113"/>
        <v>9361.2749800000001</v>
      </c>
      <c r="AI1258" s="16">
        <f t="shared" si="2114"/>
        <v>0</v>
      </c>
      <c r="AJ1258" s="16">
        <f t="shared" si="2115"/>
        <v>0</v>
      </c>
      <c r="AK1258" s="16"/>
      <c r="AL1258" s="16"/>
      <c r="AM1258" s="16"/>
      <c r="AN1258" s="16">
        <f t="shared" si="2116"/>
        <v>9361.2749800000001</v>
      </c>
      <c r="AO1258" s="16">
        <f t="shared" si="2117"/>
        <v>0</v>
      </c>
      <c r="AP1258" s="16">
        <f t="shared" si="2118"/>
        <v>0</v>
      </c>
      <c r="AQ1258" s="16"/>
      <c r="AR1258" s="16"/>
      <c r="AS1258" s="16"/>
      <c r="AT1258" s="16">
        <f t="shared" si="2119"/>
        <v>9361.2749800000001</v>
      </c>
      <c r="AU1258" s="16">
        <f t="shared" si="2120"/>
        <v>0</v>
      </c>
      <c r="AV1258" s="16">
        <f t="shared" si="2121"/>
        <v>0</v>
      </c>
      <c r="AW1258" s="16"/>
      <c r="AX1258" s="16"/>
      <c r="AY1258" s="16"/>
      <c r="AZ1258" s="16">
        <f t="shared" si="2122"/>
        <v>9361.2749800000001</v>
      </c>
      <c r="BA1258" s="16">
        <f t="shared" si="2123"/>
        <v>0</v>
      </c>
      <c r="BB1258" s="16">
        <f t="shared" si="2124"/>
        <v>0</v>
      </c>
      <c r="BC1258" s="16"/>
      <c r="BD1258" s="30"/>
      <c r="BE1258" s="30"/>
      <c r="BF1258" s="1"/>
      <c r="BG1258" s="1"/>
      <c r="BH1258" s="1"/>
      <c r="BI1258" s="1"/>
      <c r="BJ1258" s="1"/>
    </row>
    <row r="1259" s="1" customFormat="1">
      <c r="A1259" s="13" t="s">
        <v>824</v>
      </c>
      <c r="B1259" s="14"/>
      <c r="C1259" s="13"/>
      <c r="D1259" s="13"/>
      <c r="E1259" s="29" t="s">
        <v>825</v>
      </c>
      <c r="F1259" s="16">
        <f>F1260+F1263+F1266+F1269</f>
        <v>120258.39999999999</v>
      </c>
      <c r="G1259" s="16">
        <f>G1260+G1263+G1266+G1269</f>
        <v>120661</v>
      </c>
      <c r="H1259" s="16">
        <f>H1260+H1263+H1266+H1269</f>
        <v>120661</v>
      </c>
      <c r="I1259" s="16">
        <f>I1260+I1263+I1266+I1269</f>
        <v>0</v>
      </c>
      <c r="J1259" s="16">
        <f>J1260+J1263+J1266+J1269</f>
        <v>0</v>
      </c>
      <c r="K1259" s="16">
        <f>K1260+K1263+K1266+K1269</f>
        <v>0</v>
      </c>
      <c r="L1259" s="16">
        <f t="shared" si="2038"/>
        <v>120258.39999999999</v>
      </c>
      <c r="M1259" s="16">
        <f t="shared" si="2039"/>
        <v>120661</v>
      </c>
      <c r="N1259" s="16">
        <f t="shared" si="2040"/>
        <v>120661</v>
      </c>
      <c r="O1259" s="16">
        <f>O1260+O1263+O1266+O1269</f>
        <v>960.60000000000002</v>
      </c>
      <c r="P1259" s="16">
        <f>P1260+P1263+P1266+P1269</f>
        <v>0</v>
      </c>
      <c r="Q1259" s="16">
        <f>Q1260+Q1263+Q1266+Q1269</f>
        <v>0</v>
      </c>
      <c r="R1259" s="16">
        <f t="shared" si="2104"/>
        <v>121219</v>
      </c>
      <c r="S1259" s="16">
        <f t="shared" si="2105"/>
        <v>120661</v>
      </c>
      <c r="T1259" s="16">
        <f t="shared" si="2106"/>
        <v>120661</v>
      </c>
      <c r="U1259" s="16">
        <f>U1260+U1263+U1266+U1269</f>
        <v>0</v>
      </c>
      <c r="V1259" s="16">
        <f>V1260+V1263+V1266+V1269</f>
        <v>0</v>
      </c>
      <c r="W1259" s="16">
        <f>W1260+W1263+W1266+W1269</f>
        <v>0</v>
      </c>
      <c r="X1259" s="16">
        <f t="shared" si="2107"/>
        <v>121219</v>
      </c>
      <c r="Y1259" s="16">
        <f t="shared" si="2108"/>
        <v>120661</v>
      </c>
      <c r="Z1259" s="16">
        <f t="shared" si="2109"/>
        <v>120661</v>
      </c>
      <c r="AA1259" s="16">
        <f>AA1260+AA1263+AA1266+AA1269</f>
        <v>0</v>
      </c>
      <c r="AB1259" s="16">
        <f>AB1260+AB1263+AB1266+AB1269</f>
        <v>0</v>
      </c>
      <c r="AC1259" s="16">
        <f>AC1260+AC1263+AC1266+AC1269</f>
        <v>0</v>
      </c>
      <c r="AD1259" s="16">
        <f t="shared" si="2110"/>
        <v>121219</v>
      </c>
      <c r="AE1259" s="16">
        <f t="shared" si="2111"/>
        <v>120661</v>
      </c>
      <c r="AF1259" s="16">
        <f t="shared" si="2112"/>
        <v>120661</v>
      </c>
      <c r="AG1259" s="16">
        <f>AG1260+AG1263+AG1266+AG1269</f>
        <v>0</v>
      </c>
      <c r="AH1259" s="16">
        <f t="shared" si="2113"/>
        <v>121219</v>
      </c>
      <c r="AI1259" s="16">
        <f t="shared" si="2114"/>
        <v>120661</v>
      </c>
      <c r="AJ1259" s="16">
        <f t="shared" si="2115"/>
        <v>120661</v>
      </c>
      <c r="AK1259" s="16">
        <f>AK1260+AK1263+AK1266+AK1269</f>
        <v>1059.75</v>
      </c>
      <c r="AL1259" s="16">
        <f>AL1260+AL1263+AL1266+AL1269</f>
        <v>0</v>
      </c>
      <c r="AM1259" s="16">
        <f>AM1260+AM1263+AM1266+AM1269</f>
        <v>0</v>
      </c>
      <c r="AN1259" s="16">
        <f t="shared" si="2116"/>
        <v>122278.75</v>
      </c>
      <c r="AO1259" s="16">
        <f t="shared" si="2117"/>
        <v>120661</v>
      </c>
      <c r="AP1259" s="16">
        <f t="shared" si="2118"/>
        <v>120661</v>
      </c>
      <c r="AQ1259" s="16">
        <f>AQ1260+AQ1263+AQ1266+AQ1269</f>
        <v>0</v>
      </c>
      <c r="AR1259" s="16">
        <f>AR1260+AR1263+AR1266+AR1269</f>
        <v>0</v>
      </c>
      <c r="AS1259" s="16">
        <f>AS1260+AS1263+AS1266+AS1269</f>
        <v>0</v>
      </c>
      <c r="AT1259" s="16">
        <f t="shared" si="2119"/>
        <v>122278.75</v>
      </c>
      <c r="AU1259" s="16">
        <f t="shared" si="2120"/>
        <v>120661</v>
      </c>
      <c r="AV1259" s="16">
        <f t="shared" si="2121"/>
        <v>120661</v>
      </c>
      <c r="AW1259" s="16">
        <f>AW1260+AW1263+AW1266+AW1269</f>
        <v>9504.1839999999993</v>
      </c>
      <c r="AX1259" s="16">
        <f>AX1260+AX1263+AX1266+AX1269</f>
        <v>0</v>
      </c>
      <c r="AY1259" s="16">
        <f>AY1260+AY1263+AY1266+AY1269</f>
        <v>0</v>
      </c>
      <c r="AZ1259" s="16">
        <f t="shared" si="2122"/>
        <v>131782.93400000001</v>
      </c>
      <c r="BA1259" s="16">
        <f t="shared" si="2123"/>
        <v>120661</v>
      </c>
      <c r="BB1259" s="16">
        <f t="shared" si="2124"/>
        <v>120661</v>
      </c>
      <c r="BC1259" s="16">
        <f>BC1260+BC1263+BC1266+BC1269</f>
        <v>0</v>
      </c>
      <c r="BD1259" s="30"/>
      <c r="BE1259" s="30"/>
      <c r="BF1259" s="1"/>
      <c r="BG1259" s="1"/>
      <c r="BH1259" s="1"/>
      <c r="BI1259" s="1"/>
      <c r="BJ1259" s="1"/>
    </row>
    <row r="1260" s="1" customFormat="1">
      <c r="A1260" s="13" t="s">
        <v>826</v>
      </c>
      <c r="B1260" s="14"/>
      <c r="C1260" s="13"/>
      <c r="D1260" s="13"/>
      <c r="E1260" s="29" t="s">
        <v>202</v>
      </c>
      <c r="F1260" s="16">
        <f t="shared" ref="F1260:F1270" si="2125">F1261</f>
        <v>540.70000000000005</v>
      </c>
      <c r="G1260" s="16">
        <f t="shared" ref="G1260:G1270" si="2126">G1261</f>
        <v>0</v>
      </c>
      <c r="H1260" s="16">
        <f t="shared" ref="H1260:H1270" si="2127">H1261</f>
        <v>0</v>
      </c>
      <c r="I1260" s="16">
        <f t="shared" ref="I1260:I1270" si="2128">I1261</f>
        <v>0</v>
      </c>
      <c r="J1260" s="16">
        <f t="shared" ref="J1260:J1270" si="2129">J1261</f>
        <v>0</v>
      </c>
      <c r="K1260" s="16">
        <f t="shared" ref="K1260:K1270" si="2130">K1261</f>
        <v>0</v>
      </c>
      <c r="L1260" s="16">
        <f t="shared" si="2038"/>
        <v>540.70000000000005</v>
      </c>
      <c r="M1260" s="16">
        <f t="shared" si="2039"/>
        <v>0</v>
      </c>
      <c r="N1260" s="16">
        <f t="shared" si="2040"/>
        <v>0</v>
      </c>
      <c r="O1260" s="16">
        <f t="shared" ref="O1260:O1270" si="2131">O1261</f>
        <v>960.60000000000002</v>
      </c>
      <c r="P1260" s="16">
        <f t="shared" ref="P1260:P1270" si="2132">P1261</f>
        <v>0</v>
      </c>
      <c r="Q1260" s="16">
        <f t="shared" ref="Q1260:Q1270" si="2133">Q1261</f>
        <v>0</v>
      </c>
      <c r="R1260" s="16">
        <f t="shared" si="2104"/>
        <v>1501.3000000000002</v>
      </c>
      <c r="S1260" s="16">
        <f t="shared" si="2105"/>
        <v>0</v>
      </c>
      <c r="T1260" s="16">
        <f t="shared" si="2106"/>
        <v>0</v>
      </c>
      <c r="U1260" s="16">
        <f t="shared" ref="U1260:U1270" si="2134">U1261</f>
        <v>0</v>
      </c>
      <c r="V1260" s="16">
        <f t="shared" ref="V1260:V1270" si="2135">V1261</f>
        <v>0</v>
      </c>
      <c r="W1260" s="16">
        <f t="shared" ref="W1260:W1270" si="2136">W1261</f>
        <v>0</v>
      </c>
      <c r="X1260" s="16">
        <f t="shared" si="2107"/>
        <v>1501.3000000000002</v>
      </c>
      <c r="Y1260" s="16">
        <f t="shared" si="2108"/>
        <v>0</v>
      </c>
      <c r="Z1260" s="16">
        <f t="shared" si="2109"/>
        <v>0</v>
      </c>
      <c r="AA1260" s="16">
        <f t="shared" ref="AA1260:AA1270" si="2137">AA1261</f>
        <v>0</v>
      </c>
      <c r="AB1260" s="16">
        <f t="shared" ref="AB1260:AB1270" si="2138">AB1261</f>
        <v>0</v>
      </c>
      <c r="AC1260" s="16">
        <f t="shared" ref="AC1260:AC1270" si="2139">AC1261</f>
        <v>0</v>
      </c>
      <c r="AD1260" s="16">
        <f t="shared" si="2110"/>
        <v>1501.3000000000002</v>
      </c>
      <c r="AE1260" s="16">
        <f t="shared" si="2111"/>
        <v>0</v>
      </c>
      <c r="AF1260" s="16">
        <f t="shared" si="2112"/>
        <v>0</v>
      </c>
      <c r="AG1260" s="16">
        <f t="shared" ref="AG1260:AG1270" si="2140">AG1261</f>
        <v>0</v>
      </c>
      <c r="AH1260" s="16">
        <f t="shared" si="2113"/>
        <v>1501.3000000000002</v>
      </c>
      <c r="AI1260" s="16">
        <f t="shared" si="2114"/>
        <v>0</v>
      </c>
      <c r="AJ1260" s="16">
        <f t="shared" si="2115"/>
        <v>0</v>
      </c>
      <c r="AK1260" s="16">
        <f t="shared" ref="AK1260:AK1270" si="2141">AK1261</f>
        <v>0</v>
      </c>
      <c r="AL1260" s="16">
        <f t="shared" ref="AL1260:AL1270" si="2142">AL1261</f>
        <v>0</v>
      </c>
      <c r="AM1260" s="16">
        <f t="shared" ref="AM1260:AM1270" si="2143">AM1261</f>
        <v>0</v>
      </c>
      <c r="AN1260" s="16">
        <f t="shared" si="2116"/>
        <v>1501.3000000000002</v>
      </c>
      <c r="AO1260" s="16">
        <f t="shared" si="2117"/>
        <v>0</v>
      </c>
      <c r="AP1260" s="16">
        <f t="shared" si="2118"/>
        <v>0</v>
      </c>
      <c r="AQ1260" s="16">
        <f t="shared" ref="AQ1260:AQ1270" si="2144">AQ1261</f>
        <v>0</v>
      </c>
      <c r="AR1260" s="16">
        <f t="shared" ref="AR1260:AR1270" si="2145">AR1261</f>
        <v>0</v>
      </c>
      <c r="AS1260" s="16">
        <f t="shared" ref="AS1260:AS1270" si="2146">AS1261</f>
        <v>0</v>
      </c>
      <c r="AT1260" s="16">
        <f t="shared" si="2119"/>
        <v>1501.3000000000002</v>
      </c>
      <c r="AU1260" s="16">
        <f t="shared" si="2120"/>
        <v>0</v>
      </c>
      <c r="AV1260" s="16">
        <f t="shared" si="2121"/>
        <v>0</v>
      </c>
      <c r="AW1260" s="16">
        <f t="shared" ref="AW1260:AW1270" si="2147">AW1261</f>
        <v>0</v>
      </c>
      <c r="AX1260" s="16">
        <f t="shared" ref="AX1260:AX1270" si="2148">AX1261</f>
        <v>0</v>
      </c>
      <c r="AY1260" s="16">
        <f t="shared" ref="AY1260:AY1270" si="2149">AY1261</f>
        <v>0</v>
      </c>
      <c r="AZ1260" s="16">
        <f t="shared" si="2122"/>
        <v>1501.3000000000002</v>
      </c>
      <c r="BA1260" s="16">
        <f t="shared" si="2123"/>
        <v>0</v>
      </c>
      <c r="BB1260" s="16">
        <f t="shared" si="2124"/>
        <v>0</v>
      </c>
      <c r="BC1260" s="16">
        <f t="shared" ref="BC1260:BC1270" si="2150">BC1261</f>
        <v>0</v>
      </c>
      <c r="BD1260" s="30"/>
      <c r="BE1260" s="30"/>
      <c r="BF1260" s="1"/>
      <c r="BG1260" s="1"/>
      <c r="BH1260" s="1"/>
      <c r="BI1260" s="1"/>
      <c r="BJ1260" s="1"/>
    </row>
    <row r="1261" s="1" customFormat="1">
      <c r="A1261" s="13" t="s">
        <v>826</v>
      </c>
      <c r="B1261" s="14" t="s">
        <v>58</v>
      </c>
      <c r="C1261" s="13"/>
      <c r="D1261" s="13"/>
      <c r="E1261" s="29" t="s">
        <v>59</v>
      </c>
      <c r="F1261" s="16">
        <f t="shared" si="2125"/>
        <v>540.70000000000005</v>
      </c>
      <c r="G1261" s="16">
        <f t="shared" si="2126"/>
        <v>0</v>
      </c>
      <c r="H1261" s="16">
        <f t="shared" si="2127"/>
        <v>0</v>
      </c>
      <c r="I1261" s="16">
        <f t="shared" si="2128"/>
        <v>0</v>
      </c>
      <c r="J1261" s="16">
        <f t="shared" si="2129"/>
        <v>0</v>
      </c>
      <c r="K1261" s="16">
        <f t="shared" si="2130"/>
        <v>0</v>
      </c>
      <c r="L1261" s="16">
        <f t="shared" si="2038"/>
        <v>540.70000000000005</v>
      </c>
      <c r="M1261" s="16">
        <f t="shared" si="2039"/>
        <v>0</v>
      </c>
      <c r="N1261" s="16">
        <f t="shared" si="2040"/>
        <v>0</v>
      </c>
      <c r="O1261" s="16">
        <f t="shared" si="2131"/>
        <v>960.60000000000002</v>
      </c>
      <c r="P1261" s="16">
        <f t="shared" si="2132"/>
        <v>0</v>
      </c>
      <c r="Q1261" s="16">
        <f t="shared" si="2133"/>
        <v>0</v>
      </c>
      <c r="R1261" s="16">
        <f t="shared" si="2104"/>
        <v>1501.3000000000002</v>
      </c>
      <c r="S1261" s="16">
        <f t="shared" si="2105"/>
        <v>0</v>
      </c>
      <c r="T1261" s="16">
        <f t="shared" si="2106"/>
        <v>0</v>
      </c>
      <c r="U1261" s="16">
        <f t="shared" si="2134"/>
        <v>0</v>
      </c>
      <c r="V1261" s="16">
        <f t="shared" si="2135"/>
        <v>0</v>
      </c>
      <c r="W1261" s="16">
        <f t="shared" si="2136"/>
        <v>0</v>
      </c>
      <c r="X1261" s="16">
        <f t="shared" si="2107"/>
        <v>1501.3000000000002</v>
      </c>
      <c r="Y1261" s="16">
        <f t="shared" si="2108"/>
        <v>0</v>
      </c>
      <c r="Z1261" s="16">
        <f t="shared" si="2109"/>
        <v>0</v>
      </c>
      <c r="AA1261" s="16">
        <f t="shared" si="2137"/>
        <v>0</v>
      </c>
      <c r="AB1261" s="16">
        <f t="shared" si="2138"/>
        <v>0</v>
      </c>
      <c r="AC1261" s="16">
        <f t="shared" si="2139"/>
        <v>0</v>
      </c>
      <c r="AD1261" s="16">
        <f t="shared" si="2110"/>
        <v>1501.3000000000002</v>
      </c>
      <c r="AE1261" s="16">
        <f t="shared" si="2111"/>
        <v>0</v>
      </c>
      <c r="AF1261" s="16">
        <f t="shared" si="2112"/>
        <v>0</v>
      </c>
      <c r="AG1261" s="16">
        <f t="shared" si="2140"/>
        <v>0</v>
      </c>
      <c r="AH1261" s="16">
        <f t="shared" si="2113"/>
        <v>1501.3000000000002</v>
      </c>
      <c r="AI1261" s="16">
        <f t="shared" si="2114"/>
        <v>0</v>
      </c>
      <c r="AJ1261" s="16">
        <f t="shared" si="2115"/>
        <v>0</v>
      </c>
      <c r="AK1261" s="16">
        <f t="shared" si="2141"/>
        <v>0</v>
      </c>
      <c r="AL1261" s="16">
        <f t="shared" si="2142"/>
        <v>0</v>
      </c>
      <c r="AM1261" s="16">
        <f t="shared" si="2143"/>
        <v>0</v>
      </c>
      <c r="AN1261" s="16">
        <f t="shared" si="2116"/>
        <v>1501.3000000000002</v>
      </c>
      <c r="AO1261" s="16">
        <f t="shared" si="2117"/>
        <v>0</v>
      </c>
      <c r="AP1261" s="16">
        <f t="shared" si="2118"/>
        <v>0</v>
      </c>
      <c r="AQ1261" s="16">
        <f t="shared" si="2144"/>
        <v>0</v>
      </c>
      <c r="AR1261" s="16">
        <f t="shared" si="2145"/>
        <v>0</v>
      </c>
      <c r="AS1261" s="16">
        <f t="shared" si="2146"/>
        <v>0</v>
      </c>
      <c r="AT1261" s="16">
        <f t="shared" si="2119"/>
        <v>1501.3000000000002</v>
      </c>
      <c r="AU1261" s="16">
        <f t="shared" si="2120"/>
        <v>0</v>
      </c>
      <c r="AV1261" s="16">
        <f t="shared" si="2121"/>
        <v>0</v>
      </c>
      <c r="AW1261" s="16">
        <f t="shared" si="2147"/>
        <v>0</v>
      </c>
      <c r="AX1261" s="16">
        <f t="shared" si="2148"/>
        <v>0</v>
      </c>
      <c r="AY1261" s="16">
        <f t="shared" si="2149"/>
        <v>0</v>
      </c>
      <c r="AZ1261" s="16">
        <f t="shared" si="2122"/>
        <v>1501.3000000000002</v>
      </c>
      <c r="BA1261" s="16">
        <f t="shared" si="2123"/>
        <v>0</v>
      </c>
      <c r="BB1261" s="16">
        <f t="shared" si="2124"/>
        <v>0</v>
      </c>
      <c r="BC1261" s="16">
        <f t="shared" si="2150"/>
        <v>0</v>
      </c>
      <c r="BD1261" s="30"/>
      <c r="BE1261" s="30"/>
      <c r="BF1261" s="1"/>
      <c r="BG1261" s="1"/>
      <c r="BH1261" s="1"/>
      <c r="BI1261" s="1"/>
      <c r="BJ1261" s="1"/>
    </row>
    <row r="1262" s="1" customFormat="1">
      <c r="A1262" s="13" t="s">
        <v>826</v>
      </c>
      <c r="B1262" s="14">
        <v>600</v>
      </c>
      <c r="C1262" s="13" t="s">
        <v>327</v>
      </c>
      <c r="D1262" s="13" t="s">
        <v>37</v>
      </c>
      <c r="E1262" s="29" t="s">
        <v>736</v>
      </c>
      <c r="F1262" s="16">
        <v>540.70000000000005</v>
      </c>
      <c r="G1262" s="16">
        <v>0</v>
      </c>
      <c r="H1262" s="16">
        <v>0</v>
      </c>
      <c r="I1262" s="16"/>
      <c r="J1262" s="16"/>
      <c r="K1262" s="16"/>
      <c r="L1262" s="16">
        <f t="shared" si="2038"/>
        <v>540.70000000000005</v>
      </c>
      <c r="M1262" s="16">
        <f t="shared" si="2039"/>
        <v>0</v>
      </c>
      <c r="N1262" s="16">
        <f t="shared" si="2040"/>
        <v>0</v>
      </c>
      <c r="O1262" s="16">
        <v>960.60000000000002</v>
      </c>
      <c r="P1262" s="16"/>
      <c r="Q1262" s="16"/>
      <c r="R1262" s="16">
        <f t="shared" si="2104"/>
        <v>1501.3000000000002</v>
      </c>
      <c r="S1262" s="16">
        <f t="shared" si="2105"/>
        <v>0</v>
      </c>
      <c r="T1262" s="16">
        <f t="shared" si="2106"/>
        <v>0</v>
      </c>
      <c r="U1262" s="16"/>
      <c r="V1262" s="16"/>
      <c r="W1262" s="16"/>
      <c r="X1262" s="16">
        <f t="shared" si="2107"/>
        <v>1501.3000000000002</v>
      </c>
      <c r="Y1262" s="16">
        <f t="shared" si="2108"/>
        <v>0</v>
      </c>
      <c r="Z1262" s="16">
        <f t="shared" si="2109"/>
        <v>0</v>
      </c>
      <c r="AA1262" s="16"/>
      <c r="AB1262" s="16"/>
      <c r="AC1262" s="16"/>
      <c r="AD1262" s="16">
        <f t="shared" si="2110"/>
        <v>1501.3000000000002</v>
      </c>
      <c r="AE1262" s="16">
        <f t="shared" si="2111"/>
        <v>0</v>
      </c>
      <c r="AF1262" s="16">
        <f t="shared" si="2112"/>
        <v>0</v>
      </c>
      <c r="AG1262" s="16"/>
      <c r="AH1262" s="16">
        <f t="shared" si="2113"/>
        <v>1501.3000000000002</v>
      </c>
      <c r="AI1262" s="16">
        <f t="shared" si="2114"/>
        <v>0</v>
      </c>
      <c r="AJ1262" s="16">
        <f t="shared" si="2115"/>
        <v>0</v>
      </c>
      <c r="AK1262" s="16"/>
      <c r="AL1262" s="16"/>
      <c r="AM1262" s="16"/>
      <c r="AN1262" s="16">
        <f t="shared" si="2116"/>
        <v>1501.3000000000002</v>
      </c>
      <c r="AO1262" s="16">
        <f t="shared" si="2117"/>
        <v>0</v>
      </c>
      <c r="AP1262" s="16">
        <f t="shared" si="2118"/>
        <v>0</v>
      </c>
      <c r="AQ1262" s="16"/>
      <c r="AR1262" s="16"/>
      <c r="AS1262" s="16"/>
      <c r="AT1262" s="16">
        <f t="shared" si="2119"/>
        <v>1501.3000000000002</v>
      </c>
      <c r="AU1262" s="16">
        <f t="shared" si="2120"/>
        <v>0</v>
      </c>
      <c r="AV1262" s="16">
        <f t="shared" si="2121"/>
        <v>0</v>
      </c>
      <c r="AW1262" s="16"/>
      <c r="AX1262" s="16"/>
      <c r="AY1262" s="16"/>
      <c r="AZ1262" s="16">
        <f t="shared" si="2122"/>
        <v>1501.3000000000002</v>
      </c>
      <c r="BA1262" s="16">
        <f t="shared" si="2123"/>
        <v>0</v>
      </c>
      <c r="BB1262" s="16">
        <f t="shared" si="2124"/>
        <v>0</v>
      </c>
      <c r="BC1262" s="16"/>
      <c r="BD1262" s="30"/>
      <c r="BE1262" s="30"/>
      <c r="BF1262" s="1"/>
      <c r="BG1262" s="1"/>
      <c r="BH1262" s="1"/>
      <c r="BI1262" s="1"/>
      <c r="BJ1262" s="1"/>
    </row>
    <row r="1263" s="1" customFormat="1">
      <c r="A1263" s="13" t="s">
        <v>827</v>
      </c>
      <c r="B1263" s="14"/>
      <c r="C1263" s="13"/>
      <c r="D1263" s="13"/>
      <c r="E1263" s="29" t="s">
        <v>828</v>
      </c>
      <c r="F1263" s="16">
        <f t="shared" si="2125"/>
        <v>1248</v>
      </c>
      <c r="G1263" s="16">
        <f t="shared" si="2126"/>
        <v>1248</v>
      </c>
      <c r="H1263" s="16">
        <f t="shared" si="2127"/>
        <v>1248</v>
      </c>
      <c r="I1263" s="16">
        <f t="shared" si="2128"/>
        <v>0</v>
      </c>
      <c r="J1263" s="16">
        <f t="shared" si="2129"/>
        <v>0</v>
      </c>
      <c r="K1263" s="16">
        <f t="shared" si="2130"/>
        <v>0</v>
      </c>
      <c r="L1263" s="16">
        <f t="shared" si="2038"/>
        <v>1248</v>
      </c>
      <c r="M1263" s="16">
        <f t="shared" si="2039"/>
        <v>1248</v>
      </c>
      <c r="N1263" s="16">
        <f t="shared" si="2040"/>
        <v>1248</v>
      </c>
      <c r="O1263" s="16">
        <f t="shared" si="2131"/>
        <v>0</v>
      </c>
      <c r="P1263" s="16">
        <f t="shared" si="2132"/>
        <v>0</v>
      </c>
      <c r="Q1263" s="16">
        <f t="shared" si="2133"/>
        <v>0</v>
      </c>
      <c r="R1263" s="16">
        <f t="shared" si="2104"/>
        <v>1248</v>
      </c>
      <c r="S1263" s="16">
        <f t="shared" si="2105"/>
        <v>1248</v>
      </c>
      <c r="T1263" s="16">
        <f t="shared" si="2106"/>
        <v>1248</v>
      </c>
      <c r="U1263" s="16">
        <f t="shared" si="2134"/>
        <v>0</v>
      </c>
      <c r="V1263" s="16">
        <f t="shared" si="2135"/>
        <v>0</v>
      </c>
      <c r="W1263" s="16">
        <f t="shared" si="2136"/>
        <v>0</v>
      </c>
      <c r="X1263" s="16">
        <f t="shared" si="2107"/>
        <v>1248</v>
      </c>
      <c r="Y1263" s="16">
        <f t="shared" si="2108"/>
        <v>1248</v>
      </c>
      <c r="Z1263" s="16">
        <f t="shared" si="2109"/>
        <v>1248</v>
      </c>
      <c r="AA1263" s="16">
        <f t="shared" si="2137"/>
        <v>0</v>
      </c>
      <c r="AB1263" s="16">
        <f t="shared" si="2138"/>
        <v>0</v>
      </c>
      <c r="AC1263" s="16">
        <f t="shared" si="2139"/>
        <v>0</v>
      </c>
      <c r="AD1263" s="16">
        <f t="shared" si="2110"/>
        <v>1248</v>
      </c>
      <c r="AE1263" s="16">
        <f t="shared" si="2111"/>
        <v>1248</v>
      </c>
      <c r="AF1263" s="16">
        <f t="shared" si="2112"/>
        <v>1248</v>
      </c>
      <c r="AG1263" s="16">
        <f t="shared" si="2140"/>
        <v>0</v>
      </c>
      <c r="AH1263" s="16">
        <f t="shared" si="2113"/>
        <v>1248</v>
      </c>
      <c r="AI1263" s="16">
        <f t="shared" si="2114"/>
        <v>1248</v>
      </c>
      <c r="AJ1263" s="16">
        <f t="shared" si="2115"/>
        <v>1248</v>
      </c>
      <c r="AK1263" s="16">
        <f t="shared" si="2141"/>
        <v>1059.75</v>
      </c>
      <c r="AL1263" s="16">
        <f t="shared" si="2142"/>
        <v>0</v>
      </c>
      <c r="AM1263" s="16">
        <f t="shared" si="2143"/>
        <v>0</v>
      </c>
      <c r="AN1263" s="16">
        <f t="shared" si="2116"/>
        <v>2307.75</v>
      </c>
      <c r="AO1263" s="16">
        <f t="shared" si="2117"/>
        <v>1248</v>
      </c>
      <c r="AP1263" s="16">
        <f t="shared" si="2118"/>
        <v>1248</v>
      </c>
      <c r="AQ1263" s="16">
        <f t="shared" si="2144"/>
        <v>0</v>
      </c>
      <c r="AR1263" s="16">
        <f t="shared" si="2145"/>
        <v>0</v>
      </c>
      <c r="AS1263" s="16">
        <f t="shared" si="2146"/>
        <v>0</v>
      </c>
      <c r="AT1263" s="16">
        <f t="shared" si="2119"/>
        <v>2307.75</v>
      </c>
      <c r="AU1263" s="16">
        <f t="shared" si="2120"/>
        <v>1248</v>
      </c>
      <c r="AV1263" s="16">
        <f t="shared" si="2121"/>
        <v>1248</v>
      </c>
      <c r="AW1263" s="16">
        <f t="shared" si="2147"/>
        <v>0</v>
      </c>
      <c r="AX1263" s="16">
        <f t="shared" si="2148"/>
        <v>0</v>
      </c>
      <c r="AY1263" s="16">
        <f t="shared" si="2149"/>
        <v>0</v>
      </c>
      <c r="AZ1263" s="16">
        <f t="shared" si="2122"/>
        <v>2307.75</v>
      </c>
      <c r="BA1263" s="16">
        <f t="shared" si="2123"/>
        <v>1248</v>
      </c>
      <c r="BB1263" s="16">
        <f t="shared" si="2124"/>
        <v>1248</v>
      </c>
      <c r="BC1263" s="16">
        <f t="shared" si="2150"/>
        <v>0</v>
      </c>
      <c r="BD1263" s="30"/>
      <c r="BE1263" s="30"/>
      <c r="BF1263" s="1"/>
      <c r="BG1263" s="1"/>
      <c r="BH1263" s="1"/>
      <c r="BI1263" s="1"/>
      <c r="BJ1263" s="1"/>
    </row>
    <row r="1264" s="1" customFormat="1">
      <c r="A1264" s="13" t="s">
        <v>827</v>
      </c>
      <c r="B1264" s="14" t="s">
        <v>66</v>
      </c>
      <c r="C1264" s="13"/>
      <c r="D1264" s="13"/>
      <c r="E1264" s="29" t="s">
        <v>67</v>
      </c>
      <c r="F1264" s="16">
        <f t="shared" si="2125"/>
        <v>1248</v>
      </c>
      <c r="G1264" s="16">
        <f t="shared" si="2126"/>
        <v>1248</v>
      </c>
      <c r="H1264" s="16">
        <f t="shared" si="2127"/>
        <v>1248</v>
      </c>
      <c r="I1264" s="16">
        <f t="shared" si="2128"/>
        <v>0</v>
      </c>
      <c r="J1264" s="16">
        <f t="shared" si="2129"/>
        <v>0</v>
      </c>
      <c r="K1264" s="16">
        <f t="shared" si="2130"/>
        <v>0</v>
      </c>
      <c r="L1264" s="16">
        <f t="shared" si="2038"/>
        <v>1248</v>
      </c>
      <c r="M1264" s="16">
        <f t="shared" si="2039"/>
        <v>1248</v>
      </c>
      <c r="N1264" s="16">
        <f t="shared" si="2040"/>
        <v>1248</v>
      </c>
      <c r="O1264" s="16">
        <f t="shared" si="2131"/>
        <v>0</v>
      </c>
      <c r="P1264" s="16">
        <f t="shared" si="2132"/>
        <v>0</v>
      </c>
      <c r="Q1264" s="16">
        <f t="shared" si="2133"/>
        <v>0</v>
      </c>
      <c r="R1264" s="16">
        <f t="shared" si="2104"/>
        <v>1248</v>
      </c>
      <c r="S1264" s="16">
        <f t="shared" si="2105"/>
        <v>1248</v>
      </c>
      <c r="T1264" s="16">
        <f t="shared" si="2106"/>
        <v>1248</v>
      </c>
      <c r="U1264" s="16">
        <f t="shared" si="2134"/>
        <v>0</v>
      </c>
      <c r="V1264" s="16">
        <f t="shared" si="2135"/>
        <v>0</v>
      </c>
      <c r="W1264" s="16">
        <f t="shared" si="2136"/>
        <v>0</v>
      </c>
      <c r="X1264" s="16">
        <f t="shared" si="2107"/>
        <v>1248</v>
      </c>
      <c r="Y1264" s="16">
        <f t="shared" si="2108"/>
        <v>1248</v>
      </c>
      <c r="Z1264" s="16">
        <f t="shared" si="2109"/>
        <v>1248</v>
      </c>
      <c r="AA1264" s="16">
        <f t="shared" si="2137"/>
        <v>0</v>
      </c>
      <c r="AB1264" s="16">
        <f t="shared" si="2138"/>
        <v>0</v>
      </c>
      <c r="AC1264" s="16">
        <f t="shared" si="2139"/>
        <v>0</v>
      </c>
      <c r="AD1264" s="16">
        <f t="shared" si="2110"/>
        <v>1248</v>
      </c>
      <c r="AE1264" s="16">
        <f t="shared" si="2111"/>
        <v>1248</v>
      </c>
      <c r="AF1264" s="16">
        <f t="shared" si="2112"/>
        <v>1248</v>
      </c>
      <c r="AG1264" s="16">
        <f t="shared" si="2140"/>
        <v>0</v>
      </c>
      <c r="AH1264" s="16">
        <f t="shared" si="2113"/>
        <v>1248</v>
      </c>
      <c r="AI1264" s="16">
        <f t="shared" si="2114"/>
        <v>1248</v>
      </c>
      <c r="AJ1264" s="16">
        <f t="shared" si="2115"/>
        <v>1248</v>
      </c>
      <c r="AK1264" s="16">
        <f t="shared" si="2141"/>
        <v>1059.75</v>
      </c>
      <c r="AL1264" s="16">
        <f t="shared" si="2142"/>
        <v>0</v>
      </c>
      <c r="AM1264" s="16">
        <f t="shared" si="2143"/>
        <v>0</v>
      </c>
      <c r="AN1264" s="16">
        <f t="shared" si="2116"/>
        <v>2307.75</v>
      </c>
      <c r="AO1264" s="16">
        <f t="shared" si="2117"/>
        <v>1248</v>
      </c>
      <c r="AP1264" s="16">
        <f t="shared" si="2118"/>
        <v>1248</v>
      </c>
      <c r="AQ1264" s="16">
        <f t="shared" si="2144"/>
        <v>0</v>
      </c>
      <c r="AR1264" s="16">
        <f t="shared" si="2145"/>
        <v>0</v>
      </c>
      <c r="AS1264" s="16">
        <f t="shared" si="2146"/>
        <v>0</v>
      </c>
      <c r="AT1264" s="16">
        <f t="shared" si="2119"/>
        <v>2307.75</v>
      </c>
      <c r="AU1264" s="16">
        <f t="shared" si="2120"/>
        <v>1248</v>
      </c>
      <c r="AV1264" s="16">
        <f t="shared" si="2121"/>
        <v>1248</v>
      </c>
      <c r="AW1264" s="16">
        <f t="shared" si="2147"/>
        <v>0</v>
      </c>
      <c r="AX1264" s="16">
        <f t="shared" si="2148"/>
        <v>0</v>
      </c>
      <c r="AY1264" s="16">
        <f t="shared" si="2149"/>
        <v>0</v>
      </c>
      <c r="AZ1264" s="16">
        <f t="shared" si="2122"/>
        <v>2307.75</v>
      </c>
      <c r="BA1264" s="16">
        <f t="shared" si="2123"/>
        <v>1248</v>
      </c>
      <c r="BB1264" s="16">
        <f t="shared" si="2124"/>
        <v>1248</v>
      </c>
      <c r="BC1264" s="16">
        <f t="shared" si="2150"/>
        <v>0</v>
      </c>
      <c r="BD1264" s="30"/>
      <c r="BE1264" s="30"/>
      <c r="BF1264" s="1"/>
      <c r="BG1264" s="1"/>
      <c r="BH1264" s="1"/>
      <c r="BI1264" s="1"/>
      <c r="BJ1264" s="1"/>
    </row>
    <row r="1265" s="1" customFormat="1">
      <c r="A1265" s="13" t="s">
        <v>827</v>
      </c>
      <c r="B1265" s="14">
        <v>200</v>
      </c>
      <c r="C1265" s="13" t="s">
        <v>327</v>
      </c>
      <c r="D1265" s="13" t="s">
        <v>37</v>
      </c>
      <c r="E1265" s="29" t="s">
        <v>736</v>
      </c>
      <c r="F1265" s="16">
        <v>1248</v>
      </c>
      <c r="G1265" s="16">
        <v>1248</v>
      </c>
      <c r="H1265" s="16">
        <v>1248</v>
      </c>
      <c r="I1265" s="16"/>
      <c r="J1265" s="16"/>
      <c r="K1265" s="16"/>
      <c r="L1265" s="16">
        <f t="shared" si="2038"/>
        <v>1248</v>
      </c>
      <c r="M1265" s="16">
        <f t="shared" si="2039"/>
        <v>1248</v>
      </c>
      <c r="N1265" s="16">
        <f t="shared" si="2040"/>
        <v>1248</v>
      </c>
      <c r="O1265" s="16"/>
      <c r="P1265" s="16"/>
      <c r="Q1265" s="16"/>
      <c r="R1265" s="16">
        <f t="shared" si="2104"/>
        <v>1248</v>
      </c>
      <c r="S1265" s="16">
        <f t="shared" si="2105"/>
        <v>1248</v>
      </c>
      <c r="T1265" s="16">
        <f t="shared" si="2106"/>
        <v>1248</v>
      </c>
      <c r="U1265" s="16"/>
      <c r="V1265" s="16"/>
      <c r="W1265" s="16"/>
      <c r="X1265" s="16">
        <f t="shared" si="2107"/>
        <v>1248</v>
      </c>
      <c r="Y1265" s="16">
        <f t="shared" si="2108"/>
        <v>1248</v>
      </c>
      <c r="Z1265" s="16">
        <f t="shared" si="2109"/>
        <v>1248</v>
      </c>
      <c r="AA1265" s="16"/>
      <c r="AB1265" s="16"/>
      <c r="AC1265" s="16"/>
      <c r="AD1265" s="16">
        <f t="shared" si="2110"/>
        <v>1248</v>
      </c>
      <c r="AE1265" s="16">
        <f t="shared" si="2111"/>
        <v>1248</v>
      </c>
      <c r="AF1265" s="16">
        <f t="shared" si="2112"/>
        <v>1248</v>
      </c>
      <c r="AG1265" s="16"/>
      <c r="AH1265" s="16">
        <f t="shared" si="2113"/>
        <v>1248</v>
      </c>
      <c r="AI1265" s="16">
        <f t="shared" si="2114"/>
        <v>1248</v>
      </c>
      <c r="AJ1265" s="16">
        <f t="shared" si="2115"/>
        <v>1248</v>
      </c>
      <c r="AK1265" s="16">
        <v>1059.75</v>
      </c>
      <c r="AL1265" s="16"/>
      <c r="AM1265" s="16"/>
      <c r="AN1265" s="16">
        <f t="shared" si="2116"/>
        <v>2307.75</v>
      </c>
      <c r="AO1265" s="16">
        <f t="shared" si="2117"/>
        <v>1248</v>
      </c>
      <c r="AP1265" s="16">
        <f t="shared" si="2118"/>
        <v>1248</v>
      </c>
      <c r="AQ1265" s="16"/>
      <c r="AR1265" s="16"/>
      <c r="AS1265" s="16"/>
      <c r="AT1265" s="16">
        <f t="shared" si="2119"/>
        <v>2307.75</v>
      </c>
      <c r="AU1265" s="16">
        <f t="shared" si="2120"/>
        <v>1248</v>
      </c>
      <c r="AV1265" s="16">
        <f t="shared" si="2121"/>
        <v>1248</v>
      </c>
      <c r="AW1265" s="16"/>
      <c r="AX1265" s="16"/>
      <c r="AY1265" s="16"/>
      <c r="AZ1265" s="16">
        <f t="shared" si="2122"/>
        <v>2307.75</v>
      </c>
      <c r="BA1265" s="16">
        <f t="shared" si="2123"/>
        <v>1248</v>
      </c>
      <c r="BB1265" s="16">
        <f t="shared" si="2124"/>
        <v>1248</v>
      </c>
      <c r="BC1265" s="16"/>
      <c r="BD1265" s="30"/>
      <c r="BE1265" s="30"/>
      <c r="BF1265" s="1"/>
      <c r="BG1265" s="1"/>
      <c r="BH1265" s="1"/>
      <c r="BI1265" s="1"/>
      <c r="BJ1265" s="1"/>
    </row>
    <row r="1266" s="1" customFormat="1">
      <c r="A1266" s="13" t="s">
        <v>829</v>
      </c>
      <c r="B1266" s="14"/>
      <c r="C1266" s="13"/>
      <c r="D1266" s="13"/>
      <c r="E1266" s="29" t="s">
        <v>830</v>
      </c>
      <c r="F1266" s="16">
        <f t="shared" si="2125"/>
        <v>79659.100000000006</v>
      </c>
      <c r="G1266" s="16">
        <f t="shared" si="2126"/>
        <v>80602.399999999994</v>
      </c>
      <c r="H1266" s="16">
        <f t="shared" si="2127"/>
        <v>80602.399999999994</v>
      </c>
      <c r="I1266" s="16">
        <f t="shared" si="2128"/>
        <v>0</v>
      </c>
      <c r="J1266" s="16">
        <f t="shared" si="2129"/>
        <v>0</v>
      </c>
      <c r="K1266" s="16">
        <f t="shared" si="2130"/>
        <v>0</v>
      </c>
      <c r="L1266" s="16">
        <f t="shared" si="2038"/>
        <v>79659.100000000006</v>
      </c>
      <c r="M1266" s="16">
        <f t="shared" si="2039"/>
        <v>80602.399999999994</v>
      </c>
      <c r="N1266" s="16">
        <f t="shared" si="2040"/>
        <v>80602.399999999994</v>
      </c>
      <c r="O1266" s="16">
        <f t="shared" si="2131"/>
        <v>0</v>
      </c>
      <c r="P1266" s="16">
        <f t="shared" si="2132"/>
        <v>0</v>
      </c>
      <c r="Q1266" s="16">
        <f t="shared" si="2133"/>
        <v>0</v>
      </c>
      <c r="R1266" s="16">
        <f t="shared" si="2104"/>
        <v>79659.100000000006</v>
      </c>
      <c r="S1266" s="16">
        <f t="shared" si="2105"/>
        <v>80602.399999999994</v>
      </c>
      <c r="T1266" s="16">
        <f t="shared" si="2106"/>
        <v>80602.399999999994</v>
      </c>
      <c r="U1266" s="16">
        <f t="shared" si="2134"/>
        <v>0</v>
      </c>
      <c r="V1266" s="16">
        <f t="shared" si="2135"/>
        <v>0</v>
      </c>
      <c r="W1266" s="16">
        <f t="shared" si="2136"/>
        <v>0</v>
      </c>
      <c r="X1266" s="16">
        <f t="shared" si="2107"/>
        <v>79659.100000000006</v>
      </c>
      <c r="Y1266" s="16">
        <f t="shared" si="2108"/>
        <v>80602.399999999994</v>
      </c>
      <c r="Z1266" s="16">
        <f t="shared" si="2109"/>
        <v>80602.399999999994</v>
      </c>
      <c r="AA1266" s="16">
        <f t="shared" si="2137"/>
        <v>0</v>
      </c>
      <c r="AB1266" s="16">
        <f t="shared" si="2138"/>
        <v>0</v>
      </c>
      <c r="AC1266" s="16">
        <f t="shared" si="2139"/>
        <v>0</v>
      </c>
      <c r="AD1266" s="16">
        <f t="shared" si="2110"/>
        <v>79659.100000000006</v>
      </c>
      <c r="AE1266" s="16">
        <f t="shared" si="2111"/>
        <v>80602.399999999994</v>
      </c>
      <c r="AF1266" s="16">
        <f t="shared" si="2112"/>
        <v>80602.399999999994</v>
      </c>
      <c r="AG1266" s="16">
        <f t="shared" si="2140"/>
        <v>0</v>
      </c>
      <c r="AH1266" s="16">
        <f t="shared" si="2113"/>
        <v>79659.100000000006</v>
      </c>
      <c r="AI1266" s="16">
        <f t="shared" si="2114"/>
        <v>80602.399999999994</v>
      </c>
      <c r="AJ1266" s="16">
        <f t="shared" si="2115"/>
        <v>80602.399999999994</v>
      </c>
      <c r="AK1266" s="16">
        <f t="shared" si="2141"/>
        <v>0</v>
      </c>
      <c r="AL1266" s="16">
        <f t="shared" si="2142"/>
        <v>0</v>
      </c>
      <c r="AM1266" s="16">
        <f t="shared" si="2143"/>
        <v>0</v>
      </c>
      <c r="AN1266" s="16">
        <f t="shared" si="2116"/>
        <v>79659.100000000006</v>
      </c>
      <c r="AO1266" s="16">
        <f t="shared" si="2117"/>
        <v>80602.399999999994</v>
      </c>
      <c r="AP1266" s="16">
        <f t="shared" si="2118"/>
        <v>80602.399999999994</v>
      </c>
      <c r="AQ1266" s="16">
        <f t="shared" si="2144"/>
        <v>0</v>
      </c>
      <c r="AR1266" s="16">
        <f t="shared" si="2145"/>
        <v>0</v>
      </c>
      <c r="AS1266" s="16">
        <f t="shared" si="2146"/>
        <v>0</v>
      </c>
      <c r="AT1266" s="16">
        <f t="shared" si="2119"/>
        <v>79659.100000000006</v>
      </c>
      <c r="AU1266" s="16">
        <f t="shared" si="2120"/>
        <v>80602.399999999994</v>
      </c>
      <c r="AV1266" s="16">
        <f t="shared" si="2121"/>
        <v>80602.399999999994</v>
      </c>
      <c r="AW1266" s="16">
        <f t="shared" si="2147"/>
        <v>5367.7349999999997</v>
      </c>
      <c r="AX1266" s="16">
        <f t="shared" si="2148"/>
        <v>0</v>
      </c>
      <c r="AY1266" s="16">
        <f t="shared" si="2149"/>
        <v>0</v>
      </c>
      <c r="AZ1266" s="16">
        <f t="shared" si="2122"/>
        <v>85026.835000000006</v>
      </c>
      <c r="BA1266" s="16">
        <f t="shared" si="2123"/>
        <v>80602.399999999994</v>
      </c>
      <c r="BB1266" s="16">
        <f t="shared" si="2124"/>
        <v>80602.399999999994</v>
      </c>
      <c r="BC1266" s="16">
        <f t="shared" si="2150"/>
        <v>0</v>
      </c>
      <c r="BD1266" s="30"/>
      <c r="BE1266" s="30"/>
      <c r="BF1266" s="1"/>
      <c r="BG1266" s="1"/>
      <c r="BH1266" s="1"/>
      <c r="BI1266" s="1"/>
      <c r="BJ1266" s="1"/>
    </row>
    <row r="1267" s="1" customFormat="1">
      <c r="A1267" s="13" t="s">
        <v>829</v>
      </c>
      <c r="B1267" s="14" t="s">
        <v>58</v>
      </c>
      <c r="C1267" s="13"/>
      <c r="D1267" s="13"/>
      <c r="E1267" s="29" t="s">
        <v>59</v>
      </c>
      <c r="F1267" s="16">
        <f t="shared" si="2125"/>
        <v>79659.100000000006</v>
      </c>
      <c r="G1267" s="16">
        <f t="shared" si="2126"/>
        <v>80602.399999999994</v>
      </c>
      <c r="H1267" s="16">
        <f t="shared" si="2127"/>
        <v>80602.399999999994</v>
      </c>
      <c r="I1267" s="16">
        <f t="shared" si="2128"/>
        <v>0</v>
      </c>
      <c r="J1267" s="16">
        <f t="shared" si="2129"/>
        <v>0</v>
      </c>
      <c r="K1267" s="16">
        <f t="shared" si="2130"/>
        <v>0</v>
      </c>
      <c r="L1267" s="16">
        <f t="shared" si="2038"/>
        <v>79659.100000000006</v>
      </c>
      <c r="M1267" s="16">
        <f t="shared" si="2039"/>
        <v>80602.399999999994</v>
      </c>
      <c r="N1267" s="16">
        <f t="shared" si="2040"/>
        <v>80602.399999999994</v>
      </c>
      <c r="O1267" s="16">
        <f t="shared" si="2131"/>
        <v>0</v>
      </c>
      <c r="P1267" s="16">
        <f t="shared" si="2132"/>
        <v>0</v>
      </c>
      <c r="Q1267" s="16">
        <f t="shared" si="2133"/>
        <v>0</v>
      </c>
      <c r="R1267" s="16">
        <f t="shared" si="2104"/>
        <v>79659.100000000006</v>
      </c>
      <c r="S1267" s="16">
        <f t="shared" si="2105"/>
        <v>80602.399999999994</v>
      </c>
      <c r="T1267" s="16">
        <f t="shared" si="2106"/>
        <v>80602.399999999994</v>
      </c>
      <c r="U1267" s="16">
        <f t="shared" si="2134"/>
        <v>0</v>
      </c>
      <c r="V1267" s="16">
        <f t="shared" si="2135"/>
        <v>0</v>
      </c>
      <c r="W1267" s="16">
        <f t="shared" si="2136"/>
        <v>0</v>
      </c>
      <c r="X1267" s="16">
        <f t="shared" si="2107"/>
        <v>79659.100000000006</v>
      </c>
      <c r="Y1267" s="16">
        <f t="shared" si="2108"/>
        <v>80602.399999999994</v>
      </c>
      <c r="Z1267" s="16">
        <f t="shared" si="2109"/>
        <v>80602.399999999994</v>
      </c>
      <c r="AA1267" s="16">
        <f t="shared" si="2137"/>
        <v>0</v>
      </c>
      <c r="AB1267" s="16">
        <f t="shared" si="2138"/>
        <v>0</v>
      </c>
      <c r="AC1267" s="16">
        <f t="shared" si="2139"/>
        <v>0</v>
      </c>
      <c r="AD1267" s="16">
        <f t="shared" si="2110"/>
        <v>79659.100000000006</v>
      </c>
      <c r="AE1267" s="16">
        <f t="shared" si="2111"/>
        <v>80602.399999999994</v>
      </c>
      <c r="AF1267" s="16">
        <f t="shared" si="2112"/>
        <v>80602.399999999994</v>
      </c>
      <c r="AG1267" s="16">
        <f t="shared" si="2140"/>
        <v>0</v>
      </c>
      <c r="AH1267" s="16">
        <f t="shared" si="2113"/>
        <v>79659.100000000006</v>
      </c>
      <c r="AI1267" s="16">
        <f t="shared" si="2114"/>
        <v>80602.399999999994</v>
      </c>
      <c r="AJ1267" s="16">
        <f t="shared" si="2115"/>
        <v>80602.399999999994</v>
      </c>
      <c r="AK1267" s="16">
        <f t="shared" si="2141"/>
        <v>0</v>
      </c>
      <c r="AL1267" s="16">
        <f t="shared" si="2142"/>
        <v>0</v>
      </c>
      <c r="AM1267" s="16">
        <f t="shared" si="2143"/>
        <v>0</v>
      </c>
      <c r="AN1267" s="16">
        <f t="shared" si="2116"/>
        <v>79659.100000000006</v>
      </c>
      <c r="AO1267" s="16">
        <f t="shared" si="2117"/>
        <v>80602.399999999994</v>
      </c>
      <c r="AP1267" s="16">
        <f t="shared" si="2118"/>
        <v>80602.399999999994</v>
      </c>
      <c r="AQ1267" s="16">
        <f t="shared" si="2144"/>
        <v>0</v>
      </c>
      <c r="AR1267" s="16">
        <f t="shared" si="2145"/>
        <v>0</v>
      </c>
      <c r="AS1267" s="16">
        <f t="shared" si="2146"/>
        <v>0</v>
      </c>
      <c r="AT1267" s="16">
        <f t="shared" si="2119"/>
        <v>79659.100000000006</v>
      </c>
      <c r="AU1267" s="16">
        <f t="shared" si="2120"/>
        <v>80602.399999999994</v>
      </c>
      <c r="AV1267" s="16">
        <f t="shared" si="2121"/>
        <v>80602.399999999994</v>
      </c>
      <c r="AW1267" s="16">
        <f t="shared" si="2147"/>
        <v>5367.7349999999997</v>
      </c>
      <c r="AX1267" s="16">
        <f t="shared" si="2148"/>
        <v>0</v>
      </c>
      <c r="AY1267" s="16">
        <f t="shared" si="2149"/>
        <v>0</v>
      </c>
      <c r="AZ1267" s="16">
        <f t="shared" si="2122"/>
        <v>85026.835000000006</v>
      </c>
      <c r="BA1267" s="16">
        <f t="shared" si="2123"/>
        <v>80602.399999999994</v>
      </c>
      <c r="BB1267" s="16">
        <f t="shared" si="2124"/>
        <v>80602.399999999994</v>
      </c>
      <c r="BC1267" s="16">
        <f t="shared" si="2150"/>
        <v>0</v>
      </c>
      <c r="BD1267" s="30"/>
      <c r="BE1267" s="30"/>
      <c r="BF1267" s="1"/>
      <c r="BG1267" s="1"/>
      <c r="BH1267" s="1"/>
      <c r="BI1267" s="1"/>
      <c r="BJ1267" s="1"/>
    </row>
    <row r="1268" s="1" customFormat="1">
      <c r="A1268" s="13" t="s">
        <v>829</v>
      </c>
      <c r="B1268" s="14">
        <v>600</v>
      </c>
      <c r="C1268" s="13" t="s">
        <v>327</v>
      </c>
      <c r="D1268" s="13" t="s">
        <v>37</v>
      </c>
      <c r="E1268" s="29" t="s">
        <v>736</v>
      </c>
      <c r="F1268" s="16">
        <v>79659.100000000006</v>
      </c>
      <c r="G1268" s="16">
        <v>80602.399999999994</v>
      </c>
      <c r="H1268" s="16">
        <v>80602.399999999994</v>
      </c>
      <c r="I1268" s="16"/>
      <c r="J1268" s="16"/>
      <c r="K1268" s="16"/>
      <c r="L1268" s="16">
        <f t="shared" si="2038"/>
        <v>79659.100000000006</v>
      </c>
      <c r="M1268" s="16">
        <f t="shared" si="2039"/>
        <v>80602.399999999994</v>
      </c>
      <c r="N1268" s="16">
        <f t="shared" si="2040"/>
        <v>80602.399999999994</v>
      </c>
      <c r="O1268" s="16"/>
      <c r="P1268" s="16"/>
      <c r="Q1268" s="16"/>
      <c r="R1268" s="16">
        <f t="shared" si="2104"/>
        <v>79659.100000000006</v>
      </c>
      <c r="S1268" s="16">
        <f t="shared" si="2105"/>
        <v>80602.399999999994</v>
      </c>
      <c r="T1268" s="16">
        <f t="shared" si="2106"/>
        <v>80602.399999999994</v>
      </c>
      <c r="U1268" s="16"/>
      <c r="V1268" s="16"/>
      <c r="W1268" s="16"/>
      <c r="X1268" s="16">
        <f t="shared" si="2107"/>
        <v>79659.100000000006</v>
      </c>
      <c r="Y1268" s="16">
        <f t="shared" si="2108"/>
        <v>80602.399999999994</v>
      </c>
      <c r="Z1268" s="16">
        <f t="shared" si="2109"/>
        <v>80602.399999999994</v>
      </c>
      <c r="AA1268" s="16"/>
      <c r="AB1268" s="16"/>
      <c r="AC1268" s="16"/>
      <c r="AD1268" s="16">
        <f t="shared" si="2110"/>
        <v>79659.100000000006</v>
      </c>
      <c r="AE1268" s="16">
        <f t="shared" si="2111"/>
        <v>80602.399999999994</v>
      </c>
      <c r="AF1268" s="16">
        <f t="shared" si="2112"/>
        <v>80602.399999999994</v>
      </c>
      <c r="AG1268" s="16"/>
      <c r="AH1268" s="16">
        <f t="shared" si="2113"/>
        <v>79659.100000000006</v>
      </c>
      <c r="AI1268" s="16">
        <f t="shared" si="2114"/>
        <v>80602.399999999994</v>
      </c>
      <c r="AJ1268" s="16">
        <f t="shared" si="2115"/>
        <v>80602.399999999994</v>
      </c>
      <c r="AK1268" s="16"/>
      <c r="AL1268" s="16"/>
      <c r="AM1268" s="16"/>
      <c r="AN1268" s="16">
        <f t="shared" si="2116"/>
        <v>79659.100000000006</v>
      </c>
      <c r="AO1268" s="16">
        <f t="shared" si="2117"/>
        <v>80602.399999999994</v>
      </c>
      <c r="AP1268" s="16">
        <f t="shared" si="2118"/>
        <v>80602.399999999994</v>
      </c>
      <c r="AQ1268" s="16"/>
      <c r="AR1268" s="16"/>
      <c r="AS1268" s="16"/>
      <c r="AT1268" s="16">
        <f t="shared" si="2119"/>
        <v>79659.100000000006</v>
      </c>
      <c r="AU1268" s="16">
        <f t="shared" si="2120"/>
        <v>80602.399999999994</v>
      </c>
      <c r="AV1268" s="16">
        <f t="shared" si="2121"/>
        <v>80602.399999999994</v>
      </c>
      <c r="AW1268" s="16">
        <v>5367.7349999999997</v>
      </c>
      <c r="AX1268" s="16"/>
      <c r="AY1268" s="16"/>
      <c r="AZ1268" s="16">
        <f t="shared" si="2122"/>
        <v>85026.835000000006</v>
      </c>
      <c r="BA1268" s="16">
        <f t="shared" si="2123"/>
        <v>80602.399999999994</v>
      </c>
      <c r="BB1268" s="16">
        <f t="shared" si="2124"/>
        <v>80602.399999999994</v>
      </c>
      <c r="BC1268" s="16"/>
      <c r="BD1268" s="30"/>
      <c r="BE1268" s="30"/>
      <c r="BF1268" s="1"/>
      <c r="BG1268" s="1"/>
      <c r="BH1268" s="1"/>
      <c r="BI1268" s="1"/>
      <c r="BJ1268" s="1"/>
    </row>
    <row r="1269" s="1" customFormat="1">
      <c r="A1269" s="13" t="s">
        <v>831</v>
      </c>
      <c r="B1269" s="14"/>
      <c r="C1269" s="13"/>
      <c r="D1269" s="13"/>
      <c r="E1269" s="29" t="s">
        <v>832</v>
      </c>
      <c r="F1269" s="16">
        <f t="shared" si="2125"/>
        <v>38810.599999999999</v>
      </c>
      <c r="G1269" s="16">
        <f t="shared" si="2126"/>
        <v>38810.599999999999</v>
      </c>
      <c r="H1269" s="16">
        <f t="shared" si="2127"/>
        <v>38810.599999999999</v>
      </c>
      <c r="I1269" s="16">
        <f t="shared" si="2128"/>
        <v>0</v>
      </c>
      <c r="J1269" s="16">
        <f t="shared" si="2129"/>
        <v>0</v>
      </c>
      <c r="K1269" s="16">
        <f t="shared" si="2130"/>
        <v>0</v>
      </c>
      <c r="L1269" s="16">
        <f t="shared" si="2038"/>
        <v>38810.599999999999</v>
      </c>
      <c r="M1269" s="16">
        <f t="shared" si="2039"/>
        <v>38810.599999999999</v>
      </c>
      <c r="N1269" s="16">
        <f t="shared" si="2040"/>
        <v>38810.599999999999</v>
      </c>
      <c r="O1269" s="16">
        <f t="shared" si="2131"/>
        <v>0</v>
      </c>
      <c r="P1269" s="16">
        <f t="shared" si="2132"/>
        <v>0</v>
      </c>
      <c r="Q1269" s="16">
        <f t="shared" si="2133"/>
        <v>0</v>
      </c>
      <c r="R1269" s="16">
        <f t="shared" si="2104"/>
        <v>38810.599999999999</v>
      </c>
      <c r="S1269" s="16">
        <f t="shared" si="2105"/>
        <v>38810.599999999999</v>
      </c>
      <c r="T1269" s="16">
        <f t="shared" si="2106"/>
        <v>38810.599999999999</v>
      </c>
      <c r="U1269" s="16">
        <f t="shared" si="2134"/>
        <v>0</v>
      </c>
      <c r="V1269" s="16">
        <f t="shared" si="2135"/>
        <v>0</v>
      </c>
      <c r="W1269" s="16">
        <f t="shared" si="2136"/>
        <v>0</v>
      </c>
      <c r="X1269" s="16">
        <f t="shared" si="2107"/>
        <v>38810.599999999999</v>
      </c>
      <c r="Y1269" s="16">
        <f t="shared" si="2108"/>
        <v>38810.599999999999</v>
      </c>
      <c r="Z1269" s="16">
        <f t="shared" si="2109"/>
        <v>38810.599999999999</v>
      </c>
      <c r="AA1269" s="16">
        <f t="shared" si="2137"/>
        <v>0</v>
      </c>
      <c r="AB1269" s="16">
        <f t="shared" si="2138"/>
        <v>0</v>
      </c>
      <c r="AC1269" s="16">
        <f t="shared" si="2139"/>
        <v>0</v>
      </c>
      <c r="AD1269" s="16">
        <f t="shared" si="2110"/>
        <v>38810.599999999999</v>
      </c>
      <c r="AE1269" s="16">
        <f t="shared" si="2111"/>
        <v>38810.599999999999</v>
      </c>
      <c r="AF1269" s="16">
        <f t="shared" si="2112"/>
        <v>38810.599999999999</v>
      </c>
      <c r="AG1269" s="16">
        <f t="shared" si="2140"/>
        <v>0</v>
      </c>
      <c r="AH1269" s="16">
        <f t="shared" si="2113"/>
        <v>38810.599999999999</v>
      </c>
      <c r="AI1269" s="16">
        <f t="shared" si="2114"/>
        <v>38810.599999999999</v>
      </c>
      <c r="AJ1269" s="16">
        <f t="shared" si="2115"/>
        <v>38810.599999999999</v>
      </c>
      <c r="AK1269" s="16">
        <f t="shared" si="2141"/>
        <v>0</v>
      </c>
      <c r="AL1269" s="16">
        <f t="shared" si="2142"/>
        <v>0</v>
      </c>
      <c r="AM1269" s="16">
        <f t="shared" si="2143"/>
        <v>0</v>
      </c>
      <c r="AN1269" s="16">
        <f t="shared" si="2116"/>
        <v>38810.599999999999</v>
      </c>
      <c r="AO1269" s="16">
        <f t="shared" si="2117"/>
        <v>38810.599999999999</v>
      </c>
      <c r="AP1269" s="16">
        <f t="shared" si="2118"/>
        <v>38810.599999999999</v>
      </c>
      <c r="AQ1269" s="16">
        <f t="shared" si="2144"/>
        <v>0</v>
      </c>
      <c r="AR1269" s="16">
        <f t="shared" si="2145"/>
        <v>0</v>
      </c>
      <c r="AS1269" s="16">
        <f t="shared" si="2146"/>
        <v>0</v>
      </c>
      <c r="AT1269" s="16">
        <f t="shared" si="2119"/>
        <v>38810.599999999999</v>
      </c>
      <c r="AU1269" s="16">
        <f t="shared" si="2120"/>
        <v>38810.599999999999</v>
      </c>
      <c r="AV1269" s="16">
        <f t="shared" si="2121"/>
        <v>38810.599999999999</v>
      </c>
      <c r="AW1269" s="16">
        <f t="shared" si="2147"/>
        <v>4136.4489999999996</v>
      </c>
      <c r="AX1269" s="16">
        <f t="shared" si="2148"/>
        <v>0</v>
      </c>
      <c r="AY1269" s="16">
        <f t="shared" si="2149"/>
        <v>0</v>
      </c>
      <c r="AZ1269" s="16">
        <f t="shared" si="2122"/>
        <v>42947.048999999999</v>
      </c>
      <c r="BA1269" s="16">
        <f t="shared" si="2123"/>
        <v>38810.599999999999</v>
      </c>
      <c r="BB1269" s="16">
        <f t="shared" si="2124"/>
        <v>38810.599999999999</v>
      </c>
      <c r="BC1269" s="16">
        <f t="shared" si="2150"/>
        <v>0</v>
      </c>
      <c r="BD1269" s="30"/>
      <c r="BE1269" s="30"/>
      <c r="BF1269" s="1"/>
      <c r="BG1269" s="1"/>
      <c r="BH1269" s="1"/>
      <c r="BI1269" s="1"/>
      <c r="BJ1269" s="1"/>
    </row>
    <row r="1270" s="1" customFormat="1">
      <c r="A1270" s="13" t="s">
        <v>831</v>
      </c>
      <c r="B1270" s="14" t="s">
        <v>52</v>
      </c>
      <c r="C1270" s="13"/>
      <c r="D1270" s="13"/>
      <c r="E1270" s="29" t="s">
        <v>53</v>
      </c>
      <c r="F1270" s="16">
        <f t="shared" si="2125"/>
        <v>38810.599999999999</v>
      </c>
      <c r="G1270" s="16">
        <f t="shared" si="2126"/>
        <v>38810.599999999999</v>
      </c>
      <c r="H1270" s="16">
        <f t="shared" si="2127"/>
        <v>38810.599999999999</v>
      </c>
      <c r="I1270" s="16">
        <f t="shared" si="2128"/>
        <v>0</v>
      </c>
      <c r="J1270" s="16">
        <f t="shared" si="2129"/>
        <v>0</v>
      </c>
      <c r="K1270" s="16">
        <f t="shared" si="2130"/>
        <v>0</v>
      </c>
      <c r="L1270" s="16">
        <f t="shared" si="2038"/>
        <v>38810.599999999999</v>
      </c>
      <c r="M1270" s="16">
        <f t="shared" si="2039"/>
        <v>38810.599999999999</v>
      </c>
      <c r="N1270" s="16">
        <f t="shared" si="2040"/>
        <v>38810.599999999999</v>
      </c>
      <c r="O1270" s="16">
        <f t="shared" si="2131"/>
        <v>0</v>
      </c>
      <c r="P1270" s="16">
        <f t="shared" si="2132"/>
        <v>0</v>
      </c>
      <c r="Q1270" s="16">
        <f t="shared" si="2133"/>
        <v>0</v>
      </c>
      <c r="R1270" s="16">
        <f t="shared" si="2104"/>
        <v>38810.599999999999</v>
      </c>
      <c r="S1270" s="16">
        <f t="shared" si="2105"/>
        <v>38810.599999999999</v>
      </c>
      <c r="T1270" s="16">
        <f t="shared" si="2106"/>
        <v>38810.599999999999</v>
      </c>
      <c r="U1270" s="16">
        <f t="shared" si="2134"/>
        <v>0</v>
      </c>
      <c r="V1270" s="16">
        <f t="shared" si="2135"/>
        <v>0</v>
      </c>
      <c r="W1270" s="16">
        <f t="shared" si="2136"/>
        <v>0</v>
      </c>
      <c r="X1270" s="16">
        <f t="shared" si="2107"/>
        <v>38810.599999999999</v>
      </c>
      <c r="Y1270" s="16">
        <f t="shared" si="2108"/>
        <v>38810.599999999999</v>
      </c>
      <c r="Z1270" s="16">
        <f t="shared" si="2109"/>
        <v>38810.599999999999</v>
      </c>
      <c r="AA1270" s="16">
        <f t="shared" si="2137"/>
        <v>0</v>
      </c>
      <c r="AB1270" s="16">
        <f t="shared" si="2138"/>
        <v>0</v>
      </c>
      <c r="AC1270" s="16">
        <f t="shared" si="2139"/>
        <v>0</v>
      </c>
      <c r="AD1270" s="16">
        <f t="shared" si="2110"/>
        <v>38810.599999999999</v>
      </c>
      <c r="AE1270" s="16">
        <f t="shared" si="2111"/>
        <v>38810.599999999999</v>
      </c>
      <c r="AF1270" s="16">
        <f t="shared" si="2112"/>
        <v>38810.599999999999</v>
      </c>
      <c r="AG1270" s="16">
        <f t="shared" si="2140"/>
        <v>0</v>
      </c>
      <c r="AH1270" s="16">
        <f t="shared" si="2113"/>
        <v>38810.599999999999</v>
      </c>
      <c r="AI1270" s="16">
        <f t="shared" si="2114"/>
        <v>38810.599999999999</v>
      </c>
      <c r="AJ1270" s="16">
        <f t="shared" si="2115"/>
        <v>38810.599999999999</v>
      </c>
      <c r="AK1270" s="16">
        <f t="shared" si="2141"/>
        <v>0</v>
      </c>
      <c r="AL1270" s="16">
        <f t="shared" si="2142"/>
        <v>0</v>
      </c>
      <c r="AM1270" s="16">
        <f t="shared" si="2143"/>
        <v>0</v>
      </c>
      <c r="AN1270" s="16">
        <f t="shared" si="2116"/>
        <v>38810.599999999999</v>
      </c>
      <c r="AO1270" s="16">
        <f t="shared" si="2117"/>
        <v>38810.599999999999</v>
      </c>
      <c r="AP1270" s="16">
        <f t="shared" si="2118"/>
        <v>38810.599999999999</v>
      </c>
      <c r="AQ1270" s="16">
        <f t="shared" si="2144"/>
        <v>0</v>
      </c>
      <c r="AR1270" s="16">
        <f t="shared" si="2145"/>
        <v>0</v>
      </c>
      <c r="AS1270" s="16">
        <f t="shared" si="2146"/>
        <v>0</v>
      </c>
      <c r="AT1270" s="16">
        <f t="shared" si="2119"/>
        <v>38810.599999999999</v>
      </c>
      <c r="AU1270" s="16">
        <f t="shared" si="2120"/>
        <v>38810.599999999999</v>
      </c>
      <c r="AV1270" s="16">
        <f t="shared" si="2121"/>
        <v>38810.599999999999</v>
      </c>
      <c r="AW1270" s="16">
        <f t="shared" si="2147"/>
        <v>4136.4489999999996</v>
      </c>
      <c r="AX1270" s="16">
        <f t="shared" si="2148"/>
        <v>0</v>
      </c>
      <c r="AY1270" s="16">
        <f t="shared" si="2149"/>
        <v>0</v>
      </c>
      <c r="AZ1270" s="16">
        <f t="shared" si="2122"/>
        <v>42947.048999999999</v>
      </c>
      <c r="BA1270" s="16">
        <f t="shared" si="2123"/>
        <v>38810.599999999999</v>
      </c>
      <c r="BB1270" s="16">
        <f t="shared" si="2124"/>
        <v>38810.599999999999</v>
      </c>
      <c r="BC1270" s="16">
        <f t="shared" si="2150"/>
        <v>0</v>
      </c>
      <c r="BD1270" s="30"/>
      <c r="BE1270" s="30"/>
      <c r="BF1270" s="1"/>
      <c r="BG1270" s="1"/>
      <c r="BH1270" s="1"/>
      <c r="BI1270" s="1"/>
      <c r="BJ1270" s="1"/>
    </row>
    <row r="1271" s="1" customFormat="1">
      <c r="A1271" s="13" t="s">
        <v>831</v>
      </c>
      <c r="B1271" s="14">
        <v>800</v>
      </c>
      <c r="C1271" s="13" t="s">
        <v>107</v>
      </c>
      <c r="D1271" s="13" t="s">
        <v>337</v>
      </c>
      <c r="E1271" s="29" t="s">
        <v>338</v>
      </c>
      <c r="F1271" s="16">
        <v>38810.599999999999</v>
      </c>
      <c r="G1271" s="16">
        <v>38810.599999999999</v>
      </c>
      <c r="H1271" s="16">
        <v>38810.599999999999</v>
      </c>
      <c r="I1271" s="16"/>
      <c r="J1271" s="16"/>
      <c r="K1271" s="16"/>
      <c r="L1271" s="16">
        <f t="shared" si="2038"/>
        <v>38810.599999999999</v>
      </c>
      <c r="M1271" s="16">
        <f t="shared" si="2039"/>
        <v>38810.599999999999</v>
      </c>
      <c r="N1271" s="16">
        <f t="shared" si="2040"/>
        <v>38810.599999999999</v>
      </c>
      <c r="O1271" s="16"/>
      <c r="P1271" s="16"/>
      <c r="Q1271" s="16"/>
      <c r="R1271" s="16">
        <f t="shared" si="2104"/>
        <v>38810.599999999999</v>
      </c>
      <c r="S1271" s="16">
        <f t="shared" si="2105"/>
        <v>38810.599999999999</v>
      </c>
      <c r="T1271" s="16">
        <f t="shared" si="2106"/>
        <v>38810.599999999999</v>
      </c>
      <c r="U1271" s="16"/>
      <c r="V1271" s="16"/>
      <c r="W1271" s="16"/>
      <c r="X1271" s="16">
        <f t="shared" si="2107"/>
        <v>38810.599999999999</v>
      </c>
      <c r="Y1271" s="16">
        <f t="shared" si="2108"/>
        <v>38810.599999999999</v>
      </c>
      <c r="Z1271" s="16">
        <f t="shared" si="2109"/>
        <v>38810.599999999999</v>
      </c>
      <c r="AA1271" s="16"/>
      <c r="AB1271" s="16"/>
      <c r="AC1271" s="16"/>
      <c r="AD1271" s="16">
        <f t="shared" si="2110"/>
        <v>38810.599999999999</v>
      </c>
      <c r="AE1271" s="16">
        <f t="shared" si="2111"/>
        <v>38810.599999999999</v>
      </c>
      <c r="AF1271" s="16">
        <f t="shared" si="2112"/>
        <v>38810.599999999999</v>
      </c>
      <c r="AG1271" s="16"/>
      <c r="AH1271" s="16">
        <f t="shared" si="2113"/>
        <v>38810.599999999999</v>
      </c>
      <c r="AI1271" s="16">
        <f t="shared" si="2114"/>
        <v>38810.599999999999</v>
      </c>
      <c r="AJ1271" s="16">
        <f t="shared" si="2115"/>
        <v>38810.599999999999</v>
      </c>
      <c r="AK1271" s="16"/>
      <c r="AL1271" s="16"/>
      <c r="AM1271" s="16"/>
      <c r="AN1271" s="16">
        <f t="shared" si="2116"/>
        <v>38810.599999999999</v>
      </c>
      <c r="AO1271" s="16">
        <f t="shared" si="2117"/>
        <v>38810.599999999999</v>
      </c>
      <c r="AP1271" s="16">
        <f t="shared" si="2118"/>
        <v>38810.599999999999</v>
      </c>
      <c r="AQ1271" s="16"/>
      <c r="AR1271" s="16"/>
      <c r="AS1271" s="16"/>
      <c r="AT1271" s="16">
        <f t="shared" si="2119"/>
        <v>38810.599999999999</v>
      </c>
      <c r="AU1271" s="16">
        <f t="shared" si="2120"/>
        <v>38810.599999999999</v>
      </c>
      <c r="AV1271" s="16">
        <f t="shared" si="2121"/>
        <v>38810.599999999999</v>
      </c>
      <c r="AW1271" s="16">
        <v>4136.4489999999996</v>
      </c>
      <c r="AX1271" s="16"/>
      <c r="AY1271" s="16"/>
      <c r="AZ1271" s="16">
        <f t="shared" si="2122"/>
        <v>42947.048999999999</v>
      </c>
      <c r="BA1271" s="16">
        <f t="shared" si="2123"/>
        <v>38810.599999999999</v>
      </c>
      <c r="BB1271" s="16">
        <f t="shared" si="2124"/>
        <v>38810.599999999999</v>
      </c>
      <c r="BC1271" s="16"/>
      <c r="BD1271" s="30"/>
      <c r="BE1271" s="30"/>
      <c r="BF1271" s="1"/>
      <c r="BG1271" s="1"/>
      <c r="BH1271" s="1"/>
      <c r="BI1271" s="1"/>
      <c r="BJ1271" s="1"/>
    </row>
    <row r="1272" s="1" customFormat="1">
      <c r="A1272" s="13" t="s">
        <v>833</v>
      </c>
      <c r="B1272" s="14"/>
      <c r="C1272" s="13"/>
      <c r="D1272" s="13"/>
      <c r="E1272" s="29" t="s">
        <v>834</v>
      </c>
      <c r="F1272" s="16">
        <f>F1273+F1276+F1279+F1284</f>
        <v>135503.70000000001</v>
      </c>
      <c r="G1272" s="16">
        <f>G1273+G1276+G1279+G1284</f>
        <v>83894.300000000003</v>
      </c>
      <c r="H1272" s="16">
        <f>H1273+H1276+H1279+H1284</f>
        <v>59394.300000000003</v>
      </c>
      <c r="I1272" s="16">
        <f>I1273+I1276+I1279+I1284</f>
        <v>0</v>
      </c>
      <c r="J1272" s="16">
        <f>J1273+J1276+J1279+J1284</f>
        <v>0</v>
      </c>
      <c r="K1272" s="16">
        <f>K1273+K1276+K1279+K1284</f>
        <v>0</v>
      </c>
      <c r="L1272" s="16">
        <f t="shared" si="2038"/>
        <v>135503.70000000001</v>
      </c>
      <c r="M1272" s="16">
        <f t="shared" si="2039"/>
        <v>83894.300000000003</v>
      </c>
      <c r="N1272" s="16">
        <f t="shared" si="2040"/>
        <v>59394.300000000003</v>
      </c>
      <c r="O1272" s="16">
        <f>O1273+O1276+O1279+O1284</f>
        <v>73335.639999999999</v>
      </c>
      <c r="P1272" s="16">
        <f>P1273+P1276+P1279+P1284</f>
        <v>0</v>
      </c>
      <c r="Q1272" s="16">
        <f>Q1273+Q1276+Q1279+Q1284</f>
        <v>0</v>
      </c>
      <c r="R1272" s="16">
        <f t="shared" si="2104"/>
        <v>208839.34000000003</v>
      </c>
      <c r="S1272" s="16">
        <f t="shared" si="2105"/>
        <v>83894.300000000003</v>
      </c>
      <c r="T1272" s="16">
        <f t="shared" si="2106"/>
        <v>59394.300000000003</v>
      </c>
      <c r="U1272" s="16">
        <f>U1273+U1276+U1279+U1284</f>
        <v>-16875.439999999999</v>
      </c>
      <c r="V1272" s="16">
        <f>V1273+V1276+V1279+V1284</f>
        <v>0</v>
      </c>
      <c r="W1272" s="16">
        <f>W1273+W1276+W1279+W1284</f>
        <v>0</v>
      </c>
      <c r="X1272" s="16">
        <f t="shared" si="2107"/>
        <v>191963.90000000002</v>
      </c>
      <c r="Y1272" s="16">
        <f t="shared" si="2108"/>
        <v>83894.300000000003</v>
      </c>
      <c r="Z1272" s="16">
        <f t="shared" si="2109"/>
        <v>59394.300000000003</v>
      </c>
      <c r="AA1272" s="16">
        <f>AA1273+AA1276+AA1279+AA1284</f>
        <v>0</v>
      </c>
      <c r="AB1272" s="16">
        <f>AB1273+AB1276+AB1279+AB1284</f>
        <v>0</v>
      </c>
      <c r="AC1272" s="16">
        <f>AC1273+AC1276+AC1279+AC1284</f>
        <v>0</v>
      </c>
      <c r="AD1272" s="16">
        <f t="shared" si="2110"/>
        <v>191963.90000000002</v>
      </c>
      <c r="AE1272" s="16">
        <f t="shared" si="2111"/>
        <v>83894.300000000003</v>
      </c>
      <c r="AF1272" s="16">
        <f t="shared" si="2112"/>
        <v>59394.300000000003</v>
      </c>
      <c r="AG1272" s="16">
        <f>AG1273+AG1276+AG1279+AG1284</f>
        <v>0</v>
      </c>
      <c r="AH1272" s="16">
        <f t="shared" si="2113"/>
        <v>191963.90000000002</v>
      </c>
      <c r="AI1272" s="16">
        <f t="shared" si="2114"/>
        <v>83894.300000000003</v>
      </c>
      <c r="AJ1272" s="16">
        <f t="shared" si="2115"/>
        <v>59394.300000000003</v>
      </c>
      <c r="AK1272" s="16">
        <f>AK1273+AK1276+AK1279+AK1284</f>
        <v>2984.8499999999999</v>
      </c>
      <c r="AL1272" s="16">
        <f>AL1273+AL1276+AL1279+AL1284</f>
        <v>29713.194</v>
      </c>
      <c r="AM1272" s="16">
        <f>AM1273+AM1276+AM1279+AM1284</f>
        <v>0</v>
      </c>
      <c r="AN1272" s="16">
        <f t="shared" si="2116"/>
        <v>194948.75000000003</v>
      </c>
      <c r="AO1272" s="16">
        <f t="shared" si="2117"/>
        <v>113607.49400000001</v>
      </c>
      <c r="AP1272" s="16">
        <f t="shared" si="2118"/>
        <v>59394.300000000003</v>
      </c>
      <c r="AQ1272" s="16">
        <f>AQ1273+AQ1276+AQ1279+AQ1284</f>
        <v>-91.709999999999994</v>
      </c>
      <c r="AR1272" s="16">
        <f>AR1273+AR1276+AR1279+AR1284</f>
        <v>-29713.194</v>
      </c>
      <c r="AS1272" s="16">
        <f>AS1273+AS1276+AS1279+AS1284</f>
        <v>0</v>
      </c>
      <c r="AT1272" s="16">
        <f t="shared" si="2119"/>
        <v>194857.04000000004</v>
      </c>
      <c r="AU1272" s="16">
        <f t="shared" si="2120"/>
        <v>83894.300000000003</v>
      </c>
      <c r="AV1272" s="16">
        <f t="shared" si="2121"/>
        <v>59394.300000000003</v>
      </c>
      <c r="AW1272" s="16">
        <f>AW1273+AW1276+AW1279+AW1284</f>
        <v>2363.4879999999998</v>
      </c>
      <c r="AX1272" s="16">
        <f>AX1273+AX1276+AX1279+AX1284</f>
        <v>29713.194</v>
      </c>
      <c r="AY1272" s="16">
        <f>AY1273+AY1276+AY1279+AY1284</f>
        <v>0</v>
      </c>
      <c r="AZ1272" s="16">
        <f t="shared" si="2122"/>
        <v>197220.52800000005</v>
      </c>
      <c r="BA1272" s="16">
        <f t="shared" si="2123"/>
        <v>113607.49400000001</v>
      </c>
      <c r="BB1272" s="16">
        <f t="shared" si="2124"/>
        <v>59394.300000000003</v>
      </c>
      <c r="BC1272" s="16">
        <f>BC1273+BC1276+BC1279+BC1284</f>
        <v>0</v>
      </c>
      <c r="BD1272" s="30"/>
      <c r="BE1272" s="30"/>
      <c r="BF1272" s="1"/>
      <c r="BG1272" s="1"/>
      <c r="BH1272" s="1"/>
      <c r="BI1272" s="1"/>
      <c r="BJ1272" s="1"/>
    </row>
    <row r="1273" s="1" customFormat="1">
      <c r="A1273" s="13" t="s">
        <v>835</v>
      </c>
      <c r="B1273" s="14"/>
      <c r="C1273" s="13"/>
      <c r="D1273" s="13"/>
      <c r="E1273" s="29" t="s">
        <v>202</v>
      </c>
      <c r="F1273" s="16">
        <f t="shared" ref="F1273:F1287" si="2151">F1274</f>
        <v>139.19999999999999</v>
      </c>
      <c r="G1273" s="16">
        <f t="shared" ref="G1273:G1287" si="2152">G1274</f>
        <v>0</v>
      </c>
      <c r="H1273" s="16">
        <f t="shared" ref="H1273:H1287" si="2153">H1274</f>
        <v>0</v>
      </c>
      <c r="I1273" s="16">
        <f t="shared" ref="I1273:I1287" si="2154">I1274</f>
        <v>0</v>
      </c>
      <c r="J1273" s="16">
        <f t="shared" ref="J1273:J1287" si="2155">J1274</f>
        <v>0</v>
      </c>
      <c r="K1273" s="16">
        <f t="shared" ref="K1273:K1287" si="2156">K1274</f>
        <v>0</v>
      </c>
      <c r="L1273" s="16">
        <f t="shared" si="2038"/>
        <v>139.19999999999999</v>
      </c>
      <c r="M1273" s="16">
        <f t="shared" si="2039"/>
        <v>0</v>
      </c>
      <c r="N1273" s="16">
        <f t="shared" si="2040"/>
        <v>0</v>
      </c>
      <c r="O1273" s="16">
        <f t="shared" ref="O1273:O1287" si="2157">O1274</f>
        <v>175.09999999999999</v>
      </c>
      <c r="P1273" s="16">
        <f t="shared" ref="P1273:P1287" si="2158">P1274</f>
        <v>0</v>
      </c>
      <c r="Q1273" s="16">
        <f t="shared" ref="Q1273:Q1287" si="2159">Q1274</f>
        <v>0</v>
      </c>
      <c r="R1273" s="16">
        <f t="shared" si="2104"/>
        <v>314.29999999999995</v>
      </c>
      <c r="S1273" s="16">
        <f t="shared" si="2105"/>
        <v>0</v>
      </c>
      <c r="T1273" s="16">
        <f t="shared" si="2106"/>
        <v>0</v>
      </c>
      <c r="U1273" s="16">
        <f t="shared" ref="U1273:U1287" si="2160">U1274</f>
        <v>0</v>
      </c>
      <c r="V1273" s="16">
        <f t="shared" ref="V1273:V1287" si="2161">V1274</f>
        <v>0</v>
      </c>
      <c r="W1273" s="16">
        <f t="shared" ref="W1273:W1287" si="2162">W1274</f>
        <v>0</v>
      </c>
      <c r="X1273" s="16">
        <f t="shared" si="2107"/>
        <v>314.29999999999995</v>
      </c>
      <c r="Y1273" s="16">
        <f t="shared" si="2108"/>
        <v>0</v>
      </c>
      <c r="Z1273" s="16">
        <f t="shared" si="2109"/>
        <v>0</v>
      </c>
      <c r="AA1273" s="16">
        <f t="shared" ref="AA1273:AA1287" si="2163">AA1274</f>
        <v>0</v>
      </c>
      <c r="AB1273" s="16">
        <f t="shared" ref="AB1273:AB1287" si="2164">AB1274</f>
        <v>0</v>
      </c>
      <c r="AC1273" s="16">
        <f t="shared" ref="AC1273:AC1287" si="2165">AC1274</f>
        <v>0</v>
      </c>
      <c r="AD1273" s="16">
        <f t="shared" si="2110"/>
        <v>314.29999999999995</v>
      </c>
      <c r="AE1273" s="16">
        <f t="shared" si="2111"/>
        <v>0</v>
      </c>
      <c r="AF1273" s="16">
        <f t="shared" si="2112"/>
        <v>0</v>
      </c>
      <c r="AG1273" s="16">
        <f t="shared" ref="AG1273:AG1287" si="2166">AG1274</f>
        <v>0</v>
      </c>
      <c r="AH1273" s="16">
        <f t="shared" si="2113"/>
        <v>314.29999999999995</v>
      </c>
      <c r="AI1273" s="16">
        <f t="shared" si="2114"/>
        <v>0</v>
      </c>
      <c r="AJ1273" s="16">
        <f t="shared" si="2115"/>
        <v>0</v>
      </c>
      <c r="AK1273" s="16">
        <f t="shared" ref="AK1273:AK1287" si="2167">AK1274</f>
        <v>0</v>
      </c>
      <c r="AL1273" s="16">
        <f t="shared" ref="AL1273:AL1287" si="2168">AL1274</f>
        <v>0</v>
      </c>
      <c r="AM1273" s="16">
        <f t="shared" ref="AM1273:AM1287" si="2169">AM1274</f>
        <v>0</v>
      </c>
      <c r="AN1273" s="16">
        <f t="shared" si="2116"/>
        <v>314.29999999999995</v>
      </c>
      <c r="AO1273" s="16">
        <f t="shared" si="2117"/>
        <v>0</v>
      </c>
      <c r="AP1273" s="16">
        <f t="shared" si="2118"/>
        <v>0</v>
      </c>
      <c r="AQ1273" s="16">
        <f t="shared" ref="AQ1273:AQ1287" si="2170">AQ1274</f>
        <v>0</v>
      </c>
      <c r="AR1273" s="16">
        <f t="shared" ref="AR1273:AR1287" si="2171">AR1274</f>
        <v>0</v>
      </c>
      <c r="AS1273" s="16">
        <f t="shared" ref="AS1273:AS1287" si="2172">AS1274</f>
        <v>0</v>
      </c>
      <c r="AT1273" s="16">
        <f t="shared" si="2119"/>
        <v>314.29999999999995</v>
      </c>
      <c r="AU1273" s="16">
        <f t="shared" si="2120"/>
        <v>0</v>
      </c>
      <c r="AV1273" s="16">
        <f t="shared" si="2121"/>
        <v>0</v>
      </c>
      <c r="AW1273" s="16">
        <f t="shared" ref="AW1273:AW1287" si="2173">AW1274</f>
        <v>0</v>
      </c>
      <c r="AX1273" s="16">
        <f t="shared" ref="AX1273:AX1287" si="2174">AX1274</f>
        <v>0</v>
      </c>
      <c r="AY1273" s="16">
        <f t="shared" ref="AY1273:AY1287" si="2175">AY1274</f>
        <v>0</v>
      </c>
      <c r="AZ1273" s="16">
        <f t="shared" si="2122"/>
        <v>314.29999999999995</v>
      </c>
      <c r="BA1273" s="16">
        <f t="shared" si="2123"/>
        <v>0</v>
      </c>
      <c r="BB1273" s="16">
        <f t="shared" si="2124"/>
        <v>0</v>
      </c>
      <c r="BC1273" s="16">
        <f t="shared" ref="BC1273:BC1287" si="2176">BC1274</f>
        <v>0</v>
      </c>
      <c r="BD1273" s="30"/>
      <c r="BE1273" s="30"/>
      <c r="BF1273" s="1"/>
      <c r="BG1273" s="1"/>
      <c r="BH1273" s="1"/>
      <c r="BI1273" s="1"/>
      <c r="BJ1273" s="1"/>
    </row>
    <row r="1274" s="1" customFormat="1">
      <c r="A1274" s="13" t="s">
        <v>835</v>
      </c>
      <c r="B1274" s="14" t="s">
        <v>58</v>
      </c>
      <c r="C1274" s="13"/>
      <c r="D1274" s="13"/>
      <c r="E1274" s="29" t="s">
        <v>59</v>
      </c>
      <c r="F1274" s="16">
        <f t="shared" si="2151"/>
        <v>139.19999999999999</v>
      </c>
      <c r="G1274" s="16">
        <f t="shared" si="2152"/>
        <v>0</v>
      </c>
      <c r="H1274" s="16">
        <f t="shared" si="2153"/>
        <v>0</v>
      </c>
      <c r="I1274" s="16">
        <f t="shared" si="2154"/>
        <v>0</v>
      </c>
      <c r="J1274" s="16">
        <f t="shared" si="2155"/>
        <v>0</v>
      </c>
      <c r="K1274" s="16">
        <f t="shared" si="2156"/>
        <v>0</v>
      </c>
      <c r="L1274" s="16">
        <f t="shared" si="2038"/>
        <v>139.19999999999999</v>
      </c>
      <c r="M1274" s="16">
        <f t="shared" si="2039"/>
        <v>0</v>
      </c>
      <c r="N1274" s="16">
        <f t="shared" si="2040"/>
        <v>0</v>
      </c>
      <c r="O1274" s="16">
        <f t="shared" si="2157"/>
        <v>175.09999999999999</v>
      </c>
      <c r="P1274" s="16">
        <f t="shared" si="2158"/>
        <v>0</v>
      </c>
      <c r="Q1274" s="16">
        <f t="shared" si="2159"/>
        <v>0</v>
      </c>
      <c r="R1274" s="16">
        <f t="shared" si="2104"/>
        <v>314.29999999999995</v>
      </c>
      <c r="S1274" s="16">
        <f t="shared" si="2105"/>
        <v>0</v>
      </c>
      <c r="T1274" s="16">
        <f t="shared" si="2106"/>
        <v>0</v>
      </c>
      <c r="U1274" s="16">
        <f t="shared" si="2160"/>
        <v>0</v>
      </c>
      <c r="V1274" s="16">
        <f t="shared" si="2161"/>
        <v>0</v>
      </c>
      <c r="W1274" s="16">
        <f t="shared" si="2162"/>
        <v>0</v>
      </c>
      <c r="X1274" s="16">
        <f t="shared" si="2107"/>
        <v>314.29999999999995</v>
      </c>
      <c r="Y1274" s="16">
        <f t="shared" si="2108"/>
        <v>0</v>
      </c>
      <c r="Z1274" s="16">
        <f t="shared" si="2109"/>
        <v>0</v>
      </c>
      <c r="AA1274" s="16">
        <f t="shared" si="2163"/>
        <v>0</v>
      </c>
      <c r="AB1274" s="16">
        <f t="shared" si="2164"/>
        <v>0</v>
      </c>
      <c r="AC1274" s="16">
        <f t="shared" si="2165"/>
        <v>0</v>
      </c>
      <c r="AD1274" s="16">
        <f t="shared" si="2110"/>
        <v>314.29999999999995</v>
      </c>
      <c r="AE1274" s="16">
        <f t="shared" si="2111"/>
        <v>0</v>
      </c>
      <c r="AF1274" s="16">
        <f t="shared" si="2112"/>
        <v>0</v>
      </c>
      <c r="AG1274" s="16">
        <f t="shared" si="2166"/>
        <v>0</v>
      </c>
      <c r="AH1274" s="16">
        <f t="shared" si="2113"/>
        <v>314.29999999999995</v>
      </c>
      <c r="AI1274" s="16">
        <f t="shared" si="2114"/>
        <v>0</v>
      </c>
      <c r="AJ1274" s="16">
        <f t="shared" si="2115"/>
        <v>0</v>
      </c>
      <c r="AK1274" s="16">
        <f t="shared" si="2167"/>
        <v>0</v>
      </c>
      <c r="AL1274" s="16">
        <f t="shared" si="2168"/>
        <v>0</v>
      </c>
      <c r="AM1274" s="16">
        <f t="shared" si="2169"/>
        <v>0</v>
      </c>
      <c r="AN1274" s="16">
        <f t="shared" si="2116"/>
        <v>314.29999999999995</v>
      </c>
      <c r="AO1274" s="16">
        <f t="shared" si="2117"/>
        <v>0</v>
      </c>
      <c r="AP1274" s="16">
        <f t="shared" si="2118"/>
        <v>0</v>
      </c>
      <c r="AQ1274" s="16">
        <f t="shared" si="2170"/>
        <v>0</v>
      </c>
      <c r="AR1274" s="16">
        <f t="shared" si="2171"/>
        <v>0</v>
      </c>
      <c r="AS1274" s="16">
        <f t="shared" si="2172"/>
        <v>0</v>
      </c>
      <c r="AT1274" s="16">
        <f t="shared" si="2119"/>
        <v>314.29999999999995</v>
      </c>
      <c r="AU1274" s="16">
        <f t="shared" si="2120"/>
        <v>0</v>
      </c>
      <c r="AV1274" s="16">
        <f t="shared" si="2121"/>
        <v>0</v>
      </c>
      <c r="AW1274" s="16">
        <f t="shared" si="2173"/>
        <v>0</v>
      </c>
      <c r="AX1274" s="16">
        <f t="shared" si="2174"/>
        <v>0</v>
      </c>
      <c r="AY1274" s="16">
        <f t="shared" si="2175"/>
        <v>0</v>
      </c>
      <c r="AZ1274" s="16">
        <f t="shared" si="2122"/>
        <v>314.29999999999995</v>
      </c>
      <c r="BA1274" s="16">
        <f t="shared" si="2123"/>
        <v>0</v>
      </c>
      <c r="BB1274" s="16">
        <f t="shared" si="2124"/>
        <v>0</v>
      </c>
      <c r="BC1274" s="16">
        <f t="shared" si="2176"/>
        <v>0</v>
      </c>
      <c r="BD1274" s="30"/>
      <c r="BE1274" s="30"/>
      <c r="BF1274" s="1"/>
      <c r="BG1274" s="1"/>
      <c r="BH1274" s="1"/>
      <c r="BI1274" s="1"/>
      <c r="BJ1274" s="1"/>
    </row>
    <row r="1275" s="1" customFormat="1">
      <c r="A1275" s="13" t="s">
        <v>835</v>
      </c>
      <c r="B1275" s="14">
        <v>600</v>
      </c>
      <c r="C1275" s="13" t="s">
        <v>327</v>
      </c>
      <c r="D1275" s="13" t="s">
        <v>106</v>
      </c>
      <c r="E1275" s="29" t="s">
        <v>535</v>
      </c>
      <c r="F1275" s="16">
        <v>139.19999999999999</v>
      </c>
      <c r="G1275" s="16">
        <v>0</v>
      </c>
      <c r="H1275" s="16">
        <v>0</v>
      </c>
      <c r="I1275" s="16"/>
      <c r="J1275" s="16"/>
      <c r="K1275" s="16"/>
      <c r="L1275" s="16">
        <f t="shared" si="2038"/>
        <v>139.19999999999999</v>
      </c>
      <c r="M1275" s="16">
        <f t="shared" si="2039"/>
        <v>0</v>
      </c>
      <c r="N1275" s="16">
        <f t="shared" si="2040"/>
        <v>0</v>
      </c>
      <c r="O1275" s="16">
        <v>175.09999999999999</v>
      </c>
      <c r="P1275" s="16"/>
      <c r="Q1275" s="16"/>
      <c r="R1275" s="16">
        <f t="shared" si="2104"/>
        <v>314.29999999999995</v>
      </c>
      <c r="S1275" s="16">
        <f t="shared" si="2105"/>
        <v>0</v>
      </c>
      <c r="T1275" s="16">
        <f t="shared" si="2106"/>
        <v>0</v>
      </c>
      <c r="U1275" s="16"/>
      <c r="V1275" s="16"/>
      <c r="W1275" s="16"/>
      <c r="X1275" s="16">
        <f t="shared" si="2107"/>
        <v>314.29999999999995</v>
      </c>
      <c r="Y1275" s="16">
        <f t="shared" si="2108"/>
        <v>0</v>
      </c>
      <c r="Z1275" s="16">
        <f t="shared" si="2109"/>
        <v>0</v>
      </c>
      <c r="AA1275" s="16"/>
      <c r="AB1275" s="16"/>
      <c r="AC1275" s="16"/>
      <c r="AD1275" s="16">
        <f t="shared" si="2110"/>
        <v>314.29999999999995</v>
      </c>
      <c r="AE1275" s="16">
        <f t="shared" si="2111"/>
        <v>0</v>
      </c>
      <c r="AF1275" s="16">
        <f t="shared" si="2112"/>
        <v>0</v>
      </c>
      <c r="AG1275" s="16"/>
      <c r="AH1275" s="16">
        <f t="shared" si="2113"/>
        <v>314.29999999999995</v>
      </c>
      <c r="AI1275" s="16">
        <f t="shared" si="2114"/>
        <v>0</v>
      </c>
      <c r="AJ1275" s="16">
        <f t="shared" si="2115"/>
        <v>0</v>
      </c>
      <c r="AK1275" s="16"/>
      <c r="AL1275" s="16"/>
      <c r="AM1275" s="16"/>
      <c r="AN1275" s="16">
        <f t="shared" si="2116"/>
        <v>314.29999999999995</v>
      </c>
      <c r="AO1275" s="16">
        <f t="shared" si="2117"/>
        <v>0</v>
      </c>
      <c r="AP1275" s="16">
        <f t="shared" si="2118"/>
        <v>0</v>
      </c>
      <c r="AQ1275" s="16"/>
      <c r="AR1275" s="16"/>
      <c r="AS1275" s="16"/>
      <c r="AT1275" s="16">
        <f t="shared" si="2119"/>
        <v>314.29999999999995</v>
      </c>
      <c r="AU1275" s="16">
        <f t="shared" si="2120"/>
        <v>0</v>
      </c>
      <c r="AV1275" s="16">
        <f t="shared" si="2121"/>
        <v>0</v>
      </c>
      <c r="AW1275" s="16"/>
      <c r="AX1275" s="16"/>
      <c r="AY1275" s="16"/>
      <c r="AZ1275" s="16">
        <f t="shared" si="2122"/>
        <v>314.29999999999995</v>
      </c>
      <c r="BA1275" s="16">
        <f t="shared" si="2123"/>
        <v>0</v>
      </c>
      <c r="BB1275" s="16">
        <f t="shared" si="2124"/>
        <v>0</v>
      </c>
      <c r="BC1275" s="16"/>
      <c r="BD1275" s="30"/>
      <c r="BE1275" s="30"/>
      <c r="BF1275" s="1"/>
      <c r="BG1275" s="1"/>
      <c r="BH1275" s="1"/>
      <c r="BI1275" s="1"/>
      <c r="BJ1275" s="1"/>
    </row>
    <row r="1276" s="1" customFormat="1">
      <c r="A1276" s="13" t="s">
        <v>836</v>
      </c>
      <c r="B1276" s="14"/>
      <c r="C1276" s="13"/>
      <c r="D1276" s="13"/>
      <c r="E1276" s="29" t="s">
        <v>837</v>
      </c>
      <c r="F1276" s="16">
        <f t="shared" si="2151"/>
        <v>99877.400000000009</v>
      </c>
      <c r="G1276" s="16">
        <f t="shared" si="2152"/>
        <v>48664.5</v>
      </c>
      <c r="H1276" s="16">
        <f t="shared" si="2153"/>
        <v>48664.5</v>
      </c>
      <c r="I1276" s="16">
        <f t="shared" si="2154"/>
        <v>0</v>
      </c>
      <c r="J1276" s="16">
        <f t="shared" si="2155"/>
        <v>0</v>
      </c>
      <c r="K1276" s="16">
        <f t="shared" si="2156"/>
        <v>0</v>
      </c>
      <c r="L1276" s="16">
        <f t="shared" si="2038"/>
        <v>99877.400000000009</v>
      </c>
      <c r="M1276" s="16">
        <f t="shared" si="2039"/>
        <v>48664.5</v>
      </c>
      <c r="N1276" s="16">
        <f t="shared" si="2040"/>
        <v>48664.5</v>
      </c>
      <c r="O1276" s="16">
        <f t="shared" si="2157"/>
        <v>0</v>
      </c>
      <c r="P1276" s="16">
        <f t="shared" si="2158"/>
        <v>0</v>
      </c>
      <c r="Q1276" s="16">
        <f t="shared" si="2159"/>
        <v>0</v>
      </c>
      <c r="R1276" s="16">
        <f t="shared" si="2104"/>
        <v>99877.400000000009</v>
      </c>
      <c r="S1276" s="16">
        <f t="shared" si="2105"/>
        <v>48664.5</v>
      </c>
      <c r="T1276" s="16">
        <f t="shared" si="2106"/>
        <v>48664.5</v>
      </c>
      <c r="U1276" s="16">
        <f t="shared" si="2160"/>
        <v>0</v>
      </c>
      <c r="V1276" s="16">
        <f t="shared" si="2161"/>
        <v>0</v>
      </c>
      <c r="W1276" s="16">
        <f t="shared" si="2162"/>
        <v>0</v>
      </c>
      <c r="X1276" s="16">
        <f t="shared" si="2107"/>
        <v>99877.400000000009</v>
      </c>
      <c r="Y1276" s="16">
        <f t="shared" si="2108"/>
        <v>48664.5</v>
      </c>
      <c r="Z1276" s="16">
        <f t="shared" si="2109"/>
        <v>48664.5</v>
      </c>
      <c r="AA1276" s="16">
        <f t="shared" si="2163"/>
        <v>0</v>
      </c>
      <c r="AB1276" s="16">
        <f t="shared" si="2164"/>
        <v>0</v>
      </c>
      <c r="AC1276" s="16">
        <f t="shared" si="2165"/>
        <v>0</v>
      </c>
      <c r="AD1276" s="16">
        <f t="shared" si="2110"/>
        <v>99877.400000000009</v>
      </c>
      <c r="AE1276" s="16">
        <f t="shared" si="2111"/>
        <v>48664.5</v>
      </c>
      <c r="AF1276" s="16">
        <f t="shared" si="2112"/>
        <v>48664.5</v>
      </c>
      <c r="AG1276" s="16">
        <f t="shared" si="2166"/>
        <v>0</v>
      </c>
      <c r="AH1276" s="16">
        <f t="shared" si="2113"/>
        <v>99877.400000000009</v>
      </c>
      <c r="AI1276" s="16">
        <f t="shared" si="2114"/>
        <v>48664.5</v>
      </c>
      <c r="AJ1276" s="16">
        <f t="shared" si="2115"/>
        <v>48664.5</v>
      </c>
      <c r="AK1276" s="16">
        <f t="shared" si="2167"/>
        <v>2984.8499999999999</v>
      </c>
      <c r="AL1276" s="16">
        <f t="shared" si="2168"/>
        <v>0</v>
      </c>
      <c r="AM1276" s="16">
        <f t="shared" si="2169"/>
        <v>0</v>
      </c>
      <c r="AN1276" s="16">
        <f t="shared" si="2116"/>
        <v>102862.25000000001</v>
      </c>
      <c r="AO1276" s="16">
        <f t="shared" si="2117"/>
        <v>48664.5</v>
      </c>
      <c r="AP1276" s="16">
        <f t="shared" si="2118"/>
        <v>48664.5</v>
      </c>
      <c r="AQ1276" s="16">
        <f t="shared" si="2170"/>
        <v>-91.709999999999994</v>
      </c>
      <c r="AR1276" s="16">
        <f t="shared" si="2171"/>
        <v>0</v>
      </c>
      <c r="AS1276" s="16">
        <f t="shared" si="2172"/>
        <v>0</v>
      </c>
      <c r="AT1276" s="16">
        <f t="shared" si="2119"/>
        <v>102770.54000000001</v>
      </c>
      <c r="AU1276" s="16">
        <f t="shared" si="2120"/>
        <v>48664.5</v>
      </c>
      <c r="AV1276" s="16">
        <f t="shared" si="2121"/>
        <v>48664.5</v>
      </c>
      <c r="AW1276" s="16">
        <f t="shared" si="2173"/>
        <v>2363.4879999999998</v>
      </c>
      <c r="AX1276" s="16">
        <f t="shared" si="2174"/>
        <v>0</v>
      </c>
      <c r="AY1276" s="16">
        <f t="shared" si="2175"/>
        <v>0</v>
      </c>
      <c r="AZ1276" s="16">
        <f t="shared" si="2122"/>
        <v>105134.02800000001</v>
      </c>
      <c r="BA1276" s="16">
        <f t="shared" si="2123"/>
        <v>48664.5</v>
      </c>
      <c r="BB1276" s="16">
        <f t="shared" si="2124"/>
        <v>48664.5</v>
      </c>
      <c r="BC1276" s="16">
        <f t="shared" si="2176"/>
        <v>0</v>
      </c>
      <c r="BD1276" s="30"/>
      <c r="BE1276" s="30"/>
      <c r="BF1276" s="1"/>
      <c r="BG1276" s="1"/>
      <c r="BH1276" s="1"/>
      <c r="BI1276" s="1"/>
      <c r="BJ1276" s="1"/>
    </row>
    <row r="1277" s="1" customFormat="1">
      <c r="A1277" s="13" t="s">
        <v>836</v>
      </c>
      <c r="B1277" s="14" t="s">
        <v>66</v>
      </c>
      <c r="C1277" s="13"/>
      <c r="D1277" s="13"/>
      <c r="E1277" s="29" t="s">
        <v>67</v>
      </c>
      <c r="F1277" s="16">
        <f t="shared" si="2151"/>
        <v>99877.400000000009</v>
      </c>
      <c r="G1277" s="16">
        <f t="shared" si="2152"/>
        <v>48664.5</v>
      </c>
      <c r="H1277" s="16">
        <f t="shared" si="2153"/>
        <v>48664.5</v>
      </c>
      <c r="I1277" s="16">
        <f t="shared" si="2154"/>
        <v>0</v>
      </c>
      <c r="J1277" s="16">
        <f t="shared" si="2155"/>
        <v>0</v>
      </c>
      <c r="K1277" s="16">
        <f t="shared" si="2156"/>
        <v>0</v>
      </c>
      <c r="L1277" s="16">
        <f t="shared" si="2038"/>
        <v>99877.400000000009</v>
      </c>
      <c r="M1277" s="16">
        <f t="shared" si="2039"/>
        <v>48664.5</v>
      </c>
      <c r="N1277" s="16">
        <f t="shared" si="2040"/>
        <v>48664.5</v>
      </c>
      <c r="O1277" s="16">
        <f t="shared" si="2157"/>
        <v>0</v>
      </c>
      <c r="P1277" s="16">
        <f t="shared" si="2158"/>
        <v>0</v>
      </c>
      <c r="Q1277" s="16">
        <f t="shared" si="2159"/>
        <v>0</v>
      </c>
      <c r="R1277" s="16">
        <f t="shared" si="2104"/>
        <v>99877.400000000009</v>
      </c>
      <c r="S1277" s="16">
        <f t="shared" si="2105"/>
        <v>48664.5</v>
      </c>
      <c r="T1277" s="16">
        <f t="shared" si="2106"/>
        <v>48664.5</v>
      </c>
      <c r="U1277" s="16">
        <f t="shared" si="2160"/>
        <v>0</v>
      </c>
      <c r="V1277" s="16">
        <f t="shared" si="2161"/>
        <v>0</v>
      </c>
      <c r="W1277" s="16">
        <f t="shared" si="2162"/>
        <v>0</v>
      </c>
      <c r="X1277" s="16">
        <f t="shared" si="2107"/>
        <v>99877.400000000009</v>
      </c>
      <c r="Y1277" s="16">
        <f t="shared" si="2108"/>
        <v>48664.5</v>
      </c>
      <c r="Z1277" s="16">
        <f t="shared" si="2109"/>
        <v>48664.5</v>
      </c>
      <c r="AA1277" s="16">
        <f t="shared" si="2163"/>
        <v>0</v>
      </c>
      <c r="AB1277" s="16">
        <f t="shared" si="2164"/>
        <v>0</v>
      </c>
      <c r="AC1277" s="16">
        <f t="shared" si="2165"/>
        <v>0</v>
      </c>
      <c r="AD1277" s="16">
        <f t="shared" si="2110"/>
        <v>99877.400000000009</v>
      </c>
      <c r="AE1277" s="16">
        <f t="shared" si="2111"/>
        <v>48664.5</v>
      </c>
      <c r="AF1277" s="16">
        <f t="shared" si="2112"/>
        <v>48664.5</v>
      </c>
      <c r="AG1277" s="16">
        <f t="shared" si="2166"/>
        <v>0</v>
      </c>
      <c r="AH1277" s="16">
        <f t="shared" si="2113"/>
        <v>99877.400000000009</v>
      </c>
      <c r="AI1277" s="16">
        <f t="shared" si="2114"/>
        <v>48664.5</v>
      </c>
      <c r="AJ1277" s="16">
        <f t="shared" si="2115"/>
        <v>48664.5</v>
      </c>
      <c r="AK1277" s="16">
        <f t="shared" si="2167"/>
        <v>2984.8499999999999</v>
      </c>
      <c r="AL1277" s="16">
        <f t="shared" si="2168"/>
        <v>0</v>
      </c>
      <c r="AM1277" s="16">
        <f t="shared" si="2169"/>
        <v>0</v>
      </c>
      <c r="AN1277" s="16">
        <f t="shared" si="2116"/>
        <v>102862.25000000001</v>
      </c>
      <c r="AO1277" s="16">
        <f t="shared" si="2117"/>
        <v>48664.5</v>
      </c>
      <c r="AP1277" s="16">
        <f t="shared" si="2118"/>
        <v>48664.5</v>
      </c>
      <c r="AQ1277" s="16">
        <f t="shared" si="2170"/>
        <v>-91.709999999999994</v>
      </c>
      <c r="AR1277" s="16">
        <f t="shared" si="2171"/>
        <v>0</v>
      </c>
      <c r="AS1277" s="16">
        <f t="shared" si="2172"/>
        <v>0</v>
      </c>
      <c r="AT1277" s="16">
        <f t="shared" si="2119"/>
        <v>102770.54000000001</v>
      </c>
      <c r="AU1277" s="16">
        <f t="shared" si="2120"/>
        <v>48664.5</v>
      </c>
      <c r="AV1277" s="16">
        <f t="shared" si="2121"/>
        <v>48664.5</v>
      </c>
      <c r="AW1277" s="16">
        <f t="shared" si="2173"/>
        <v>2363.4879999999998</v>
      </c>
      <c r="AX1277" s="16">
        <f t="shared" si="2174"/>
        <v>0</v>
      </c>
      <c r="AY1277" s="16">
        <f t="shared" si="2175"/>
        <v>0</v>
      </c>
      <c r="AZ1277" s="16">
        <f t="shared" si="2122"/>
        <v>105134.02800000001</v>
      </c>
      <c r="BA1277" s="16">
        <f t="shared" si="2123"/>
        <v>48664.5</v>
      </c>
      <c r="BB1277" s="16">
        <f t="shared" si="2124"/>
        <v>48664.5</v>
      </c>
      <c r="BC1277" s="16">
        <f t="shared" si="2176"/>
        <v>0</v>
      </c>
      <c r="BD1277" s="30"/>
      <c r="BE1277" s="30"/>
      <c r="BF1277" s="1"/>
      <c r="BG1277" s="1"/>
      <c r="BH1277" s="1"/>
      <c r="BI1277" s="1"/>
      <c r="BJ1277" s="1"/>
    </row>
    <row r="1278" s="1" customFormat="1">
      <c r="A1278" s="13" t="s">
        <v>836</v>
      </c>
      <c r="B1278" s="14">
        <v>200</v>
      </c>
      <c r="C1278" s="13" t="s">
        <v>327</v>
      </c>
      <c r="D1278" s="13" t="s">
        <v>106</v>
      </c>
      <c r="E1278" s="29" t="s">
        <v>535</v>
      </c>
      <c r="F1278" s="16">
        <v>99877.400000000009</v>
      </c>
      <c r="G1278" s="16">
        <v>48664.5</v>
      </c>
      <c r="H1278" s="16">
        <v>48664.5</v>
      </c>
      <c r="I1278" s="16"/>
      <c r="J1278" s="16"/>
      <c r="K1278" s="16"/>
      <c r="L1278" s="16">
        <f t="shared" si="2038"/>
        <v>99877.400000000009</v>
      </c>
      <c r="M1278" s="16">
        <f t="shared" si="2039"/>
        <v>48664.5</v>
      </c>
      <c r="N1278" s="16">
        <f t="shared" si="2040"/>
        <v>48664.5</v>
      </c>
      <c r="O1278" s="16"/>
      <c r="P1278" s="16"/>
      <c r="Q1278" s="16"/>
      <c r="R1278" s="16">
        <f t="shared" si="2104"/>
        <v>99877.400000000009</v>
      </c>
      <c r="S1278" s="16">
        <f t="shared" si="2105"/>
        <v>48664.5</v>
      </c>
      <c r="T1278" s="16">
        <f t="shared" si="2106"/>
        <v>48664.5</v>
      </c>
      <c r="U1278" s="16"/>
      <c r="V1278" s="16"/>
      <c r="W1278" s="16"/>
      <c r="X1278" s="16">
        <f t="shared" si="2107"/>
        <v>99877.400000000009</v>
      </c>
      <c r="Y1278" s="16">
        <f t="shared" si="2108"/>
        <v>48664.5</v>
      </c>
      <c r="Z1278" s="16">
        <f t="shared" si="2109"/>
        <v>48664.5</v>
      </c>
      <c r="AA1278" s="16"/>
      <c r="AB1278" s="16"/>
      <c r="AC1278" s="16"/>
      <c r="AD1278" s="16">
        <f t="shared" si="2110"/>
        <v>99877.400000000009</v>
      </c>
      <c r="AE1278" s="16">
        <f t="shared" si="2111"/>
        <v>48664.5</v>
      </c>
      <c r="AF1278" s="16">
        <f t="shared" si="2112"/>
        <v>48664.5</v>
      </c>
      <c r="AG1278" s="16"/>
      <c r="AH1278" s="16">
        <f t="shared" si="2113"/>
        <v>99877.400000000009</v>
      </c>
      <c r="AI1278" s="16">
        <f t="shared" si="2114"/>
        <v>48664.5</v>
      </c>
      <c r="AJ1278" s="16">
        <f t="shared" si="2115"/>
        <v>48664.5</v>
      </c>
      <c r="AK1278" s="16">
        <f>738.33+2246.52</f>
        <v>2984.8499999999999</v>
      </c>
      <c r="AL1278" s="16"/>
      <c r="AM1278" s="16"/>
      <c r="AN1278" s="16">
        <f t="shared" si="2116"/>
        <v>102862.25000000001</v>
      </c>
      <c r="AO1278" s="16">
        <f t="shared" si="2117"/>
        <v>48664.5</v>
      </c>
      <c r="AP1278" s="16">
        <f t="shared" si="2118"/>
        <v>48664.5</v>
      </c>
      <c r="AQ1278" s="16">
        <v>-91.709999999999994</v>
      </c>
      <c r="AR1278" s="16"/>
      <c r="AS1278" s="16"/>
      <c r="AT1278" s="16">
        <f t="shared" si="2119"/>
        <v>102770.54000000001</v>
      </c>
      <c r="AU1278" s="16">
        <f t="shared" si="2120"/>
        <v>48664.5</v>
      </c>
      <c r="AV1278" s="16">
        <f t="shared" si="2121"/>
        <v>48664.5</v>
      </c>
      <c r="AW1278" s="16">
        <v>2363.4879999999998</v>
      </c>
      <c r="AX1278" s="16"/>
      <c r="AY1278" s="16"/>
      <c r="AZ1278" s="16">
        <f t="shared" si="2122"/>
        <v>105134.02800000001</v>
      </c>
      <c r="BA1278" s="16">
        <f t="shared" si="2123"/>
        <v>48664.5</v>
      </c>
      <c r="BB1278" s="16">
        <f t="shared" si="2124"/>
        <v>48664.5</v>
      </c>
      <c r="BC1278" s="16"/>
      <c r="BD1278" s="30"/>
      <c r="BE1278" s="30"/>
      <c r="BF1278" s="1"/>
      <c r="BG1278" s="1"/>
      <c r="BH1278" s="1"/>
      <c r="BI1278" s="1"/>
      <c r="BJ1278" s="1"/>
    </row>
    <row r="1279" s="1" customFormat="1">
      <c r="A1279" s="13" t="s">
        <v>838</v>
      </c>
      <c r="B1279" s="14"/>
      <c r="C1279" s="13"/>
      <c r="D1279" s="13"/>
      <c r="E1279" s="29" t="s">
        <v>839</v>
      </c>
      <c r="F1279" s="16">
        <f>F1282</f>
        <v>25000</v>
      </c>
      <c r="G1279" s="16">
        <f>G1282</f>
        <v>24500</v>
      </c>
      <c r="H1279" s="16">
        <f>H1282</f>
        <v>0</v>
      </c>
      <c r="I1279" s="16">
        <f>I1282</f>
        <v>0</v>
      </c>
      <c r="J1279" s="16">
        <f>J1282</f>
        <v>0</v>
      </c>
      <c r="K1279" s="16">
        <f>K1282</f>
        <v>0</v>
      </c>
      <c r="L1279" s="16">
        <f t="shared" si="2038"/>
        <v>25000</v>
      </c>
      <c r="M1279" s="16">
        <f t="shared" si="2039"/>
        <v>24500</v>
      </c>
      <c r="N1279" s="16">
        <f t="shared" si="2040"/>
        <v>0</v>
      </c>
      <c r="O1279" s="16">
        <f>O1282</f>
        <v>0</v>
      </c>
      <c r="P1279" s="16">
        <f>P1282</f>
        <v>0</v>
      </c>
      <c r="Q1279" s="16">
        <f>Q1282</f>
        <v>0</v>
      </c>
      <c r="R1279" s="16">
        <f t="shared" si="2104"/>
        <v>25000</v>
      </c>
      <c r="S1279" s="16">
        <f t="shared" si="2105"/>
        <v>24500</v>
      </c>
      <c r="T1279" s="16">
        <f t="shared" si="2106"/>
        <v>0</v>
      </c>
      <c r="U1279" s="16">
        <f>U1282</f>
        <v>0</v>
      </c>
      <c r="V1279" s="16">
        <f>V1282</f>
        <v>0</v>
      </c>
      <c r="W1279" s="16">
        <f>W1282</f>
        <v>0</v>
      </c>
      <c r="X1279" s="16">
        <f t="shared" si="2107"/>
        <v>25000</v>
      </c>
      <c r="Y1279" s="16">
        <f t="shared" si="2108"/>
        <v>24500</v>
      </c>
      <c r="Z1279" s="16">
        <f t="shared" si="2109"/>
        <v>0</v>
      </c>
      <c r="AA1279" s="16">
        <f>AA1282</f>
        <v>0</v>
      </c>
      <c r="AB1279" s="16">
        <f>AB1282</f>
        <v>0</v>
      </c>
      <c r="AC1279" s="16">
        <f>AC1282</f>
        <v>0</v>
      </c>
      <c r="AD1279" s="16">
        <f t="shared" si="2110"/>
        <v>25000</v>
      </c>
      <c r="AE1279" s="16">
        <f t="shared" si="2111"/>
        <v>24500</v>
      </c>
      <c r="AF1279" s="16">
        <f t="shared" si="2112"/>
        <v>0</v>
      </c>
      <c r="AG1279" s="16">
        <f>AG1282</f>
        <v>0</v>
      </c>
      <c r="AH1279" s="16">
        <f t="shared" si="2113"/>
        <v>25000</v>
      </c>
      <c r="AI1279" s="16">
        <f t="shared" si="2114"/>
        <v>24500</v>
      </c>
      <c r="AJ1279" s="16">
        <f t="shared" si="2115"/>
        <v>0</v>
      </c>
      <c r="AK1279" s="16">
        <f>AK1282</f>
        <v>0</v>
      </c>
      <c r="AL1279" s="16">
        <f>AL1282</f>
        <v>29713.194</v>
      </c>
      <c r="AM1279" s="16">
        <f>AM1282</f>
        <v>0</v>
      </c>
      <c r="AN1279" s="16">
        <f t="shared" si="2116"/>
        <v>25000</v>
      </c>
      <c r="AO1279" s="16">
        <f t="shared" si="2117"/>
        <v>54213.194000000003</v>
      </c>
      <c r="AP1279" s="16">
        <f t="shared" si="2118"/>
        <v>0</v>
      </c>
      <c r="AQ1279" s="16">
        <f>AQ1282</f>
        <v>0</v>
      </c>
      <c r="AR1279" s="16">
        <f>AR1282</f>
        <v>-29713.194</v>
      </c>
      <c r="AS1279" s="16">
        <f>AS1282</f>
        <v>0</v>
      </c>
      <c r="AT1279" s="16">
        <f t="shared" si="2119"/>
        <v>25000</v>
      </c>
      <c r="AU1279" s="16">
        <f t="shared" si="2120"/>
        <v>24500.000000000004</v>
      </c>
      <c r="AV1279" s="16">
        <f t="shared" si="2121"/>
        <v>0</v>
      </c>
      <c r="AW1279" s="16">
        <f>AW1282+AW1280</f>
        <v>0</v>
      </c>
      <c r="AX1279" s="16">
        <f>AX1282+AX1280</f>
        <v>29713.194</v>
      </c>
      <c r="AY1279" s="16">
        <f>AY1282+AY1280</f>
        <v>0</v>
      </c>
      <c r="AZ1279" s="16">
        <f t="shared" si="2122"/>
        <v>25000</v>
      </c>
      <c r="BA1279" s="16">
        <f t="shared" si="2123"/>
        <v>54213.194000000003</v>
      </c>
      <c r="BB1279" s="16">
        <f t="shared" si="2124"/>
        <v>0</v>
      </c>
      <c r="BC1279" s="16">
        <f>BC1282+BC1280</f>
        <v>0</v>
      </c>
      <c r="BD1279" s="30"/>
      <c r="BE1279" s="30"/>
      <c r="BF1279" s="1"/>
      <c r="BG1279" s="1"/>
      <c r="BH1279" s="1"/>
      <c r="BI1279" s="1"/>
      <c r="BJ1279" s="1"/>
    </row>
    <row r="1280" s="1" customFormat="1">
      <c r="A1280" s="13" t="s">
        <v>838</v>
      </c>
      <c r="B1280" s="14" t="s">
        <v>58</v>
      </c>
      <c r="C1280" s="13"/>
      <c r="D1280" s="13"/>
      <c r="E1280" s="29" t="s">
        <v>59</v>
      </c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16"/>
      <c r="AH1280" s="16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6">
        <f>AW1281</f>
        <v>0</v>
      </c>
      <c r="AX1280" s="16">
        <f>AX1281</f>
        <v>29713.194</v>
      </c>
      <c r="AY1280" s="16">
        <f>AY1281</f>
        <v>0</v>
      </c>
      <c r="AZ1280" s="16">
        <f t="shared" si="2122"/>
        <v>0</v>
      </c>
      <c r="BA1280" s="16">
        <f t="shared" si="2123"/>
        <v>29713.194</v>
      </c>
      <c r="BB1280" s="16">
        <f t="shared" si="2124"/>
        <v>0</v>
      </c>
      <c r="BC1280" s="16">
        <f>BC1281</f>
        <v>0</v>
      </c>
      <c r="BD1280" s="30"/>
      <c r="BE1280" s="30"/>
      <c r="BF1280" s="1"/>
      <c r="BG1280" s="1"/>
      <c r="BH1280" s="1"/>
      <c r="BI1280" s="1"/>
      <c r="BJ1280" s="1"/>
    </row>
    <row r="1281" s="1" customFormat="1">
      <c r="A1281" s="13" t="s">
        <v>838</v>
      </c>
      <c r="B1281" s="14">
        <v>600</v>
      </c>
      <c r="C1281" s="13" t="s">
        <v>327</v>
      </c>
      <c r="D1281" s="13" t="s">
        <v>106</v>
      </c>
      <c r="E1281" s="29" t="s">
        <v>535</v>
      </c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16"/>
      <c r="AH1281" s="16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6"/>
      <c r="AX1281" s="16">
        <v>29713.194</v>
      </c>
      <c r="AY1281" s="16"/>
      <c r="AZ1281" s="16">
        <f t="shared" si="2122"/>
        <v>0</v>
      </c>
      <c r="BA1281" s="16">
        <f t="shared" si="2123"/>
        <v>29713.194</v>
      </c>
      <c r="BB1281" s="16">
        <f t="shared" si="2124"/>
        <v>0</v>
      </c>
      <c r="BC1281" s="16"/>
      <c r="BD1281" s="30"/>
      <c r="BE1281" s="30"/>
      <c r="BF1281" s="1"/>
      <c r="BG1281" s="1"/>
      <c r="BH1281" s="1"/>
      <c r="BI1281" s="1"/>
      <c r="BJ1281" s="1"/>
    </row>
    <row r="1282" s="1" customFormat="1">
      <c r="A1282" s="13" t="s">
        <v>838</v>
      </c>
      <c r="B1282" s="14" t="s">
        <v>52</v>
      </c>
      <c r="C1282" s="13"/>
      <c r="D1282" s="13"/>
      <c r="E1282" s="29" t="s">
        <v>53</v>
      </c>
      <c r="F1282" s="16">
        <f t="shared" si="2151"/>
        <v>25000</v>
      </c>
      <c r="G1282" s="16">
        <f t="shared" si="2152"/>
        <v>24500</v>
      </c>
      <c r="H1282" s="16">
        <f t="shared" si="2153"/>
        <v>0</v>
      </c>
      <c r="I1282" s="16">
        <f t="shared" si="2154"/>
        <v>0</v>
      </c>
      <c r="J1282" s="16">
        <f t="shared" si="2155"/>
        <v>0</v>
      </c>
      <c r="K1282" s="16">
        <f t="shared" si="2156"/>
        <v>0</v>
      </c>
      <c r="L1282" s="16">
        <f t="shared" si="2038"/>
        <v>25000</v>
      </c>
      <c r="M1282" s="16">
        <f t="shared" si="2039"/>
        <v>24500</v>
      </c>
      <c r="N1282" s="16">
        <f t="shared" si="2040"/>
        <v>0</v>
      </c>
      <c r="O1282" s="16">
        <f t="shared" si="2157"/>
        <v>0</v>
      </c>
      <c r="P1282" s="16">
        <f t="shared" si="2158"/>
        <v>0</v>
      </c>
      <c r="Q1282" s="16">
        <f t="shared" si="2159"/>
        <v>0</v>
      </c>
      <c r="R1282" s="16">
        <f t="shared" si="2104"/>
        <v>25000</v>
      </c>
      <c r="S1282" s="16">
        <f t="shared" si="2105"/>
        <v>24500</v>
      </c>
      <c r="T1282" s="16">
        <f t="shared" si="2106"/>
        <v>0</v>
      </c>
      <c r="U1282" s="16">
        <f t="shared" si="2160"/>
        <v>0</v>
      </c>
      <c r="V1282" s="16">
        <f t="shared" si="2161"/>
        <v>0</v>
      </c>
      <c r="W1282" s="16">
        <f t="shared" si="2162"/>
        <v>0</v>
      </c>
      <c r="X1282" s="16">
        <f t="shared" si="2107"/>
        <v>25000</v>
      </c>
      <c r="Y1282" s="16">
        <f t="shared" si="2108"/>
        <v>24500</v>
      </c>
      <c r="Z1282" s="16">
        <f t="shared" si="2109"/>
        <v>0</v>
      </c>
      <c r="AA1282" s="16">
        <f t="shared" si="2163"/>
        <v>0</v>
      </c>
      <c r="AB1282" s="16">
        <f t="shared" si="2164"/>
        <v>0</v>
      </c>
      <c r="AC1282" s="16">
        <f t="shared" si="2165"/>
        <v>0</v>
      </c>
      <c r="AD1282" s="16">
        <f t="shared" si="2110"/>
        <v>25000</v>
      </c>
      <c r="AE1282" s="16">
        <f t="shared" si="2111"/>
        <v>24500</v>
      </c>
      <c r="AF1282" s="16">
        <f t="shared" si="2112"/>
        <v>0</v>
      </c>
      <c r="AG1282" s="16">
        <f t="shared" si="2166"/>
        <v>0</v>
      </c>
      <c r="AH1282" s="16">
        <f t="shared" si="2113"/>
        <v>25000</v>
      </c>
      <c r="AI1282" s="16">
        <f t="shared" si="2114"/>
        <v>24500</v>
      </c>
      <c r="AJ1282" s="16">
        <f t="shared" si="2115"/>
        <v>0</v>
      </c>
      <c r="AK1282" s="16">
        <f t="shared" si="2167"/>
        <v>0</v>
      </c>
      <c r="AL1282" s="16">
        <f t="shared" si="2168"/>
        <v>29713.194</v>
      </c>
      <c r="AM1282" s="16">
        <f t="shared" si="2169"/>
        <v>0</v>
      </c>
      <c r="AN1282" s="16">
        <f t="shared" si="2116"/>
        <v>25000</v>
      </c>
      <c r="AO1282" s="16">
        <f t="shared" si="2117"/>
        <v>54213.194000000003</v>
      </c>
      <c r="AP1282" s="16">
        <f t="shared" si="2118"/>
        <v>0</v>
      </c>
      <c r="AQ1282" s="16">
        <f t="shared" si="2170"/>
        <v>0</v>
      </c>
      <c r="AR1282" s="16">
        <f t="shared" si="2171"/>
        <v>-29713.194</v>
      </c>
      <c r="AS1282" s="16">
        <f t="shared" si="2172"/>
        <v>0</v>
      </c>
      <c r="AT1282" s="16">
        <f t="shared" si="2119"/>
        <v>25000</v>
      </c>
      <c r="AU1282" s="16">
        <f t="shared" si="2120"/>
        <v>24500.000000000004</v>
      </c>
      <c r="AV1282" s="16">
        <f t="shared" si="2121"/>
        <v>0</v>
      </c>
      <c r="AW1282" s="16">
        <f t="shared" si="2173"/>
        <v>0</v>
      </c>
      <c r="AX1282" s="16">
        <f t="shared" si="2174"/>
        <v>0</v>
      </c>
      <c r="AY1282" s="16">
        <f t="shared" si="2175"/>
        <v>0</v>
      </c>
      <c r="AZ1282" s="16">
        <f t="shared" si="2122"/>
        <v>25000</v>
      </c>
      <c r="BA1282" s="16">
        <f t="shared" si="2123"/>
        <v>24500.000000000004</v>
      </c>
      <c r="BB1282" s="16">
        <f t="shared" si="2124"/>
        <v>0</v>
      </c>
      <c r="BC1282" s="16">
        <f t="shared" si="2176"/>
        <v>0</v>
      </c>
      <c r="BD1282" s="30"/>
      <c r="BE1282" s="30"/>
      <c r="BF1282" s="1"/>
      <c r="BG1282" s="1"/>
      <c r="BH1282" s="1"/>
      <c r="BI1282" s="1"/>
      <c r="BJ1282" s="1"/>
    </row>
    <row r="1283" s="1" customFormat="1">
      <c r="A1283" s="13" t="s">
        <v>838</v>
      </c>
      <c r="B1283" s="14">
        <v>800</v>
      </c>
      <c r="C1283" s="13" t="s">
        <v>327</v>
      </c>
      <c r="D1283" s="13" t="s">
        <v>106</v>
      </c>
      <c r="E1283" s="29" t="s">
        <v>535</v>
      </c>
      <c r="F1283" s="16">
        <v>25000</v>
      </c>
      <c r="G1283" s="16">
        <v>24500</v>
      </c>
      <c r="H1283" s="16">
        <v>0</v>
      </c>
      <c r="I1283" s="16"/>
      <c r="J1283" s="16"/>
      <c r="K1283" s="16"/>
      <c r="L1283" s="16">
        <f t="shared" si="2038"/>
        <v>25000</v>
      </c>
      <c r="M1283" s="16">
        <f t="shared" si="2039"/>
        <v>24500</v>
      </c>
      <c r="N1283" s="16">
        <f t="shared" si="2040"/>
        <v>0</v>
      </c>
      <c r="O1283" s="16"/>
      <c r="P1283" s="16"/>
      <c r="Q1283" s="16"/>
      <c r="R1283" s="16">
        <f t="shared" si="2104"/>
        <v>25000</v>
      </c>
      <c r="S1283" s="16">
        <f t="shared" si="2105"/>
        <v>24500</v>
      </c>
      <c r="T1283" s="16">
        <f t="shared" si="2106"/>
        <v>0</v>
      </c>
      <c r="U1283" s="16"/>
      <c r="V1283" s="16"/>
      <c r="W1283" s="16"/>
      <c r="X1283" s="16">
        <f t="shared" si="2107"/>
        <v>25000</v>
      </c>
      <c r="Y1283" s="16">
        <f t="shared" si="2108"/>
        <v>24500</v>
      </c>
      <c r="Z1283" s="16">
        <f t="shared" si="2109"/>
        <v>0</v>
      </c>
      <c r="AA1283" s="16"/>
      <c r="AB1283" s="16"/>
      <c r="AC1283" s="16"/>
      <c r="AD1283" s="16">
        <f t="shared" si="2110"/>
        <v>25000</v>
      </c>
      <c r="AE1283" s="16">
        <f t="shared" si="2111"/>
        <v>24500</v>
      </c>
      <c r="AF1283" s="16">
        <f t="shared" si="2112"/>
        <v>0</v>
      </c>
      <c r="AG1283" s="16"/>
      <c r="AH1283" s="16">
        <f t="shared" si="2113"/>
        <v>25000</v>
      </c>
      <c r="AI1283" s="16">
        <f t="shared" si="2114"/>
        <v>24500</v>
      </c>
      <c r="AJ1283" s="16">
        <f t="shared" si="2115"/>
        <v>0</v>
      </c>
      <c r="AK1283" s="16"/>
      <c r="AL1283" s="16">
        <v>29713.194</v>
      </c>
      <c r="AM1283" s="16"/>
      <c r="AN1283" s="16">
        <f t="shared" si="2116"/>
        <v>25000</v>
      </c>
      <c r="AO1283" s="16">
        <f t="shared" si="2117"/>
        <v>54213.194000000003</v>
      </c>
      <c r="AP1283" s="16">
        <f t="shared" si="2118"/>
        <v>0</v>
      </c>
      <c r="AQ1283" s="16"/>
      <c r="AR1283" s="16">
        <v>-29713.194</v>
      </c>
      <c r="AS1283" s="16"/>
      <c r="AT1283" s="16">
        <f t="shared" si="2119"/>
        <v>25000</v>
      </c>
      <c r="AU1283" s="16">
        <f t="shared" si="2120"/>
        <v>24500.000000000004</v>
      </c>
      <c r="AV1283" s="16">
        <f t="shared" si="2121"/>
        <v>0</v>
      </c>
      <c r="AW1283" s="16"/>
      <c r="AX1283" s="16"/>
      <c r="AY1283" s="16"/>
      <c r="AZ1283" s="16">
        <f t="shared" si="2122"/>
        <v>25000</v>
      </c>
      <c r="BA1283" s="16">
        <f t="shared" si="2123"/>
        <v>24500.000000000004</v>
      </c>
      <c r="BB1283" s="16">
        <f t="shared" si="2124"/>
        <v>0</v>
      </c>
      <c r="BC1283" s="16"/>
      <c r="BD1283" s="30"/>
      <c r="BE1283" s="30"/>
      <c r="BF1283" s="1"/>
      <c r="BG1283" s="1"/>
      <c r="BH1283" s="1"/>
      <c r="BI1283" s="1"/>
      <c r="BJ1283" s="1"/>
    </row>
    <row r="1284" s="1" customFormat="1">
      <c r="A1284" s="13" t="s">
        <v>840</v>
      </c>
      <c r="B1284" s="14"/>
      <c r="C1284" s="13"/>
      <c r="D1284" s="13"/>
      <c r="E1284" s="29" t="s">
        <v>841</v>
      </c>
      <c r="F1284" s="16">
        <f t="shared" si="2151"/>
        <v>10487.1</v>
      </c>
      <c r="G1284" s="16">
        <f t="shared" si="2152"/>
        <v>10729.799999999999</v>
      </c>
      <c r="H1284" s="16">
        <f t="shared" si="2153"/>
        <v>10729.799999999999</v>
      </c>
      <c r="I1284" s="16">
        <f t="shared" si="2154"/>
        <v>0</v>
      </c>
      <c r="J1284" s="16">
        <f t="shared" si="2155"/>
        <v>0</v>
      </c>
      <c r="K1284" s="16">
        <f t="shared" si="2156"/>
        <v>0</v>
      </c>
      <c r="L1284" s="16">
        <f t="shared" si="2038"/>
        <v>10487.1</v>
      </c>
      <c r="M1284" s="16">
        <f t="shared" si="2039"/>
        <v>10729.799999999999</v>
      </c>
      <c r="N1284" s="16">
        <f t="shared" si="2040"/>
        <v>10729.799999999999</v>
      </c>
      <c r="O1284" s="16">
        <f t="shared" si="2157"/>
        <v>73160.539999999994</v>
      </c>
      <c r="P1284" s="16">
        <f t="shared" si="2158"/>
        <v>0</v>
      </c>
      <c r="Q1284" s="16">
        <f t="shared" si="2159"/>
        <v>0</v>
      </c>
      <c r="R1284" s="16">
        <f t="shared" si="2104"/>
        <v>83647.639999999999</v>
      </c>
      <c r="S1284" s="16">
        <f t="shared" si="2105"/>
        <v>10729.799999999999</v>
      </c>
      <c r="T1284" s="16">
        <f t="shared" si="2106"/>
        <v>10729.799999999999</v>
      </c>
      <c r="U1284" s="16">
        <f t="shared" si="2160"/>
        <v>-16875.439999999999</v>
      </c>
      <c r="V1284" s="16">
        <f t="shared" si="2161"/>
        <v>0</v>
      </c>
      <c r="W1284" s="16">
        <f t="shared" si="2162"/>
        <v>0</v>
      </c>
      <c r="X1284" s="16">
        <f t="shared" si="2107"/>
        <v>66772.199999999997</v>
      </c>
      <c r="Y1284" s="16">
        <f t="shared" si="2108"/>
        <v>10729.799999999999</v>
      </c>
      <c r="Z1284" s="16">
        <f t="shared" si="2109"/>
        <v>10729.799999999999</v>
      </c>
      <c r="AA1284" s="16">
        <f t="shared" si="2163"/>
        <v>0</v>
      </c>
      <c r="AB1284" s="16">
        <f t="shared" si="2164"/>
        <v>0</v>
      </c>
      <c r="AC1284" s="16">
        <f t="shared" si="2165"/>
        <v>0</v>
      </c>
      <c r="AD1284" s="16">
        <f t="shared" si="2110"/>
        <v>66772.199999999997</v>
      </c>
      <c r="AE1284" s="16">
        <f t="shared" si="2111"/>
        <v>10729.799999999999</v>
      </c>
      <c r="AF1284" s="16">
        <f t="shared" si="2112"/>
        <v>10729.799999999999</v>
      </c>
      <c r="AG1284" s="16">
        <f t="shared" si="2166"/>
        <v>0</v>
      </c>
      <c r="AH1284" s="16">
        <f t="shared" si="2113"/>
        <v>66772.199999999997</v>
      </c>
      <c r="AI1284" s="16">
        <f t="shared" si="2114"/>
        <v>10729.799999999999</v>
      </c>
      <c r="AJ1284" s="16">
        <f t="shared" si="2115"/>
        <v>10729.799999999999</v>
      </c>
      <c r="AK1284" s="16">
        <f t="shared" si="2167"/>
        <v>0</v>
      </c>
      <c r="AL1284" s="16">
        <f t="shared" si="2168"/>
        <v>0</v>
      </c>
      <c r="AM1284" s="16">
        <f t="shared" si="2169"/>
        <v>0</v>
      </c>
      <c r="AN1284" s="16">
        <f t="shared" si="2116"/>
        <v>66772.199999999997</v>
      </c>
      <c r="AO1284" s="16">
        <f t="shared" si="2117"/>
        <v>10729.799999999999</v>
      </c>
      <c r="AP1284" s="16">
        <f t="shared" si="2118"/>
        <v>10729.799999999999</v>
      </c>
      <c r="AQ1284" s="16">
        <f t="shared" si="2170"/>
        <v>0</v>
      </c>
      <c r="AR1284" s="16">
        <f t="shared" si="2171"/>
        <v>0</v>
      </c>
      <c r="AS1284" s="16">
        <f t="shared" si="2172"/>
        <v>0</v>
      </c>
      <c r="AT1284" s="16">
        <f t="shared" si="2119"/>
        <v>66772.199999999997</v>
      </c>
      <c r="AU1284" s="16">
        <f t="shared" si="2120"/>
        <v>10729.799999999999</v>
      </c>
      <c r="AV1284" s="16">
        <f t="shared" si="2121"/>
        <v>10729.799999999999</v>
      </c>
      <c r="AW1284" s="16">
        <f t="shared" si="2173"/>
        <v>0</v>
      </c>
      <c r="AX1284" s="16">
        <f t="shared" si="2174"/>
        <v>0</v>
      </c>
      <c r="AY1284" s="16">
        <f t="shared" si="2175"/>
        <v>0</v>
      </c>
      <c r="AZ1284" s="16">
        <f t="shared" si="2122"/>
        <v>66772.199999999997</v>
      </c>
      <c r="BA1284" s="16">
        <f t="shared" si="2123"/>
        <v>10729.799999999999</v>
      </c>
      <c r="BB1284" s="16">
        <f t="shared" si="2124"/>
        <v>10729.799999999999</v>
      </c>
      <c r="BC1284" s="16">
        <f t="shared" si="2176"/>
        <v>0</v>
      </c>
      <c r="BD1284" s="30"/>
      <c r="BE1284" s="30"/>
      <c r="BF1284" s="1"/>
      <c r="BG1284" s="1"/>
      <c r="BH1284" s="1"/>
      <c r="BI1284" s="1"/>
      <c r="BJ1284" s="1"/>
    </row>
    <row r="1285" s="1" customFormat="1">
      <c r="A1285" s="13" t="s">
        <v>840</v>
      </c>
      <c r="B1285" s="14" t="s">
        <v>58</v>
      </c>
      <c r="C1285" s="13"/>
      <c r="D1285" s="13"/>
      <c r="E1285" s="29" t="s">
        <v>59</v>
      </c>
      <c r="F1285" s="16">
        <f t="shared" si="2151"/>
        <v>10487.1</v>
      </c>
      <c r="G1285" s="16">
        <f t="shared" si="2152"/>
        <v>10729.799999999999</v>
      </c>
      <c r="H1285" s="16">
        <f t="shared" si="2153"/>
        <v>10729.799999999999</v>
      </c>
      <c r="I1285" s="16">
        <f t="shared" si="2154"/>
        <v>0</v>
      </c>
      <c r="J1285" s="16">
        <f t="shared" si="2155"/>
        <v>0</v>
      </c>
      <c r="K1285" s="16">
        <f t="shared" si="2156"/>
        <v>0</v>
      </c>
      <c r="L1285" s="16">
        <f t="shared" si="2038"/>
        <v>10487.1</v>
      </c>
      <c r="M1285" s="16">
        <f t="shared" si="2039"/>
        <v>10729.799999999999</v>
      </c>
      <c r="N1285" s="16">
        <f t="shared" si="2040"/>
        <v>10729.799999999999</v>
      </c>
      <c r="O1285" s="16">
        <f t="shared" si="2157"/>
        <v>73160.539999999994</v>
      </c>
      <c r="P1285" s="16">
        <f t="shared" si="2158"/>
        <v>0</v>
      </c>
      <c r="Q1285" s="16">
        <f t="shared" si="2159"/>
        <v>0</v>
      </c>
      <c r="R1285" s="16">
        <f t="shared" si="2104"/>
        <v>83647.639999999999</v>
      </c>
      <c r="S1285" s="16">
        <f t="shared" si="2105"/>
        <v>10729.799999999999</v>
      </c>
      <c r="T1285" s="16">
        <f t="shared" si="2106"/>
        <v>10729.799999999999</v>
      </c>
      <c r="U1285" s="16">
        <f t="shared" si="2160"/>
        <v>-16875.439999999999</v>
      </c>
      <c r="V1285" s="16">
        <f t="shared" si="2161"/>
        <v>0</v>
      </c>
      <c r="W1285" s="16">
        <f t="shared" si="2162"/>
        <v>0</v>
      </c>
      <c r="X1285" s="16">
        <f t="shared" si="2107"/>
        <v>66772.199999999997</v>
      </c>
      <c r="Y1285" s="16">
        <f t="shared" si="2108"/>
        <v>10729.799999999999</v>
      </c>
      <c r="Z1285" s="16">
        <f t="shared" si="2109"/>
        <v>10729.799999999999</v>
      </c>
      <c r="AA1285" s="16">
        <f t="shared" si="2163"/>
        <v>0</v>
      </c>
      <c r="AB1285" s="16">
        <f t="shared" si="2164"/>
        <v>0</v>
      </c>
      <c r="AC1285" s="16">
        <f t="shared" si="2165"/>
        <v>0</v>
      </c>
      <c r="AD1285" s="16">
        <f t="shared" si="2110"/>
        <v>66772.199999999997</v>
      </c>
      <c r="AE1285" s="16">
        <f t="shared" si="2111"/>
        <v>10729.799999999999</v>
      </c>
      <c r="AF1285" s="16">
        <f t="shared" si="2112"/>
        <v>10729.799999999999</v>
      </c>
      <c r="AG1285" s="16">
        <f t="shared" si="2166"/>
        <v>0</v>
      </c>
      <c r="AH1285" s="16">
        <f t="shared" si="2113"/>
        <v>66772.199999999997</v>
      </c>
      <c r="AI1285" s="16">
        <f t="shared" si="2114"/>
        <v>10729.799999999999</v>
      </c>
      <c r="AJ1285" s="16">
        <f t="shared" si="2115"/>
        <v>10729.799999999999</v>
      </c>
      <c r="AK1285" s="16">
        <f t="shared" si="2167"/>
        <v>0</v>
      </c>
      <c r="AL1285" s="16">
        <f t="shared" si="2168"/>
        <v>0</v>
      </c>
      <c r="AM1285" s="16">
        <f t="shared" si="2169"/>
        <v>0</v>
      </c>
      <c r="AN1285" s="16">
        <f t="shared" si="2116"/>
        <v>66772.199999999997</v>
      </c>
      <c r="AO1285" s="16">
        <f t="shared" si="2117"/>
        <v>10729.799999999999</v>
      </c>
      <c r="AP1285" s="16">
        <f t="shared" si="2118"/>
        <v>10729.799999999999</v>
      </c>
      <c r="AQ1285" s="16">
        <f t="shared" si="2170"/>
        <v>0</v>
      </c>
      <c r="AR1285" s="16">
        <f t="shared" si="2171"/>
        <v>0</v>
      </c>
      <c r="AS1285" s="16">
        <f t="shared" si="2172"/>
        <v>0</v>
      </c>
      <c r="AT1285" s="16">
        <f t="shared" si="2119"/>
        <v>66772.199999999997</v>
      </c>
      <c r="AU1285" s="16">
        <f t="shared" si="2120"/>
        <v>10729.799999999999</v>
      </c>
      <c r="AV1285" s="16">
        <f t="shared" si="2121"/>
        <v>10729.799999999999</v>
      </c>
      <c r="AW1285" s="16">
        <f t="shared" si="2173"/>
        <v>0</v>
      </c>
      <c r="AX1285" s="16">
        <f t="shared" si="2174"/>
        <v>0</v>
      </c>
      <c r="AY1285" s="16">
        <f t="shared" si="2175"/>
        <v>0</v>
      </c>
      <c r="AZ1285" s="16">
        <f t="shared" si="2122"/>
        <v>66772.199999999997</v>
      </c>
      <c r="BA1285" s="16">
        <f t="shared" si="2123"/>
        <v>10729.799999999999</v>
      </c>
      <c r="BB1285" s="16">
        <f t="shared" si="2124"/>
        <v>10729.799999999999</v>
      </c>
      <c r="BC1285" s="16">
        <f t="shared" si="2176"/>
        <v>0</v>
      </c>
      <c r="BD1285" s="30"/>
      <c r="BE1285" s="30"/>
      <c r="BF1285" s="1"/>
      <c r="BG1285" s="1"/>
      <c r="BH1285" s="1"/>
      <c r="BI1285" s="1"/>
      <c r="BJ1285" s="1"/>
    </row>
    <row r="1286" s="1" customFormat="1">
      <c r="A1286" s="13" t="s">
        <v>840</v>
      </c>
      <c r="B1286" s="14">
        <v>600</v>
      </c>
      <c r="C1286" s="13" t="s">
        <v>327</v>
      </c>
      <c r="D1286" s="13" t="s">
        <v>106</v>
      </c>
      <c r="E1286" s="29" t="s">
        <v>535</v>
      </c>
      <c r="F1286" s="16">
        <v>10487.1</v>
      </c>
      <c r="G1286" s="16">
        <v>10729.799999999999</v>
      </c>
      <c r="H1286" s="16">
        <v>10729.799999999999</v>
      </c>
      <c r="I1286" s="16"/>
      <c r="J1286" s="16"/>
      <c r="K1286" s="16"/>
      <c r="L1286" s="16">
        <f t="shared" si="2038"/>
        <v>10487.1</v>
      </c>
      <c r="M1286" s="16">
        <f t="shared" si="2039"/>
        <v>10729.799999999999</v>
      </c>
      <c r="N1286" s="16">
        <f t="shared" si="2040"/>
        <v>10729.799999999999</v>
      </c>
      <c r="O1286" s="16">
        <v>73160.539999999994</v>
      </c>
      <c r="P1286" s="16"/>
      <c r="Q1286" s="16"/>
      <c r="R1286" s="16">
        <f t="shared" si="2104"/>
        <v>83647.639999999999</v>
      </c>
      <c r="S1286" s="16">
        <f t="shared" si="2105"/>
        <v>10729.799999999999</v>
      </c>
      <c r="T1286" s="16">
        <f t="shared" si="2106"/>
        <v>10729.799999999999</v>
      </c>
      <c r="U1286" s="16">
        <v>-16875.439999999999</v>
      </c>
      <c r="V1286" s="16"/>
      <c r="W1286" s="16"/>
      <c r="X1286" s="16">
        <f t="shared" si="2107"/>
        <v>66772.199999999997</v>
      </c>
      <c r="Y1286" s="16">
        <f t="shared" si="2108"/>
        <v>10729.799999999999</v>
      </c>
      <c r="Z1286" s="16">
        <f t="shared" si="2109"/>
        <v>10729.799999999999</v>
      </c>
      <c r="AA1286" s="16"/>
      <c r="AB1286" s="16"/>
      <c r="AC1286" s="16"/>
      <c r="AD1286" s="16">
        <f t="shared" si="2110"/>
        <v>66772.199999999997</v>
      </c>
      <c r="AE1286" s="16">
        <f t="shared" si="2111"/>
        <v>10729.799999999999</v>
      </c>
      <c r="AF1286" s="16">
        <f t="shared" si="2112"/>
        <v>10729.799999999999</v>
      </c>
      <c r="AG1286" s="16"/>
      <c r="AH1286" s="16">
        <f t="shared" si="2113"/>
        <v>66772.199999999997</v>
      </c>
      <c r="AI1286" s="16">
        <f t="shared" si="2114"/>
        <v>10729.799999999999</v>
      </c>
      <c r="AJ1286" s="16">
        <f t="shared" si="2115"/>
        <v>10729.799999999999</v>
      </c>
      <c r="AK1286" s="16"/>
      <c r="AL1286" s="16"/>
      <c r="AM1286" s="16"/>
      <c r="AN1286" s="16">
        <f t="shared" si="2116"/>
        <v>66772.199999999997</v>
      </c>
      <c r="AO1286" s="16">
        <f t="shared" si="2117"/>
        <v>10729.799999999999</v>
      </c>
      <c r="AP1286" s="16">
        <f t="shared" si="2118"/>
        <v>10729.799999999999</v>
      </c>
      <c r="AQ1286" s="16"/>
      <c r="AR1286" s="16"/>
      <c r="AS1286" s="16"/>
      <c r="AT1286" s="16">
        <f t="shared" si="2119"/>
        <v>66772.199999999997</v>
      </c>
      <c r="AU1286" s="16">
        <f t="shared" si="2120"/>
        <v>10729.799999999999</v>
      </c>
      <c r="AV1286" s="16">
        <f t="shared" si="2121"/>
        <v>10729.799999999999</v>
      </c>
      <c r="AW1286" s="16"/>
      <c r="AX1286" s="16"/>
      <c r="AY1286" s="16"/>
      <c r="AZ1286" s="16">
        <f t="shared" si="2122"/>
        <v>66772.199999999997</v>
      </c>
      <c r="BA1286" s="16">
        <f t="shared" si="2123"/>
        <v>10729.799999999999</v>
      </c>
      <c r="BB1286" s="16">
        <f t="shared" si="2124"/>
        <v>10729.799999999999</v>
      </c>
      <c r="BC1286" s="16"/>
      <c r="BD1286" s="30"/>
      <c r="BE1286" s="30"/>
      <c r="BF1286" s="1"/>
      <c r="BG1286" s="1"/>
      <c r="BH1286" s="1"/>
      <c r="BI1286" s="1"/>
      <c r="BJ1286" s="1"/>
    </row>
    <row r="1287" s="1" customFormat="1">
      <c r="A1287" s="13" t="s">
        <v>842</v>
      </c>
      <c r="B1287" s="14"/>
      <c r="C1287" s="13"/>
      <c r="D1287" s="13"/>
      <c r="E1287" s="29" t="s">
        <v>843</v>
      </c>
      <c r="F1287" s="16">
        <f t="shared" si="2151"/>
        <v>88630.5</v>
      </c>
      <c r="G1287" s="16">
        <f t="shared" si="2152"/>
        <v>91233</v>
      </c>
      <c r="H1287" s="16">
        <f t="shared" si="2153"/>
        <v>91233</v>
      </c>
      <c r="I1287" s="16">
        <f t="shared" si="2154"/>
        <v>0</v>
      </c>
      <c r="J1287" s="16">
        <f t="shared" si="2155"/>
        <v>0</v>
      </c>
      <c r="K1287" s="16">
        <f t="shared" si="2156"/>
        <v>0</v>
      </c>
      <c r="L1287" s="16">
        <f t="shared" si="2038"/>
        <v>88630.5</v>
      </c>
      <c r="M1287" s="16">
        <f t="shared" si="2039"/>
        <v>91233</v>
      </c>
      <c r="N1287" s="16">
        <f t="shared" si="2040"/>
        <v>91233</v>
      </c>
      <c r="O1287" s="16">
        <f t="shared" si="2157"/>
        <v>12749.5</v>
      </c>
      <c r="P1287" s="16">
        <f t="shared" si="2158"/>
        <v>15536.799999999999</v>
      </c>
      <c r="Q1287" s="16">
        <f t="shared" si="2159"/>
        <v>15536.799999999999</v>
      </c>
      <c r="R1287" s="16">
        <f t="shared" si="2104"/>
        <v>101380</v>
      </c>
      <c r="S1287" s="16">
        <f t="shared" si="2105"/>
        <v>106769.8</v>
      </c>
      <c r="T1287" s="16">
        <f t="shared" si="2106"/>
        <v>106769.8</v>
      </c>
      <c r="U1287" s="16">
        <f t="shared" si="2160"/>
        <v>0</v>
      </c>
      <c r="V1287" s="16">
        <f t="shared" si="2161"/>
        <v>0</v>
      </c>
      <c r="W1287" s="16">
        <f t="shared" si="2162"/>
        <v>0</v>
      </c>
      <c r="X1287" s="16">
        <f t="shared" si="2107"/>
        <v>101380</v>
      </c>
      <c r="Y1287" s="16">
        <f t="shared" si="2108"/>
        <v>106769.8</v>
      </c>
      <c r="Z1287" s="16">
        <f t="shared" si="2109"/>
        <v>106769.8</v>
      </c>
      <c r="AA1287" s="16">
        <f t="shared" si="2163"/>
        <v>0</v>
      </c>
      <c r="AB1287" s="16">
        <f t="shared" si="2164"/>
        <v>0</v>
      </c>
      <c r="AC1287" s="16">
        <f t="shared" si="2165"/>
        <v>0</v>
      </c>
      <c r="AD1287" s="16">
        <f t="shared" si="2110"/>
        <v>101380</v>
      </c>
      <c r="AE1287" s="16">
        <f t="shared" si="2111"/>
        <v>106769.8</v>
      </c>
      <c r="AF1287" s="16">
        <f t="shared" si="2112"/>
        <v>106769.8</v>
      </c>
      <c r="AG1287" s="16">
        <f t="shared" si="2166"/>
        <v>0</v>
      </c>
      <c r="AH1287" s="16">
        <f t="shared" si="2113"/>
        <v>101380</v>
      </c>
      <c r="AI1287" s="16">
        <f t="shared" si="2114"/>
        <v>106769.8</v>
      </c>
      <c r="AJ1287" s="16">
        <f t="shared" si="2115"/>
        <v>106769.8</v>
      </c>
      <c r="AK1287" s="16">
        <f t="shared" si="2167"/>
        <v>0</v>
      </c>
      <c r="AL1287" s="16">
        <f t="shared" si="2168"/>
        <v>0</v>
      </c>
      <c r="AM1287" s="16">
        <f t="shared" si="2169"/>
        <v>0</v>
      </c>
      <c r="AN1287" s="16">
        <f t="shared" si="2116"/>
        <v>101380</v>
      </c>
      <c r="AO1287" s="16">
        <f t="shared" si="2117"/>
        <v>106769.8</v>
      </c>
      <c r="AP1287" s="16">
        <f t="shared" si="2118"/>
        <v>106769.8</v>
      </c>
      <c r="AQ1287" s="16">
        <f t="shared" si="2170"/>
        <v>0</v>
      </c>
      <c r="AR1287" s="16">
        <f t="shared" si="2171"/>
        <v>0</v>
      </c>
      <c r="AS1287" s="16">
        <f t="shared" si="2172"/>
        <v>0</v>
      </c>
      <c r="AT1287" s="16">
        <f t="shared" si="2119"/>
        <v>101380</v>
      </c>
      <c r="AU1287" s="16">
        <f t="shared" si="2120"/>
        <v>106769.8</v>
      </c>
      <c r="AV1287" s="16">
        <f t="shared" si="2121"/>
        <v>106769.8</v>
      </c>
      <c r="AW1287" s="16">
        <f t="shared" si="2173"/>
        <v>0</v>
      </c>
      <c r="AX1287" s="16">
        <f t="shared" si="2174"/>
        <v>0</v>
      </c>
      <c r="AY1287" s="16">
        <f t="shared" si="2175"/>
        <v>0</v>
      </c>
      <c r="AZ1287" s="16">
        <f t="shared" si="2122"/>
        <v>101380</v>
      </c>
      <c r="BA1287" s="16">
        <f t="shared" si="2123"/>
        <v>106769.8</v>
      </c>
      <c r="BB1287" s="16">
        <f t="shared" si="2124"/>
        <v>106769.8</v>
      </c>
      <c r="BC1287" s="16">
        <f t="shared" si="2176"/>
        <v>0</v>
      </c>
      <c r="BD1287" s="30"/>
      <c r="BE1287" s="30"/>
      <c r="BF1287" s="1"/>
      <c r="BG1287" s="1"/>
      <c r="BH1287" s="1"/>
      <c r="BI1287" s="1"/>
      <c r="BJ1287" s="1"/>
    </row>
    <row r="1288" s="1" customFormat="1">
      <c r="A1288" s="13" t="s">
        <v>844</v>
      </c>
      <c r="B1288" s="14"/>
      <c r="C1288" s="13"/>
      <c r="D1288" s="13"/>
      <c r="E1288" s="29" t="s">
        <v>176</v>
      </c>
      <c r="F1288" s="16">
        <f>F1289+F1291</f>
        <v>88630.5</v>
      </c>
      <c r="G1288" s="16">
        <f>G1289+G1291</f>
        <v>91233</v>
      </c>
      <c r="H1288" s="16">
        <f>H1289+H1291</f>
        <v>91233</v>
      </c>
      <c r="I1288" s="16">
        <f>I1289+I1291</f>
        <v>0</v>
      </c>
      <c r="J1288" s="16">
        <f>J1289+J1291</f>
        <v>0</v>
      </c>
      <c r="K1288" s="16">
        <f>K1289+K1291</f>
        <v>0</v>
      </c>
      <c r="L1288" s="16">
        <f t="shared" si="2038"/>
        <v>88630.5</v>
      </c>
      <c r="M1288" s="16">
        <f t="shared" si="2039"/>
        <v>91233</v>
      </c>
      <c r="N1288" s="16">
        <f t="shared" si="2040"/>
        <v>91233</v>
      </c>
      <c r="O1288" s="16">
        <f>O1289+O1291</f>
        <v>12749.5</v>
      </c>
      <c r="P1288" s="16">
        <f>P1289+P1291</f>
        <v>15536.799999999999</v>
      </c>
      <c r="Q1288" s="16">
        <f>Q1289+Q1291</f>
        <v>15536.799999999999</v>
      </c>
      <c r="R1288" s="16">
        <f t="shared" si="2104"/>
        <v>101380</v>
      </c>
      <c r="S1288" s="16">
        <f t="shared" si="2105"/>
        <v>106769.8</v>
      </c>
      <c r="T1288" s="16">
        <f t="shared" si="2106"/>
        <v>106769.8</v>
      </c>
      <c r="U1288" s="16">
        <f>U1289+U1291</f>
        <v>0</v>
      </c>
      <c r="V1288" s="16">
        <f>V1289+V1291</f>
        <v>0</v>
      </c>
      <c r="W1288" s="16">
        <f>W1289+W1291</f>
        <v>0</v>
      </c>
      <c r="X1288" s="16">
        <f t="shared" si="2107"/>
        <v>101380</v>
      </c>
      <c r="Y1288" s="16">
        <f t="shared" si="2108"/>
        <v>106769.8</v>
      </c>
      <c r="Z1288" s="16">
        <f t="shared" si="2109"/>
        <v>106769.8</v>
      </c>
      <c r="AA1288" s="16">
        <f>AA1289+AA1291</f>
        <v>0</v>
      </c>
      <c r="AB1288" s="16">
        <f>AB1289+AB1291</f>
        <v>0</v>
      </c>
      <c r="AC1288" s="16">
        <f>AC1289+AC1291</f>
        <v>0</v>
      </c>
      <c r="AD1288" s="16">
        <f t="shared" si="2110"/>
        <v>101380</v>
      </c>
      <c r="AE1288" s="16">
        <f t="shared" si="2111"/>
        <v>106769.8</v>
      </c>
      <c r="AF1288" s="16">
        <f t="shared" si="2112"/>
        <v>106769.8</v>
      </c>
      <c r="AG1288" s="16">
        <f>AG1289+AG1291</f>
        <v>0</v>
      </c>
      <c r="AH1288" s="16">
        <f t="shared" si="2113"/>
        <v>101380</v>
      </c>
      <c r="AI1288" s="16">
        <f t="shared" si="2114"/>
        <v>106769.8</v>
      </c>
      <c r="AJ1288" s="16">
        <f t="shared" si="2115"/>
        <v>106769.8</v>
      </c>
      <c r="AK1288" s="16">
        <f>AK1289+AK1291</f>
        <v>0</v>
      </c>
      <c r="AL1288" s="16">
        <f>AL1289+AL1291</f>
        <v>0</v>
      </c>
      <c r="AM1288" s="16">
        <f>AM1289+AM1291</f>
        <v>0</v>
      </c>
      <c r="AN1288" s="16">
        <f t="shared" si="2116"/>
        <v>101380</v>
      </c>
      <c r="AO1288" s="16">
        <f t="shared" si="2117"/>
        <v>106769.8</v>
      </c>
      <c r="AP1288" s="16">
        <f t="shared" si="2118"/>
        <v>106769.8</v>
      </c>
      <c r="AQ1288" s="16">
        <f>AQ1289+AQ1291</f>
        <v>0</v>
      </c>
      <c r="AR1288" s="16">
        <f>AR1289+AR1291</f>
        <v>0</v>
      </c>
      <c r="AS1288" s="16">
        <f>AS1289+AS1291</f>
        <v>0</v>
      </c>
      <c r="AT1288" s="16">
        <f t="shared" si="2119"/>
        <v>101380</v>
      </c>
      <c r="AU1288" s="16">
        <f t="shared" si="2120"/>
        <v>106769.8</v>
      </c>
      <c r="AV1288" s="16">
        <f t="shared" si="2121"/>
        <v>106769.8</v>
      </c>
      <c r="AW1288" s="16">
        <f>AW1289+AW1291</f>
        <v>0</v>
      </c>
      <c r="AX1288" s="16">
        <f>AX1289+AX1291</f>
        <v>0</v>
      </c>
      <c r="AY1288" s="16">
        <f>AY1289+AY1291</f>
        <v>0</v>
      </c>
      <c r="AZ1288" s="16">
        <f t="shared" si="2122"/>
        <v>101380</v>
      </c>
      <c r="BA1288" s="16">
        <f t="shared" si="2123"/>
        <v>106769.8</v>
      </c>
      <c r="BB1288" s="16">
        <f t="shared" si="2124"/>
        <v>106769.8</v>
      </c>
      <c r="BC1288" s="16">
        <f>BC1289+BC1291</f>
        <v>0</v>
      </c>
      <c r="BD1288" s="30"/>
      <c r="BE1288" s="30"/>
      <c r="BF1288" s="1"/>
      <c r="BG1288" s="1"/>
      <c r="BH1288" s="1"/>
      <c r="BI1288" s="1"/>
      <c r="BJ1288" s="1"/>
    </row>
    <row r="1289" s="1" customFormat="1">
      <c r="A1289" s="13" t="s">
        <v>844</v>
      </c>
      <c r="B1289" s="14" t="s">
        <v>148</v>
      </c>
      <c r="C1289" s="13"/>
      <c r="D1289" s="13"/>
      <c r="E1289" s="29" t="s">
        <v>149</v>
      </c>
      <c r="F1289" s="16">
        <f>F1290</f>
        <v>84660.399999999994</v>
      </c>
      <c r="G1289" s="16">
        <f>G1290</f>
        <v>87262.899999999994</v>
      </c>
      <c r="H1289" s="16">
        <f>H1290</f>
        <v>87262.899999999994</v>
      </c>
      <c r="I1289" s="16">
        <f>I1290</f>
        <v>0</v>
      </c>
      <c r="J1289" s="16">
        <f>J1290</f>
        <v>0</v>
      </c>
      <c r="K1289" s="16">
        <f>K1290</f>
        <v>0</v>
      </c>
      <c r="L1289" s="16">
        <f t="shared" si="2038"/>
        <v>84660.399999999994</v>
      </c>
      <c r="M1289" s="16">
        <f t="shared" si="2039"/>
        <v>87262.899999999994</v>
      </c>
      <c r="N1289" s="16">
        <f t="shared" si="2040"/>
        <v>87262.899999999994</v>
      </c>
      <c r="O1289" s="16">
        <f>O1290</f>
        <v>12749.5</v>
      </c>
      <c r="P1289" s="16">
        <f>P1290</f>
        <v>15536.799999999999</v>
      </c>
      <c r="Q1289" s="16">
        <f>Q1290</f>
        <v>15536.799999999999</v>
      </c>
      <c r="R1289" s="16">
        <f t="shared" si="2104"/>
        <v>97409.899999999994</v>
      </c>
      <c r="S1289" s="16">
        <f t="shared" si="2105"/>
        <v>102799.7</v>
      </c>
      <c r="T1289" s="16">
        <f t="shared" si="2106"/>
        <v>102799.7</v>
      </c>
      <c r="U1289" s="16">
        <f>U1290</f>
        <v>0</v>
      </c>
      <c r="V1289" s="16">
        <f>V1290</f>
        <v>0</v>
      </c>
      <c r="W1289" s="16">
        <f>W1290</f>
        <v>0</v>
      </c>
      <c r="X1289" s="16">
        <f t="shared" si="2107"/>
        <v>97409.899999999994</v>
      </c>
      <c r="Y1289" s="16">
        <f t="shared" si="2108"/>
        <v>102799.7</v>
      </c>
      <c r="Z1289" s="16">
        <f t="shared" si="2109"/>
        <v>102799.7</v>
      </c>
      <c r="AA1289" s="16">
        <f>AA1290</f>
        <v>0</v>
      </c>
      <c r="AB1289" s="16">
        <f>AB1290</f>
        <v>0</v>
      </c>
      <c r="AC1289" s="16">
        <f>AC1290</f>
        <v>0</v>
      </c>
      <c r="AD1289" s="16">
        <f t="shared" si="2110"/>
        <v>97409.899999999994</v>
      </c>
      <c r="AE1289" s="16">
        <f t="shared" si="2111"/>
        <v>102799.7</v>
      </c>
      <c r="AF1289" s="16">
        <f t="shared" si="2112"/>
        <v>102799.7</v>
      </c>
      <c r="AG1289" s="16">
        <f>AG1290</f>
        <v>0</v>
      </c>
      <c r="AH1289" s="16">
        <f t="shared" si="2113"/>
        <v>97409.899999999994</v>
      </c>
      <c r="AI1289" s="16">
        <f t="shared" si="2114"/>
        <v>102799.7</v>
      </c>
      <c r="AJ1289" s="16">
        <f t="shared" si="2115"/>
        <v>102799.7</v>
      </c>
      <c r="AK1289" s="16">
        <f>AK1290</f>
        <v>0</v>
      </c>
      <c r="AL1289" s="16">
        <f>AL1290</f>
        <v>0</v>
      </c>
      <c r="AM1289" s="16">
        <f>AM1290</f>
        <v>0</v>
      </c>
      <c r="AN1289" s="16">
        <f t="shared" si="2116"/>
        <v>97409.899999999994</v>
      </c>
      <c r="AO1289" s="16">
        <f t="shared" si="2117"/>
        <v>102799.7</v>
      </c>
      <c r="AP1289" s="16">
        <f t="shared" si="2118"/>
        <v>102799.7</v>
      </c>
      <c r="AQ1289" s="16">
        <f>AQ1290</f>
        <v>0</v>
      </c>
      <c r="AR1289" s="16">
        <f>AR1290</f>
        <v>0</v>
      </c>
      <c r="AS1289" s="16">
        <f>AS1290</f>
        <v>0</v>
      </c>
      <c r="AT1289" s="16">
        <f t="shared" si="2119"/>
        <v>97409.899999999994</v>
      </c>
      <c r="AU1289" s="16">
        <f t="shared" si="2120"/>
        <v>102799.7</v>
      </c>
      <c r="AV1289" s="16">
        <f t="shared" si="2121"/>
        <v>102799.7</v>
      </c>
      <c r="AW1289" s="16">
        <f>AW1290</f>
        <v>0</v>
      </c>
      <c r="AX1289" s="16">
        <f>AX1290</f>
        <v>0</v>
      </c>
      <c r="AY1289" s="16">
        <f>AY1290</f>
        <v>0</v>
      </c>
      <c r="AZ1289" s="16">
        <f t="shared" si="2122"/>
        <v>97409.899999999994</v>
      </c>
      <c r="BA1289" s="16">
        <f t="shared" si="2123"/>
        <v>102799.7</v>
      </c>
      <c r="BB1289" s="16">
        <f t="shared" si="2124"/>
        <v>102799.7</v>
      </c>
      <c r="BC1289" s="16">
        <f>BC1290</f>
        <v>0</v>
      </c>
      <c r="BD1289" s="30"/>
      <c r="BE1289" s="30"/>
      <c r="BF1289" s="1"/>
      <c r="BG1289" s="1"/>
      <c r="BH1289" s="1"/>
      <c r="BI1289" s="1"/>
      <c r="BJ1289" s="1"/>
    </row>
    <row r="1290" s="1" customFormat="1">
      <c r="A1290" s="13" t="s">
        <v>844</v>
      </c>
      <c r="B1290" s="14">
        <v>100</v>
      </c>
      <c r="C1290" s="13" t="s">
        <v>327</v>
      </c>
      <c r="D1290" s="13" t="s">
        <v>327</v>
      </c>
      <c r="E1290" s="29" t="s">
        <v>675</v>
      </c>
      <c r="F1290" s="16">
        <v>84660.399999999994</v>
      </c>
      <c r="G1290" s="16">
        <v>87262.899999999994</v>
      </c>
      <c r="H1290" s="16">
        <v>87262.899999999994</v>
      </c>
      <c r="I1290" s="16"/>
      <c r="J1290" s="16"/>
      <c r="K1290" s="16"/>
      <c r="L1290" s="16">
        <f t="shared" si="2038"/>
        <v>84660.399999999994</v>
      </c>
      <c r="M1290" s="16">
        <f t="shared" si="2039"/>
        <v>87262.899999999994</v>
      </c>
      <c r="N1290" s="16">
        <f t="shared" si="2040"/>
        <v>87262.899999999994</v>
      </c>
      <c r="O1290" s="16">
        <v>12749.5</v>
      </c>
      <c r="P1290" s="16">
        <v>15536.799999999999</v>
      </c>
      <c r="Q1290" s="16">
        <v>15536.799999999999</v>
      </c>
      <c r="R1290" s="16">
        <f t="shared" si="2104"/>
        <v>97409.899999999994</v>
      </c>
      <c r="S1290" s="16">
        <f t="shared" si="2105"/>
        <v>102799.7</v>
      </c>
      <c r="T1290" s="16">
        <f t="shared" si="2106"/>
        <v>102799.7</v>
      </c>
      <c r="U1290" s="16"/>
      <c r="V1290" s="16"/>
      <c r="W1290" s="16"/>
      <c r="X1290" s="16">
        <f t="shared" si="2107"/>
        <v>97409.899999999994</v>
      </c>
      <c r="Y1290" s="16">
        <f t="shared" si="2108"/>
        <v>102799.7</v>
      </c>
      <c r="Z1290" s="16">
        <f t="shared" si="2109"/>
        <v>102799.7</v>
      </c>
      <c r="AA1290" s="16"/>
      <c r="AB1290" s="16"/>
      <c r="AC1290" s="16"/>
      <c r="AD1290" s="16">
        <f t="shared" si="2110"/>
        <v>97409.899999999994</v>
      </c>
      <c r="AE1290" s="16">
        <f t="shared" si="2111"/>
        <v>102799.7</v>
      </c>
      <c r="AF1290" s="16">
        <f t="shared" si="2112"/>
        <v>102799.7</v>
      </c>
      <c r="AG1290" s="16"/>
      <c r="AH1290" s="16">
        <f t="shared" si="2113"/>
        <v>97409.899999999994</v>
      </c>
      <c r="AI1290" s="16">
        <f t="shared" si="2114"/>
        <v>102799.7</v>
      </c>
      <c r="AJ1290" s="16">
        <f t="shared" si="2115"/>
        <v>102799.7</v>
      </c>
      <c r="AK1290" s="16"/>
      <c r="AL1290" s="16"/>
      <c r="AM1290" s="16"/>
      <c r="AN1290" s="16">
        <f t="shared" si="2116"/>
        <v>97409.899999999994</v>
      </c>
      <c r="AO1290" s="16">
        <f t="shared" si="2117"/>
        <v>102799.7</v>
      </c>
      <c r="AP1290" s="16">
        <f t="shared" si="2118"/>
        <v>102799.7</v>
      </c>
      <c r="AQ1290" s="16"/>
      <c r="AR1290" s="16"/>
      <c r="AS1290" s="16"/>
      <c r="AT1290" s="16">
        <f t="shared" si="2119"/>
        <v>97409.899999999994</v>
      </c>
      <c r="AU1290" s="16">
        <f t="shared" si="2120"/>
        <v>102799.7</v>
      </c>
      <c r="AV1290" s="16">
        <f t="shared" si="2121"/>
        <v>102799.7</v>
      </c>
      <c r="AW1290" s="16"/>
      <c r="AX1290" s="16"/>
      <c r="AY1290" s="16"/>
      <c r="AZ1290" s="16">
        <f t="shared" si="2122"/>
        <v>97409.899999999994</v>
      </c>
      <c r="BA1290" s="16">
        <f t="shared" si="2123"/>
        <v>102799.7</v>
      </c>
      <c r="BB1290" s="16">
        <f t="shared" si="2124"/>
        <v>102799.7</v>
      </c>
      <c r="BC1290" s="16"/>
      <c r="BD1290" s="30"/>
      <c r="BE1290" s="30"/>
      <c r="BF1290" s="1"/>
      <c r="BG1290" s="1"/>
      <c r="BH1290" s="1"/>
      <c r="BI1290" s="1"/>
      <c r="BJ1290" s="1"/>
    </row>
    <row r="1291" s="1" customFormat="1">
      <c r="A1291" s="13" t="s">
        <v>844</v>
      </c>
      <c r="B1291" s="14" t="s">
        <v>66</v>
      </c>
      <c r="C1291" s="13"/>
      <c r="D1291" s="13"/>
      <c r="E1291" s="29" t="s">
        <v>67</v>
      </c>
      <c r="F1291" s="16">
        <f>F1292</f>
        <v>3970.0999999999999</v>
      </c>
      <c r="G1291" s="16">
        <f>G1292</f>
        <v>3970.0999999999999</v>
      </c>
      <c r="H1291" s="16">
        <f>H1292</f>
        <v>3970.0999999999999</v>
      </c>
      <c r="I1291" s="16">
        <f>I1292</f>
        <v>0</v>
      </c>
      <c r="J1291" s="16">
        <f>J1292</f>
        <v>0</v>
      </c>
      <c r="K1291" s="16">
        <f>K1292</f>
        <v>0</v>
      </c>
      <c r="L1291" s="16">
        <f t="shared" si="2038"/>
        <v>3970.0999999999999</v>
      </c>
      <c r="M1291" s="16">
        <f t="shared" si="2039"/>
        <v>3970.0999999999999</v>
      </c>
      <c r="N1291" s="16">
        <f t="shared" si="2040"/>
        <v>3970.0999999999999</v>
      </c>
      <c r="O1291" s="16">
        <f>O1292</f>
        <v>0</v>
      </c>
      <c r="P1291" s="16">
        <f>P1292</f>
        <v>0</v>
      </c>
      <c r="Q1291" s="16">
        <f>Q1292</f>
        <v>0</v>
      </c>
      <c r="R1291" s="16">
        <f t="shared" si="2104"/>
        <v>3970.0999999999999</v>
      </c>
      <c r="S1291" s="16">
        <f t="shared" si="2105"/>
        <v>3970.0999999999999</v>
      </c>
      <c r="T1291" s="16">
        <f t="shared" si="2106"/>
        <v>3970.0999999999999</v>
      </c>
      <c r="U1291" s="16">
        <f>U1292</f>
        <v>0</v>
      </c>
      <c r="V1291" s="16">
        <f>V1292</f>
        <v>0</v>
      </c>
      <c r="W1291" s="16">
        <f>W1292</f>
        <v>0</v>
      </c>
      <c r="X1291" s="16">
        <f t="shared" si="2107"/>
        <v>3970.0999999999999</v>
      </c>
      <c r="Y1291" s="16">
        <f t="shared" si="2108"/>
        <v>3970.0999999999999</v>
      </c>
      <c r="Z1291" s="16">
        <f t="shared" si="2109"/>
        <v>3970.0999999999999</v>
      </c>
      <c r="AA1291" s="16">
        <f>AA1292</f>
        <v>0</v>
      </c>
      <c r="AB1291" s="16">
        <f>AB1292</f>
        <v>0</v>
      </c>
      <c r="AC1291" s="16">
        <f>AC1292</f>
        <v>0</v>
      </c>
      <c r="AD1291" s="16">
        <f t="shared" si="2110"/>
        <v>3970.0999999999999</v>
      </c>
      <c r="AE1291" s="16">
        <f t="shared" si="2111"/>
        <v>3970.0999999999999</v>
      </c>
      <c r="AF1291" s="16">
        <f t="shared" si="2112"/>
        <v>3970.0999999999999</v>
      </c>
      <c r="AG1291" s="16">
        <f>AG1292</f>
        <v>0</v>
      </c>
      <c r="AH1291" s="16">
        <f t="shared" si="2113"/>
        <v>3970.0999999999999</v>
      </c>
      <c r="AI1291" s="16">
        <f t="shared" si="2114"/>
        <v>3970.0999999999999</v>
      </c>
      <c r="AJ1291" s="16">
        <f t="shared" si="2115"/>
        <v>3970.0999999999999</v>
      </c>
      <c r="AK1291" s="16">
        <f>AK1292</f>
        <v>0</v>
      </c>
      <c r="AL1291" s="16">
        <f>AL1292</f>
        <v>0</v>
      </c>
      <c r="AM1291" s="16">
        <f>AM1292</f>
        <v>0</v>
      </c>
      <c r="AN1291" s="16">
        <f t="shared" si="2116"/>
        <v>3970.0999999999999</v>
      </c>
      <c r="AO1291" s="16">
        <f t="shared" si="2117"/>
        <v>3970.0999999999999</v>
      </c>
      <c r="AP1291" s="16">
        <f t="shared" si="2118"/>
        <v>3970.0999999999999</v>
      </c>
      <c r="AQ1291" s="16">
        <f>AQ1292</f>
        <v>0</v>
      </c>
      <c r="AR1291" s="16">
        <f>AR1292</f>
        <v>0</v>
      </c>
      <c r="AS1291" s="16">
        <f>AS1292</f>
        <v>0</v>
      </c>
      <c r="AT1291" s="16">
        <f t="shared" si="2119"/>
        <v>3970.0999999999999</v>
      </c>
      <c r="AU1291" s="16">
        <f t="shared" si="2120"/>
        <v>3970.0999999999999</v>
      </c>
      <c r="AV1291" s="16">
        <f t="shared" si="2121"/>
        <v>3970.0999999999999</v>
      </c>
      <c r="AW1291" s="16">
        <f>AW1292</f>
        <v>0</v>
      </c>
      <c r="AX1291" s="16">
        <f>AX1292</f>
        <v>0</v>
      </c>
      <c r="AY1291" s="16">
        <f>AY1292</f>
        <v>0</v>
      </c>
      <c r="AZ1291" s="16">
        <f t="shared" si="2122"/>
        <v>3970.0999999999999</v>
      </c>
      <c r="BA1291" s="16">
        <f t="shared" si="2123"/>
        <v>3970.0999999999999</v>
      </c>
      <c r="BB1291" s="16">
        <f t="shared" si="2124"/>
        <v>3970.0999999999999</v>
      </c>
      <c r="BC1291" s="16">
        <f>BC1292</f>
        <v>0</v>
      </c>
      <c r="BD1291" s="30"/>
      <c r="BE1291" s="30"/>
      <c r="BF1291" s="1"/>
      <c r="BG1291" s="1"/>
      <c r="BH1291" s="1"/>
      <c r="BI1291" s="1"/>
      <c r="BJ1291" s="1"/>
    </row>
    <row r="1292" s="1" customFormat="1">
      <c r="A1292" s="13" t="s">
        <v>844</v>
      </c>
      <c r="B1292" s="14">
        <v>200</v>
      </c>
      <c r="C1292" s="13" t="s">
        <v>327</v>
      </c>
      <c r="D1292" s="13" t="s">
        <v>327</v>
      </c>
      <c r="E1292" s="29" t="s">
        <v>675</v>
      </c>
      <c r="F1292" s="16">
        <v>3970.0999999999999</v>
      </c>
      <c r="G1292" s="16">
        <v>3970.0999999999999</v>
      </c>
      <c r="H1292" s="16">
        <v>3970.0999999999999</v>
      </c>
      <c r="I1292" s="16"/>
      <c r="J1292" s="16"/>
      <c r="K1292" s="16"/>
      <c r="L1292" s="16">
        <f t="shared" si="2038"/>
        <v>3970.0999999999999</v>
      </c>
      <c r="M1292" s="16">
        <f t="shared" si="2039"/>
        <v>3970.0999999999999</v>
      </c>
      <c r="N1292" s="16">
        <f t="shared" si="2040"/>
        <v>3970.0999999999999</v>
      </c>
      <c r="O1292" s="16"/>
      <c r="P1292" s="16"/>
      <c r="Q1292" s="16"/>
      <c r="R1292" s="16">
        <f t="shared" si="2104"/>
        <v>3970.0999999999999</v>
      </c>
      <c r="S1292" s="16">
        <f t="shared" si="2105"/>
        <v>3970.0999999999999</v>
      </c>
      <c r="T1292" s="16">
        <f t="shared" si="2106"/>
        <v>3970.0999999999999</v>
      </c>
      <c r="U1292" s="16"/>
      <c r="V1292" s="16"/>
      <c r="W1292" s="16"/>
      <c r="X1292" s="16">
        <f t="shared" si="2107"/>
        <v>3970.0999999999999</v>
      </c>
      <c r="Y1292" s="16">
        <f t="shared" si="2108"/>
        <v>3970.0999999999999</v>
      </c>
      <c r="Z1292" s="16">
        <f t="shared" si="2109"/>
        <v>3970.0999999999999</v>
      </c>
      <c r="AA1292" s="16"/>
      <c r="AB1292" s="16"/>
      <c r="AC1292" s="16"/>
      <c r="AD1292" s="16">
        <f t="shared" si="2110"/>
        <v>3970.0999999999999</v>
      </c>
      <c r="AE1292" s="16">
        <f t="shared" si="2111"/>
        <v>3970.0999999999999</v>
      </c>
      <c r="AF1292" s="16">
        <f t="shared" si="2112"/>
        <v>3970.0999999999999</v>
      </c>
      <c r="AG1292" s="16"/>
      <c r="AH1292" s="16">
        <f t="shared" si="2113"/>
        <v>3970.0999999999999</v>
      </c>
      <c r="AI1292" s="16">
        <f t="shared" si="2114"/>
        <v>3970.0999999999999</v>
      </c>
      <c r="AJ1292" s="16">
        <f t="shared" si="2115"/>
        <v>3970.0999999999999</v>
      </c>
      <c r="AK1292" s="16"/>
      <c r="AL1292" s="16"/>
      <c r="AM1292" s="16"/>
      <c r="AN1292" s="16">
        <f t="shared" si="2116"/>
        <v>3970.0999999999999</v>
      </c>
      <c r="AO1292" s="16">
        <f t="shared" si="2117"/>
        <v>3970.0999999999999</v>
      </c>
      <c r="AP1292" s="16">
        <f t="shared" si="2118"/>
        <v>3970.0999999999999</v>
      </c>
      <c r="AQ1292" s="16"/>
      <c r="AR1292" s="16"/>
      <c r="AS1292" s="16"/>
      <c r="AT1292" s="16">
        <f t="shared" si="2119"/>
        <v>3970.0999999999999</v>
      </c>
      <c r="AU1292" s="16">
        <f t="shared" si="2120"/>
        <v>3970.0999999999999</v>
      </c>
      <c r="AV1292" s="16">
        <f t="shared" si="2121"/>
        <v>3970.0999999999999</v>
      </c>
      <c r="AW1292" s="16"/>
      <c r="AX1292" s="16"/>
      <c r="AY1292" s="16"/>
      <c r="AZ1292" s="16">
        <f t="shared" si="2122"/>
        <v>3970.0999999999999</v>
      </c>
      <c r="BA1292" s="16">
        <f t="shared" si="2123"/>
        <v>3970.0999999999999</v>
      </c>
      <c r="BB1292" s="16">
        <f t="shared" si="2124"/>
        <v>3970.0999999999999</v>
      </c>
      <c r="BC1292" s="16"/>
      <c r="BD1292" s="30"/>
      <c r="BE1292" s="30"/>
      <c r="BF1292" s="1"/>
      <c r="BG1292" s="1"/>
      <c r="BH1292" s="1"/>
      <c r="BI1292" s="1"/>
      <c r="BJ1292" s="1"/>
    </row>
    <row r="1293" s="17" customFormat="1">
      <c r="A1293" s="18" t="s">
        <v>845</v>
      </c>
      <c r="B1293" s="19"/>
      <c r="C1293" s="18"/>
      <c r="D1293" s="18"/>
      <c r="E1293" s="20" t="s">
        <v>846</v>
      </c>
      <c r="F1293" s="21">
        <f>F1294+F1302+F1307</f>
        <v>760616</v>
      </c>
      <c r="G1293" s="21">
        <f>G1294+G1302+G1307</f>
        <v>517119.39999999997</v>
      </c>
      <c r="H1293" s="21">
        <f>H1294+H1302+H1307</f>
        <v>412154.50000000006</v>
      </c>
      <c r="I1293" s="21">
        <f>I1294+I1302+I1307</f>
        <v>-3043.6999999999998</v>
      </c>
      <c r="J1293" s="21">
        <f>J1294+J1302+J1307</f>
        <v>-3652.5</v>
      </c>
      <c r="K1293" s="21">
        <f>K1294+K1302+K1307</f>
        <v>-3652.5</v>
      </c>
      <c r="L1293" s="21">
        <f t="shared" ref="L1293:L1356" si="2177">F1293+I1293</f>
        <v>757572.30000000005</v>
      </c>
      <c r="M1293" s="21">
        <f t="shared" ref="M1293:M1356" si="2178">G1293+J1293</f>
        <v>513466.89999999997</v>
      </c>
      <c r="N1293" s="21">
        <f t="shared" ref="N1293:N1356" si="2179">H1293+K1293</f>
        <v>408502.00000000006</v>
      </c>
      <c r="O1293" s="21">
        <f>O1294+O1302+O1307</f>
        <v>207451.01180000001</v>
      </c>
      <c r="P1293" s="21">
        <f>P1294+P1302+P1307</f>
        <v>98602.599999999991</v>
      </c>
      <c r="Q1293" s="21">
        <f>Q1294+Q1302+Q1307</f>
        <v>131883.79999999999</v>
      </c>
      <c r="R1293" s="21">
        <f t="shared" si="2104"/>
        <v>965023.31180000002</v>
      </c>
      <c r="S1293" s="21">
        <f t="shared" si="2105"/>
        <v>612069.5</v>
      </c>
      <c r="T1293" s="21">
        <f t="shared" si="2106"/>
        <v>540385.80000000005</v>
      </c>
      <c r="U1293" s="21">
        <f>U1294+U1302+U1307</f>
        <v>0</v>
      </c>
      <c r="V1293" s="21">
        <f>V1294+V1302+V1307</f>
        <v>0</v>
      </c>
      <c r="W1293" s="21">
        <f>W1294+W1302+W1307</f>
        <v>0</v>
      </c>
      <c r="X1293" s="21">
        <f t="shared" si="2107"/>
        <v>965023.31180000002</v>
      </c>
      <c r="Y1293" s="21">
        <f t="shared" si="2108"/>
        <v>612069.5</v>
      </c>
      <c r="Z1293" s="21">
        <f t="shared" si="2109"/>
        <v>540385.80000000005</v>
      </c>
      <c r="AA1293" s="21">
        <f>AA1294+AA1302+AA1307</f>
        <v>-120558.69899999999</v>
      </c>
      <c r="AB1293" s="21">
        <f>AB1294+AB1302+AB1307</f>
        <v>164782.212</v>
      </c>
      <c r="AC1293" s="21">
        <f>AC1294+AC1302+AC1307</f>
        <v>1818</v>
      </c>
      <c r="AD1293" s="21">
        <f t="shared" si="2110"/>
        <v>844464.6128</v>
      </c>
      <c r="AE1293" s="21">
        <f t="shared" si="2111"/>
        <v>776851.71200000006</v>
      </c>
      <c r="AF1293" s="21">
        <f t="shared" si="2112"/>
        <v>542203.80000000005</v>
      </c>
      <c r="AG1293" s="21">
        <f>AG1294+AG1302+AG1307</f>
        <v>0</v>
      </c>
      <c r="AH1293" s="21">
        <f t="shared" si="2113"/>
        <v>844464.6128</v>
      </c>
      <c r="AI1293" s="21">
        <f t="shared" si="2114"/>
        <v>776851.71200000006</v>
      </c>
      <c r="AJ1293" s="21">
        <f t="shared" si="2115"/>
        <v>542203.80000000005</v>
      </c>
      <c r="AK1293" s="21">
        <f>AK1294+AK1302+AK1307</f>
        <v>-190</v>
      </c>
      <c r="AL1293" s="21">
        <f>AL1294+AL1302+AL1307</f>
        <v>0</v>
      </c>
      <c r="AM1293" s="21">
        <f>AM1294+AM1302+AM1307</f>
        <v>0</v>
      </c>
      <c r="AN1293" s="21">
        <f t="shared" si="2116"/>
        <v>844274.6128</v>
      </c>
      <c r="AO1293" s="21">
        <f t="shared" si="2117"/>
        <v>776851.71200000006</v>
      </c>
      <c r="AP1293" s="21">
        <f t="shared" si="2118"/>
        <v>542203.80000000005</v>
      </c>
      <c r="AQ1293" s="21">
        <f>AQ1294+AQ1302+AQ1307</f>
        <v>0</v>
      </c>
      <c r="AR1293" s="21">
        <f>AR1294+AR1302+AR1307</f>
        <v>0</v>
      </c>
      <c r="AS1293" s="21">
        <f>AS1294+AS1302+AS1307</f>
        <v>0</v>
      </c>
      <c r="AT1293" s="21">
        <f t="shared" si="2119"/>
        <v>844274.6128</v>
      </c>
      <c r="AU1293" s="21">
        <f t="shared" si="2120"/>
        <v>776851.71200000006</v>
      </c>
      <c r="AV1293" s="21">
        <f t="shared" si="2121"/>
        <v>542203.80000000005</v>
      </c>
      <c r="AW1293" s="21">
        <f>AW1294+AW1302+AW1307</f>
        <v>-456</v>
      </c>
      <c r="AX1293" s="21">
        <f>AX1294+AX1302+AX1307</f>
        <v>0</v>
      </c>
      <c r="AY1293" s="21">
        <f>AY1294+AY1302+AY1307</f>
        <v>0</v>
      </c>
      <c r="AZ1293" s="21">
        <f t="shared" si="2122"/>
        <v>843818.6128</v>
      </c>
      <c r="BA1293" s="21">
        <f t="shared" si="2123"/>
        <v>776851.71200000006</v>
      </c>
      <c r="BB1293" s="21">
        <f t="shared" si="2124"/>
        <v>542203.80000000005</v>
      </c>
      <c r="BC1293" s="21">
        <f>BC1294+BC1302+BC1307</f>
        <v>0</v>
      </c>
      <c r="BD1293" s="22"/>
      <c r="BE1293" s="22"/>
      <c r="BF1293" s="17"/>
      <c r="BG1293" s="17"/>
      <c r="BH1293" s="17"/>
      <c r="BI1293" s="17"/>
      <c r="BJ1293" s="17"/>
    </row>
    <row r="1294" s="23" customFormat="1">
      <c r="A1294" s="24" t="s">
        <v>847</v>
      </c>
      <c r="B1294" s="25"/>
      <c r="C1294" s="24"/>
      <c r="D1294" s="24"/>
      <c r="E1294" s="26" t="s">
        <v>263</v>
      </c>
      <c r="F1294" s="27">
        <f t="shared" ref="F1294:F1305" si="2180">F1295</f>
        <v>123450.7</v>
      </c>
      <c r="G1294" s="27">
        <f t="shared" ref="G1294:G1305" si="2181">G1295</f>
        <v>0</v>
      </c>
      <c r="H1294" s="27">
        <f t="shared" ref="H1294:H1305" si="2182">H1295</f>
        <v>0</v>
      </c>
      <c r="I1294" s="27">
        <f t="shared" ref="I1294:I1305" si="2183">I1295</f>
        <v>0</v>
      </c>
      <c r="J1294" s="27">
        <f t="shared" ref="J1294:J1305" si="2184">J1295</f>
        <v>0</v>
      </c>
      <c r="K1294" s="27">
        <f t="shared" ref="K1294:K1305" si="2185">K1295</f>
        <v>0</v>
      </c>
      <c r="L1294" s="27">
        <f t="shared" si="2177"/>
        <v>123450.7</v>
      </c>
      <c r="M1294" s="27">
        <f t="shared" si="2178"/>
        <v>0</v>
      </c>
      <c r="N1294" s="27">
        <f t="shared" si="2179"/>
        <v>0</v>
      </c>
      <c r="O1294" s="27">
        <f t="shared" ref="O1294:O1305" si="2186">O1295</f>
        <v>67595.855890000006</v>
      </c>
      <c r="P1294" s="27">
        <f t="shared" ref="P1294:P1305" si="2187">P1295</f>
        <v>0</v>
      </c>
      <c r="Q1294" s="27">
        <f t="shared" ref="Q1294:Q1305" si="2188">Q1295</f>
        <v>0</v>
      </c>
      <c r="R1294" s="27">
        <f t="shared" si="2104"/>
        <v>191046.55589000002</v>
      </c>
      <c r="S1294" s="27">
        <f t="shared" si="2105"/>
        <v>0</v>
      </c>
      <c r="T1294" s="27">
        <f t="shared" si="2106"/>
        <v>0</v>
      </c>
      <c r="U1294" s="27">
        <f>U1295</f>
        <v>0</v>
      </c>
      <c r="V1294" s="27">
        <f>V1295</f>
        <v>0</v>
      </c>
      <c r="W1294" s="27">
        <f>W1295</f>
        <v>0</v>
      </c>
      <c r="X1294" s="27">
        <f t="shared" si="2107"/>
        <v>191046.55589000002</v>
      </c>
      <c r="Y1294" s="27">
        <f t="shared" si="2108"/>
        <v>0</v>
      </c>
      <c r="Z1294" s="27">
        <f t="shared" si="2109"/>
        <v>0</v>
      </c>
      <c r="AA1294" s="27">
        <f>AA1295</f>
        <v>0</v>
      </c>
      <c r="AB1294" s="27">
        <f>AB1295</f>
        <v>0</v>
      </c>
      <c r="AC1294" s="27">
        <f>AC1295</f>
        <v>0</v>
      </c>
      <c r="AD1294" s="27">
        <f t="shared" si="2110"/>
        <v>191046.55589000002</v>
      </c>
      <c r="AE1294" s="27">
        <f t="shared" si="2111"/>
        <v>0</v>
      </c>
      <c r="AF1294" s="27">
        <f t="shared" si="2112"/>
        <v>0</v>
      </c>
      <c r="AG1294" s="27">
        <f>AG1295</f>
        <v>0</v>
      </c>
      <c r="AH1294" s="27">
        <f t="shared" si="2113"/>
        <v>191046.55589000002</v>
      </c>
      <c r="AI1294" s="27">
        <f t="shared" si="2114"/>
        <v>0</v>
      </c>
      <c r="AJ1294" s="27">
        <f t="shared" si="2115"/>
        <v>0</v>
      </c>
      <c r="AK1294" s="27">
        <f>AK1295</f>
        <v>0</v>
      </c>
      <c r="AL1294" s="27">
        <f>AL1295</f>
        <v>0</v>
      </c>
      <c r="AM1294" s="27">
        <f>AM1295</f>
        <v>0</v>
      </c>
      <c r="AN1294" s="27">
        <f t="shared" si="2116"/>
        <v>191046.55589000002</v>
      </c>
      <c r="AO1294" s="27">
        <f t="shared" si="2117"/>
        <v>0</v>
      </c>
      <c r="AP1294" s="27">
        <f t="shared" si="2118"/>
        <v>0</v>
      </c>
      <c r="AQ1294" s="27">
        <f>AQ1295</f>
        <v>0</v>
      </c>
      <c r="AR1294" s="27">
        <f>AR1295</f>
        <v>0</v>
      </c>
      <c r="AS1294" s="27">
        <f>AS1295</f>
        <v>0</v>
      </c>
      <c r="AT1294" s="27">
        <f t="shared" si="2119"/>
        <v>191046.55589000002</v>
      </c>
      <c r="AU1294" s="27">
        <f t="shared" si="2120"/>
        <v>0</v>
      </c>
      <c r="AV1294" s="27">
        <f t="shared" si="2121"/>
        <v>0</v>
      </c>
      <c r="AW1294" s="27">
        <f>AW1295</f>
        <v>15002.799999999999</v>
      </c>
      <c r="AX1294" s="27">
        <f>AX1295</f>
        <v>0</v>
      </c>
      <c r="AY1294" s="27">
        <f>AY1295</f>
        <v>0</v>
      </c>
      <c r="AZ1294" s="27">
        <f t="shared" si="2122"/>
        <v>206049.35589000001</v>
      </c>
      <c r="BA1294" s="27">
        <f t="shared" si="2123"/>
        <v>0</v>
      </c>
      <c r="BB1294" s="27">
        <f t="shared" si="2124"/>
        <v>0</v>
      </c>
      <c r="BC1294" s="27">
        <f>BC1295</f>
        <v>0</v>
      </c>
      <c r="BD1294" s="28"/>
      <c r="BE1294" s="28"/>
      <c r="BF1294" s="23"/>
      <c r="BG1294" s="23"/>
      <c r="BH1294" s="23"/>
      <c r="BI1294" s="23"/>
      <c r="BJ1294" s="23"/>
    </row>
    <row r="1295" s="1" customFormat="1">
      <c r="A1295" s="13" t="s">
        <v>848</v>
      </c>
      <c r="B1295" s="14"/>
      <c r="C1295" s="13"/>
      <c r="D1295" s="13"/>
      <c r="E1295" s="29" t="s">
        <v>549</v>
      </c>
      <c r="F1295" s="16">
        <f>F1299</f>
        <v>123450.7</v>
      </c>
      <c r="G1295" s="16">
        <f>G1299</f>
        <v>0</v>
      </c>
      <c r="H1295" s="16">
        <f>H1299</f>
        <v>0</v>
      </c>
      <c r="I1295" s="16">
        <f>I1299</f>
        <v>0</v>
      </c>
      <c r="J1295" s="16">
        <f>J1299</f>
        <v>0</v>
      </c>
      <c r="K1295" s="16">
        <f>K1299</f>
        <v>0</v>
      </c>
      <c r="L1295" s="16">
        <f t="shared" si="2177"/>
        <v>123450.7</v>
      </c>
      <c r="M1295" s="16">
        <f t="shared" si="2178"/>
        <v>0</v>
      </c>
      <c r="N1295" s="16">
        <f t="shared" si="2179"/>
        <v>0</v>
      </c>
      <c r="O1295" s="16">
        <f>O1299+O1296</f>
        <v>67595.855890000006</v>
      </c>
      <c r="P1295" s="16">
        <f>P1299+P1296</f>
        <v>0</v>
      </c>
      <c r="Q1295" s="16">
        <f>Q1299+Q1296</f>
        <v>0</v>
      </c>
      <c r="R1295" s="16">
        <f t="shared" si="2104"/>
        <v>191046.55589000002</v>
      </c>
      <c r="S1295" s="16">
        <f t="shared" si="2105"/>
        <v>0</v>
      </c>
      <c r="T1295" s="16">
        <f t="shared" si="2106"/>
        <v>0</v>
      </c>
      <c r="U1295" s="16">
        <f>U1299+U1296</f>
        <v>0</v>
      </c>
      <c r="V1295" s="16">
        <f>V1299+V1296</f>
        <v>0</v>
      </c>
      <c r="W1295" s="16">
        <f>W1299+W1296</f>
        <v>0</v>
      </c>
      <c r="X1295" s="16">
        <f t="shared" si="2107"/>
        <v>191046.55589000002</v>
      </c>
      <c r="Y1295" s="16">
        <f t="shared" si="2108"/>
        <v>0</v>
      </c>
      <c r="Z1295" s="16">
        <f t="shared" si="2109"/>
        <v>0</v>
      </c>
      <c r="AA1295" s="16">
        <f>AA1299+AA1296</f>
        <v>0</v>
      </c>
      <c r="AB1295" s="16">
        <f>AB1299+AB1296</f>
        <v>0</v>
      </c>
      <c r="AC1295" s="16">
        <f>AC1299+AC1296</f>
        <v>0</v>
      </c>
      <c r="AD1295" s="16">
        <f t="shared" si="2110"/>
        <v>191046.55589000002</v>
      </c>
      <c r="AE1295" s="16">
        <f t="shared" si="2111"/>
        <v>0</v>
      </c>
      <c r="AF1295" s="16">
        <f t="shared" si="2112"/>
        <v>0</v>
      </c>
      <c r="AG1295" s="16">
        <f>AG1299+AG1296</f>
        <v>0</v>
      </c>
      <c r="AH1295" s="16">
        <f t="shared" si="2113"/>
        <v>191046.55589000002</v>
      </c>
      <c r="AI1295" s="16">
        <f t="shared" si="2114"/>
        <v>0</v>
      </c>
      <c r="AJ1295" s="16">
        <f t="shared" si="2115"/>
        <v>0</v>
      </c>
      <c r="AK1295" s="16">
        <f>AK1299+AK1296</f>
        <v>0</v>
      </c>
      <c r="AL1295" s="16">
        <f>AL1299+AL1296</f>
        <v>0</v>
      </c>
      <c r="AM1295" s="16">
        <f>AM1299+AM1296</f>
        <v>0</v>
      </c>
      <c r="AN1295" s="16">
        <f t="shared" si="2116"/>
        <v>191046.55589000002</v>
      </c>
      <c r="AO1295" s="16">
        <f t="shared" si="2117"/>
        <v>0</v>
      </c>
      <c r="AP1295" s="16">
        <f t="shared" si="2118"/>
        <v>0</v>
      </c>
      <c r="AQ1295" s="16">
        <f>AQ1299+AQ1296</f>
        <v>0</v>
      </c>
      <c r="AR1295" s="16">
        <f>AR1299+AR1296</f>
        <v>0</v>
      </c>
      <c r="AS1295" s="16">
        <f>AS1299+AS1296</f>
        <v>0</v>
      </c>
      <c r="AT1295" s="16">
        <f t="shared" si="2119"/>
        <v>191046.55589000002</v>
      </c>
      <c r="AU1295" s="16">
        <f t="shared" si="2120"/>
        <v>0</v>
      </c>
      <c r="AV1295" s="16">
        <f t="shared" si="2121"/>
        <v>0</v>
      </c>
      <c r="AW1295" s="16">
        <f>AW1299+AW1296</f>
        <v>15002.799999999999</v>
      </c>
      <c r="AX1295" s="16">
        <f>AX1299+AX1296</f>
        <v>0</v>
      </c>
      <c r="AY1295" s="16">
        <f>AY1299+AY1296</f>
        <v>0</v>
      </c>
      <c r="AZ1295" s="16">
        <f t="shared" si="2122"/>
        <v>206049.35589000001</v>
      </c>
      <c r="BA1295" s="16">
        <f t="shared" si="2123"/>
        <v>0</v>
      </c>
      <c r="BB1295" s="16">
        <f t="shared" si="2124"/>
        <v>0</v>
      </c>
      <c r="BC1295" s="16">
        <f>BC1299+BC1296</f>
        <v>0</v>
      </c>
      <c r="BD1295" s="30"/>
      <c r="BE1295" s="30"/>
      <c r="BF1295" s="1"/>
      <c r="BG1295" s="1"/>
      <c r="BH1295" s="1"/>
      <c r="BI1295" s="1"/>
      <c r="BJ1295" s="1"/>
    </row>
    <row r="1296" s="1" customFormat="1">
      <c r="A1296" s="13" t="s">
        <v>849</v>
      </c>
      <c r="B1296" s="14"/>
      <c r="C1296" s="13"/>
      <c r="D1296" s="13"/>
      <c r="E1296" s="31" t="s">
        <v>553</v>
      </c>
      <c r="F1296" s="16"/>
      <c r="G1296" s="16"/>
      <c r="H1296" s="16"/>
      <c r="I1296" s="16"/>
      <c r="J1296" s="16"/>
      <c r="K1296" s="16"/>
      <c r="L1296" s="16"/>
      <c r="M1296" s="16"/>
      <c r="N1296" s="16"/>
      <c r="O1296" s="16">
        <f t="shared" ref="O1296:O1297" si="2189">O1297</f>
        <v>10276.988590000001</v>
      </c>
      <c r="P1296" s="16">
        <f t="shared" ref="P1296:P1297" si="2190">P1297</f>
        <v>0</v>
      </c>
      <c r="Q1296" s="16">
        <f t="shared" ref="Q1296:Q1297" si="2191">Q1297</f>
        <v>0</v>
      </c>
      <c r="R1296" s="16">
        <f t="shared" si="2104"/>
        <v>10276.988590000001</v>
      </c>
      <c r="S1296" s="16">
        <f t="shared" si="2105"/>
        <v>0</v>
      </c>
      <c r="T1296" s="16">
        <f t="shared" si="2106"/>
        <v>0</v>
      </c>
      <c r="U1296" s="16">
        <f t="shared" ref="U1296:U1305" si="2192">U1297</f>
        <v>0</v>
      </c>
      <c r="V1296" s="16">
        <f t="shared" ref="V1296:V1305" si="2193">V1297</f>
        <v>0</v>
      </c>
      <c r="W1296" s="16">
        <f t="shared" ref="W1296:W1305" si="2194">W1297</f>
        <v>0</v>
      </c>
      <c r="X1296" s="16">
        <f t="shared" si="2107"/>
        <v>10276.988590000001</v>
      </c>
      <c r="Y1296" s="16">
        <f t="shared" si="2108"/>
        <v>0</v>
      </c>
      <c r="Z1296" s="16">
        <f t="shared" si="2109"/>
        <v>0</v>
      </c>
      <c r="AA1296" s="16">
        <f t="shared" ref="AA1296:AA1305" si="2195">AA1297</f>
        <v>0</v>
      </c>
      <c r="AB1296" s="16">
        <f t="shared" ref="AB1296:AB1305" si="2196">AB1297</f>
        <v>0</v>
      </c>
      <c r="AC1296" s="16">
        <f t="shared" ref="AC1296:AC1305" si="2197">AC1297</f>
        <v>0</v>
      </c>
      <c r="AD1296" s="16">
        <f t="shared" si="2110"/>
        <v>10276.988590000001</v>
      </c>
      <c r="AE1296" s="16">
        <f t="shared" si="2111"/>
        <v>0</v>
      </c>
      <c r="AF1296" s="16">
        <f t="shared" si="2112"/>
        <v>0</v>
      </c>
      <c r="AG1296" s="16">
        <f t="shared" ref="AG1296:AG1305" si="2198">AG1297</f>
        <v>0</v>
      </c>
      <c r="AH1296" s="16">
        <f t="shared" si="2113"/>
        <v>10276.988590000001</v>
      </c>
      <c r="AI1296" s="16">
        <f t="shared" si="2114"/>
        <v>0</v>
      </c>
      <c r="AJ1296" s="16">
        <f t="shared" si="2115"/>
        <v>0</v>
      </c>
      <c r="AK1296" s="16">
        <f t="shared" ref="AK1296:AK1305" si="2199">AK1297</f>
        <v>0</v>
      </c>
      <c r="AL1296" s="16">
        <f t="shared" ref="AL1296:AL1305" si="2200">AL1297</f>
        <v>0</v>
      </c>
      <c r="AM1296" s="16">
        <f t="shared" ref="AM1296:AM1305" si="2201">AM1297</f>
        <v>0</v>
      </c>
      <c r="AN1296" s="16">
        <f t="shared" si="2116"/>
        <v>10276.988590000001</v>
      </c>
      <c r="AO1296" s="16">
        <f t="shared" si="2117"/>
        <v>0</v>
      </c>
      <c r="AP1296" s="16">
        <f t="shared" si="2118"/>
        <v>0</v>
      </c>
      <c r="AQ1296" s="16">
        <f t="shared" ref="AQ1296:AQ1305" si="2202">AQ1297</f>
        <v>0</v>
      </c>
      <c r="AR1296" s="16">
        <f t="shared" ref="AR1296:AR1305" si="2203">AR1297</f>
        <v>0</v>
      </c>
      <c r="AS1296" s="16">
        <f t="shared" ref="AS1296:AS1305" si="2204">AS1297</f>
        <v>0</v>
      </c>
      <c r="AT1296" s="16">
        <f t="shared" si="2119"/>
        <v>10276.988590000001</v>
      </c>
      <c r="AU1296" s="16">
        <f t="shared" si="2120"/>
        <v>0</v>
      </c>
      <c r="AV1296" s="16">
        <f t="shared" si="2121"/>
        <v>0</v>
      </c>
      <c r="AW1296" s="16">
        <f t="shared" ref="AW1296:AW1305" si="2205">AW1297</f>
        <v>0</v>
      </c>
      <c r="AX1296" s="16">
        <f t="shared" ref="AX1296:AX1305" si="2206">AX1297</f>
        <v>0</v>
      </c>
      <c r="AY1296" s="16">
        <f t="shared" ref="AY1296:AY1305" si="2207">AY1297</f>
        <v>0</v>
      </c>
      <c r="AZ1296" s="16">
        <f t="shared" si="2122"/>
        <v>10276.988590000001</v>
      </c>
      <c r="BA1296" s="16">
        <f t="shared" si="2123"/>
        <v>0</v>
      </c>
      <c r="BB1296" s="16">
        <f t="shared" si="2124"/>
        <v>0</v>
      </c>
      <c r="BC1296" s="16">
        <f t="shared" ref="BC1296:BC1305" si="2208">BC1297</f>
        <v>0</v>
      </c>
      <c r="BD1296" s="30"/>
      <c r="BE1296" s="30"/>
      <c r="BF1296" s="1"/>
      <c r="BG1296" s="1"/>
      <c r="BH1296" s="1"/>
      <c r="BI1296" s="1"/>
      <c r="BJ1296" s="1"/>
    </row>
    <row r="1297" s="1" customFormat="1">
      <c r="A1297" s="13" t="s">
        <v>849</v>
      </c>
      <c r="B1297" s="14" t="s">
        <v>66</v>
      </c>
      <c r="C1297" s="13"/>
      <c r="D1297" s="13"/>
      <c r="E1297" s="29" t="s">
        <v>67</v>
      </c>
      <c r="F1297" s="16"/>
      <c r="G1297" s="16"/>
      <c r="H1297" s="16"/>
      <c r="I1297" s="16"/>
      <c r="J1297" s="16"/>
      <c r="K1297" s="16"/>
      <c r="L1297" s="16"/>
      <c r="M1297" s="16"/>
      <c r="N1297" s="16"/>
      <c r="O1297" s="16">
        <f t="shared" si="2189"/>
        <v>10276.988590000001</v>
      </c>
      <c r="P1297" s="16">
        <f t="shared" si="2190"/>
        <v>0</v>
      </c>
      <c r="Q1297" s="16">
        <f t="shared" si="2191"/>
        <v>0</v>
      </c>
      <c r="R1297" s="16">
        <f t="shared" si="2104"/>
        <v>10276.988590000001</v>
      </c>
      <c r="S1297" s="16">
        <f t="shared" si="2105"/>
        <v>0</v>
      </c>
      <c r="T1297" s="16">
        <f t="shared" si="2106"/>
        <v>0</v>
      </c>
      <c r="U1297" s="16">
        <f t="shared" si="2192"/>
        <v>0</v>
      </c>
      <c r="V1297" s="16">
        <f t="shared" si="2193"/>
        <v>0</v>
      </c>
      <c r="W1297" s="16">
        <f t="shared" si="2194"/>
        <v>0</v>
      </c>
      <c r="X1297" s="16">
        <f t="shared" si="2107"/>
        <v>10276.988590000001</v>
      </c>
      <c r="Y1297" s="16">
        <f t="shared" si="2108"/>
        <v>0</v>
      </c>
      <c r="Z1297" s="16">
        <f t="shared" si="2109"/>
        <v>0</v>
      </c>
      <c r="AA1297" s="16">
        <f t="shared" si="2195"/>
        <v>0</v>
      </c>
      <c r="AB1297" s="16">
        <f t="shared" si="2196"/>
        <v>0</v>
      </c>
      <c r="AC1297" s="16">
        <f t="shared" si="2197"/>
        <v>0</v>
      </c>
      <c r="AD1297" s="16">
        <f t="shared" si="2110"/>
        <v>10276.988590000001</v>
      </c>
      <c r="AE1297" s="16">
        <f t="shared" si="2111"/>
        <v>0</v>
      </c>
      <c r="AF1297" s="16">
        <f t="shared" si="2112"/>
        <v>0</v>
      </c>
      <c r="AG1297" s="16">
        <f t="shared" si="2198"/>
        <v>0</v>
      </c>
      <c r="AH1297" s="16">
        <f t="shared" si="2113"/>
        <v>10276.988590000001</v>
      </c>
      <c r="AI1297" s="16">
        <f t="shared" si="2114"/>
        <v>0</v>
      </c>
      <c r="AJ1297" s="16">
        <f t="shared" si="2115"/>
        <v>0</v>
      </c>
      <c r="AK1297" s="16">
        <f t="shared" si="2199"/>
        <v>0</v>
      </c>
      <c r="AL1297" s="16">
        <f t="shared" si="2200"/>
        <v>0</v>
      </c>
      <c r="AM1297" s="16">
        <f t="shared" si="2201"/>
        <v>0</v>
      </c>
      <c r="AN1297" s="16">
        <f t="shared" si="2116"/>
        <v>10276.988590000001</v>
      </c>
      <c r="AO1297" s="16">
        <f t="shared" si="2117"/>
        <v>0</v>
      </c>
      <c r="AP1297" s="16">
        <f t="shared" si="2118"/>
        <v>0</v>
      </c>
      <c r="AQ1297" s="16">
        <f t="shared" si="2202"/>
        <v>0</v>
      </c>
      <c r="AR1297" s="16">
        <f t="shared" si="2203"/>
        <v>0</v>
      </c>
      <c r="AS1297" s="16">
        <f t="shared" si="2204"/>
        <v>0</v>
      </c>
      <c r="AT1297" s="16">
        <f t="shared" si="2119"/>
        <v>10276.988590000001</v>
      </c>
      <c r="AU1297" s="16">
        <f t="shared" si="2120"/>
        <v>0</v>
      </c>
      <c r="AV1297" s="16">
        <f t="shared" si="2121"/>
        <v>0</v>
      </c>
      <c r="AW1297" s="16">
        <f t="shared" si="2205"/>
        <v>0</v>
      </c>
      <c r="AX1297" s="16">
        <f t="shared" si="2206"/>
        <v>0</v>
      </c>
      <c r="AY1297" s="16">
        <f t="shared" si="2207"/>
        <v>0</v>
      </c>
      <c r="AZ1297" s="16">
        <f t="shared" si="2122"/>
        <v>10276.988590000001</v>
      </c>
      <c r="BA1297" s="16">
        <f t="shared" si="2123"/>
        <v>0</v>
      </c>
      <c r="BB1297" s="16">
        <f t="shared" si="2124"/>
        <v>0</v>
      </c>
      <c r="BC1297" s="16">
        <f t="shared" si="2208"/>
        <v>0</v>
      </c>
      <c r="BD1297" s="30"/>
      <c r="BE1297" s="30"/>
      <c r="BF1297" s="1"/>
      <c r="BG1297" s="1"/>
      <c r="BH1297" s="1"/>
      <c r="BI1297" s="1"/>
      <c r="BJ1297" s="1"/>
    </row>
    <row r="1298" s="1" customFormat="1">
      <c r="A1298" s="13" t="s">
        <v>849</v>
      </c>
      <c r="B1298" s="14" t="s">
        <v>66</v>
      </c>
      <c r="C1298" s="13" t="s">
        <v>327</v>
      </c>
      <c r="D1298" s="13" t="s">
        <v>106</v>
      </c>
      <c r="E1298" s="29" t="s">
        <v>535</v>
      </c>
      <c r="F1298" s="16"/>
      <c r="G1298" s="16"/>
      <c r="H1298" s="16"/>
      <c r="I1298" s="16"/>
      <c r="J1298" s="16"/>
      <c r="K1298" s="16"/>
      <c r="L1298" s="16"/>
      <c r="M1298" s="16"/>
      <c r="N1298" s="16"/>
      <c r="O1298" s="16">
        <v>10276.988590000001</v>
      </c>
      <c r="P1298" s="16"/>
      <c r="Q1298" s="16"/>
      <c r="R1298" s="16">
        <f t="shared" si="2104"/>
        <v>10276.988590000001</v>
      </c>
      <c r="S1298" s="16">
        <f t="shared" si="2105"/>
        <v>0</v>
      </c>
      <c r="T1298" s="16">
        <f t="shared" si="2106"/>
        <v>0</v>
      </c>
      <c r="U1298" s="16"/>
      <c r="V1298" s="16"/>
      <c r="W1298" s="16"/>
      <c r="X1298" s="16">
        <f t="shared" si="2107"/>
        <v>10276.988590000001</v>
      </c>
      <c r="Y1298" s="16">
        <f t="shared" si="2108"/>
        <v>0</v>
      </c>
      <c r="Z1298" s="16">
        <f t="shared" si="2109"/>
        <v>0</v>
      </c>
      <c r="AA1298" s="16"/>
      <c r="AB1298" s="16"/>
      <c r="AC1298" s="16"/>
      <c r="AD1298" s="16">
        <f t="shared" si="2110"/>
        <v>10276.988590000001</v>
      </c>
      <c r="AE1298" s="16">
        <f t="shared" si="2111"/>
        <v>0</v>
      </c>
      <c r="AF1298" s="16">
        <f t="shared" si="2112"/>
        <v>0</v>
      </c>
      <c r="AG1298" s="16"/>
      <c r="AH1298" s="16">
        <f t="shared" si="2113"/>
        <v>10276.988590000001</v>
      </c>
      <c r="AI1298" s="16">
        <f t="shared" si="2114"/>
        <v>0</v>
      </c>
      <c r="AJ1298" s="16">
        <f t="shared" si="2115"/>
        <v>0</v>
      </c>
      <c r="AK1298" s="16"/>
      <c r="AL1298" s="16"/>
      <c r="AM1298" s="16"/>
      <c r="AN1298" s="16">
        <f t="shared" si="2116"/>
        <v>10276.988590000001</v>
      </c>
      <c r="AO1298" s="16">
        <f t="shared" si="2117"/>
        <v>0</v>
      </c>
      <c r="AP1298" s="16">
        <f t="shared" si="2118"/>
        <v>0</v>
      </c>
      <c r="AQ1298" s="16"/>
      <c r="AR1298" s="16"/>
      <c r="AS1298" s="16"/>
      <c r="AT1298" s="16">
        <f t="shared" si="2119"/>
        <v>10276.988590000001</v>
      </c>
      <c r="AU1298" s="16">
        <f t="shared" si="2120"/>
        <v>0</v>
      </c>
      <c r="AV1298" s="16">
        <f t="shared" si="2121"/>
        <v>0</v>
      </c>
      <c r="AW1298" s="16"/>
      <c r="AX1298" s="16"/>
      <c r="AY1298" s="16"/>
      <c r="AZ1298" s="16">
        <f t="shared" si="2122"/>
        <v>10276.988590000001</v>
      </c>
      <c r="BA1298" s="16">
        <f t="shared" si="2123"/>
        <v>0</v>
      </c>
      <c r="BB1298" s="16">
        <f t="shared" si="2124"/>
        <v>0</v>
      </c>
      <c r="BC1298" s="16"/>
      <c r="BD1298" s="30"/>
      <c r="BE1298" s="30"/>
      <c r="BF1298" s="1"/>
      <c r="BG1298" s="1"/>
      <c r="BH1298" s="1"/>
      <c r="BI1298" s="1"/>
      <c r="BJ1298" s="1"/>
    </row>
    <row r="1299" s="1" customFormat="1">
      <c r="A1299" s="13" t="s">
        <v>850</v>
      </c>
      <c r="B1299" s="14"/>
      <c r="C1299" s="13"/>
      <c r="D1299" s="13"/>
      <c r="E1299" s="29" t="s">
        <v>557</v>
      </c>
      <c r="F1299" s="16">
        <f t="shared" si="2180"/>
        <v>123450.7</v>
      </c>
      <c r="G1299" s="16">
        <f t="shared" si="2181"/>
        <v>0</v>
      </c>
      <c r="H1299" s="16">
        <f t="shared" si="2182"/>
        <v>0</v>
      </c>
      <c r="I1299" s="16">
        <f t="shared" si="2183"/>
        <v>0</v>
      </c>
      <c r="J1299" s="16">
        <f t="shared" si="2184"/>
        <v>0</v>
      </c>
      <c r="K1299" s="16">
        <f t="shared" si="2185"/>
        <v>0</v>
      </c>
      <c r="L1299" s="16">
        <f t="shared" si="2177"/>
        <v>123450.7</v>
      </c>
      <c r="M1299" s="16">
        <f t="shared" si="2178"/>
        <v>0</v>
      </c>
      <c r="N1299" s="16">
        <f t="shared" si="2179"/>
        <v>0</v>
      </c>
      <c r="O1299" s="16">
        <f t="shared" si="2186"/>
        <v>57318.867300000005</v>
      </c>
      <c r="P1299" s="16">
        <f t="shared" si="2187"/>
        <v>0</v>
      </c>
      <c r="Q1299" s="16">
        <f t="shared" si="2188"/>
        <v>0</v>
      </c>
      <c r="R1299" s="16">
        <f t="shared" si="2104"/>
        <v>180769.5673</v>
      </c>
      <c r="S1299" s="16">
        <f t="shared" si="2105"/>
        <v>0</v>
      </c>
      <c r="T1299" s="16">
        <f t="shared" si="2106"/>
        <v>0</v>
      </c>
      <c r="U1299" s="16">
        <f t="shared" si="2192"/>
        <v>0</v>
      </c>
      <c r="V1299" s="16">
        <f t="shared" si="2193"/>
        <v>0</v>
      </c>
      <c r="W1299" s="16">
        <f t="shared" si="2194"/>
        <v>0</v>
      </c>
      <c r="X1299" s="16">
        <f t="shared" si="2107"/>
        <v>180769.5673</v>
      </c>
      <c r="Y1299" s="16">
        <f t="shared" si="2108"/>
        <v>0</v>
      </c>
      <c r="Z1299" s="16">
        <f t="shared" si="2109"/>
        <v>0</v>
      </c>
      <c r="AA1299" s="16">
        <f t="shared" si="2195"/>
        <v>0</v>
      </c>
      <c r="AB1299" s="16">
        <f t="shared" si="2196"/>
        <v>0</v>
      </c>
      <c r="AC1299" s="16">
        <f t="shared" si="2197"/>
        <v>0</v>
      </c>
      <c r="AD1299" s="16">
        <f t="shared" si="2110"/>
        <v>180769.5673</v>
      </c>
      <c r="AE1299" s="16">
        <f t="shared" si="2111"/>
        <v>0</v>
      </c>
      <c r="AF1299" s="16">
        <f t="shared" si="2112"/>
        <v>0</v>
      </c>
      <c r="AG1299" s="16">
        <f t="shared" si="2198"/>
        <v>0</v>
      </c>
      <c r="AH1299" s="16">
        <f t="shared" si="2113"/>
        <v>180769.5673</v>
      </c>
      <c r="AI1299" s="16">
        <f t="shared" si="2114"/>
        <v>0</v>
      </c>
      <c r="AJ1299" s="16">
        <f t="shared" si="2115"/>
        <v>0</v>
      </c>
      <c r="AK1299" s="16">
        <f t="shared" si="2199"/>
        <v>0</v>
      </c>
      <c r="AL1299" s="16">
        <f t="shared" si="2200"/>
        <v>0</v>
      </c>
      <c r="AM1299" s="16">
        <f t="shared" si="2201"/>
        <v>0</v>
      </c>
      <c r="AN1299" s="16">
        <f t="shared" si="2116"/>
        <v>180769.5673</v>
      </c>
      <c r="AO1299" s="16">
        <f t="shared" si="2117"/>
        <v>0</v>
      </c>
      <c r="AP1299" s="16">
        <f t="shared" si="2118"/>
        <v>0</v>
      </c>
      <c r="AQ1299" s="16">
        <f t="shared" si="2202"/>
        <v>0</v>
      </c>
      <c r="AR1299" s="16">
        <f t="shared" si="2203"/>
        <v>0</v>
      </c>
      <c r="AS1299" s="16">
        <f t="shared" si="2204"/>
        <v>0</v>
      </c>
      <c r="AT1299" s="16">
        <f t="shared" si="2119"/>
        <v>180769.5673</v>
      </c>
      <c r="AU1299" s="16">
        <f t="shared" si="2120"/>
        <v>0</v>
      </c>
      <c r="AV1299" s="16">
        <f t="shared" si="2121"/>
        <v>0</v>
      </c>
      <c r="AW1299" s="16">
        <f t="shared" si="2205"/>
        <v>15002.799999999999</v>
      </c>
      <c r="AX1299" s="16">
        <f t="shared" si="2206"/>
        <v>0</v>
      </c>
      <c r="AY1299" s="16">
        <f t="shared" si="2207"/>
        <v>0</v>
      </c>
      <c r="AZ1299" s="16">
        <f t="shared" si="2122"/>
        <v>195772.36729999998</v>
      </c>
      <c r="BA1299" s="16">
        <f t="shared" si="2123"/>
        <v>0</v>
      </c>
      <c r="BB1299" s="16">
        <f t="shared" si="2124"/>
        <v>0</v>
      </c>
      <c r="BC1299" s="16">
        <f t="shared" si="2208"/>
        <v>0</v>
      </c>
      <c r="BD1299" s="30"/>
      <c r="BE1299" s="30"/>
      <c r="BF1299" s="1"/>
      <c r="BG1299" s="1"/>
      <c r="BH1299" s="1"/>
      <c r="BI1299" s="1"/>
      <c r="BJ1299" s="1"/>
    </row>
    <row r="1300" s="1" customFormat="1">
      <c r="A1300" s="13" t="s">
        <v>850</v>
      </c>
      <c r="B1300" s="14" t="s">
        <v>66</v>
      </c>
      <c r="C1300" s="13"/>
      <c r="D1300" s="13"/>
      <c r="E1300" s="29" t="s">
        <v>67</v>
      </c>
      <c r="F1300" s="16">
        <f t="shared" si="2180"/>
        <v>123450.7</v>
      </c>
      <c r="G1300" s="16">
        <f t="shared" si="2181"/>
        <v>0</v>
      </c>
      <c r="H1300" s="16">
        <f t="shared" si="2182"/>
        <v>0</v>
      </c>
      <c r="I1300" s="16">
        <f t="shared" si="2183"/>
        <v>0</v>
      </c>
      <c r="J1300" s="16">
        <f t="shared" si="2184"/>
        <v>0</v>
      </c>
      <c r="K1300" s="16">
        <f t="shared" si="2185"/>
        <v>0</v>
      </c>
      <c r="L1300" s="16">
        <f t="shared" si="2177"/>
        <v>123450.7</v>
      </c>
      <c r="M1300" s="16">
        <f t="shared" si="2178"/>
        <v>0</v>
      </c>
      <c r="N1300" s="16">
        <f t="shared" si="2179"/>
        <v>0</v>
      </c>
      <c r="O1300" s="16">
        <f t="shared" si="2186"/>
        <v>57318.867300000005</v>
      </c>
      <c r="P1300" s="16">
        <f t="shared" si="2187"/>
        <v>0</v>
      </c>
      <c r="Q1300" s="16">
        <f t="shared" si="2188"/>
        <v>0</v>
      </c>
      <c r="R1300" s="16">
        <f t="shared" si="2104"/>
        <v>180769.5673</v>
      </c>
      <c r="S1300" s="16">
        <f t="shared" si="2105"/>
        <v>0</v>
      </c>
      <c r="T1300" s="16">
        <f t="shared" si="2106"/>
        <v>0</v>
      </c>
      <c r="U1300" s="16">
        <f t="shared" si="2192"/>
        <v>0</v>
      </c>
      <c r="V1300" s="16">
        <f t="shared" si="2193"/>
        <v>0</v>
      </c>
      <c r="W1300" s="16">
        <f t="shared" si="2194"/>
        <v>0</v>
      </c>
      <c r="X1300" s="16">
        <f t="shared" si="2107"/>
        <v>180769.5673</v>
      </c>
      <c r="Y1300" s="16">
        <f t="shared" si="2108"/>
        <v>0</v>
      </c>
      <c r="Z1300" s="16">
        <f t="shared" si="2109"/>
        <v>0</v>
      </c>
      <c r="AA1300" s="16">
        <f t="shared" si="2195"/>
        <v>0</v>
      </c>
      <c r="AB1300" s="16">
        <f t="shared" si="2196"/>
        <v>0</v>
      </c>
      <c r="AC1300" s="16">
        <f t="shared" si="2197"/>
        <v>0</v>
      </c>
      <c r="AD1300" s="16">
        <f t="shared" si="2110"/>
        <v>180769.5673</v>
      </c>
      <c r="AE1300" s="16">
        <f t="shared" si="2111"/>
        <v>0</v>
      </c>
      <c r="AF1300" s="16">
        <f t="shared" si="2112"/>
        <v>0</v>
      </c>
      <c r="AG1300" s="16">
        <f t="shared" si="2198"/>
        <v>0</v>
      </c>
      <c r="AH1300" s="16">
        <f t="shared" si="2113"/>
        <v>180769.5673</v>
      </c>
      <c r="AI1300" s="16">
        <f t="shared" si="2114"/>
        <v>0</v>
      </c>
      <c r="AJ1300" s="16">
        <f t="shared" si="2115"/>
        <v>0</v>
      </c>
      <c r="AK1300" s="16">
        <f t="shared" si="2199"/>
        <v>0</v>
      </c>
      <c r="AL1300" s="16">
        <f t="shared" si="2200"/>
        <v>0</v>
      </c>
      <c r="AM1300" s="16">
        <f t="shared" si="2201"/>
        <v>0</v>
      </c>
      <c r="AN1300" s="16">
        <f t="shared" si="2116"/>
        <v>180769.5673</v>
      </c>
      <c r="AO1300" s="16">
        <f t="shared" si="2117"/>
        <v>0</v>
      </c>
      <c r="AP1300" s="16">
        <f t="shared" si="2118"/>
        <v>0</v>
      </c>
      <c r="AQ1300" s="16">
        <f t="shared" si="2202"/>
        <v>0</v>
      </c>
      <c r="AR1300" s="16">
        <f t="shared" si="2203"/>
        <v>0</v>
      </c>
      <c r="AS1300" s="16">
        <f t="shared" si="2204"/>
        <v>0</v>
      </c>
      <c r="AT1300" s="16">
        <f t="shared" si="2119"/>
        <v>180769.5673</v>
      </c>
      <c r="AU1300" s="16">
        <f t="shared" si="2120"/>
        <v>0</v>
      </c>
      <c r="AV1300" s="16">
        <f t="shared" si="2121"/>
        <v>0</v>
      </c>
      <c r="AW1300" s="16">
        <f t="shared" si="2205"/>
        <v>15002.799999999999</v>
      </c>
      <c r="AX1300" s="16">
        <f t="shared" si="2206"/>
        <v>0</v>
      </c>
      <c r="AY1300" s="16">
        <f t="shared" si="2207"/>
        <v>0</v>
      </c>
      <c r="AZ1300" s="16">
        <f t="shared" si="2122"/>
        <v>195772.36729999998</v>
      </c>
      <c r="BA1300" s="16">
        <f t="shared" si="2123"/>
        <v>0</v>
      </c>
      <c r="BB1300" s="16">
        <f t="shared" si="2124"/>
        <v>0</v>
      </c>
      <c r="BC1300" s="16">
        <f t="shared" si="2208"/>
        <v>0</v>
      </c>
      <c r="BD1300" s="30"/>
      <c r="BE1300" s="30"/>
      <c r="BF1300" s="1"/>
      <c r="BG1300" s="1"/>
      <c r="BH1300" s="1"/>
      <c r="BI1300" s="1"/>
      <c r="BJ1300" s="1"/>
    </row>
    <row r="1301" s="1" customFormat="1">
      <c r="A1301" s="13" t="s">
        <v>850</v>
      </c>
      <c r="B1301" s="14" t="s">
        <v>66</v>
      </c>
      <c r="C1301" s="13" t="s">
        <v>327</v>
      </c>
      <c r="D1301" s="13" t="s">
        <v>106</v>
      </c>
      <c r="E1301" s="29" t="s">
        <v>535</v>
      </c>
      <c r="F1301" s="16">
        <v>123450.7</v>
      </c>
      <c r="G1301" s="16">
        <v>0</v>
      </c>
      <c r="H1301" s="16">
        <v>0</v>
      </c>
      <c r="I1301" s="16"/>
      <c r="J1301" s="16"/>
      <c r="K1301" s="16"/>
      <c r="L1301" s="16">
        <f t="shared" si="2177"/>
        <v>123450.7</v>
      </c>
      <c r="M1301" s="16">
        <f t="shared" si="2178"/>
        <v>0</v>
      </c>
      <c r="N1301" s="16">
        <f t="shared" si="2179"/>
        <v>0</v>
      </c>
      <c r="O1301" s="16">
        <f>54314.57955+3004.28775</f>
        <v>57318.867300000005</v>
      </c>
      <c r="P1301" s="16"/>
      <c r="Q1301" s="16"/>
      <c r="R1301" s="16">
        <f t="shared" si="2104"/>
        <v>180769.5673</v>
      </c>
      <c r="S1301" s="16">
        <f t="shared" si="2105"/>
        <v>0</v>
      </c>
      <c r="T1301" s="16">
        <f t="shared" si="2106"/>
        <v>0</v>
      </c>
      <c r="U1301" s="16"/>
      <c r="V1301" s="16"/>
      <c r="W1301" s="16"/>
      <c r="X1301" s="16">
        <f t="shared" si="2107"/>
        <v>180769.5673</v>
      </c>
      <c r="Y1301" s="16">
        <f t="shared" si="2108"/>
        <v>0</v>
      </c>
      <c r="Z1301" s="16">
        <f t="shared" si="2109"/>
        <v>0</v>
      </c>
      <c r="AA1301" s="16"/>
      <c r="AB1301" s="16"/>
      <c r="AC1301" s="16"/>
      <c r="AD1301" s="16">
        <f t="shared" si="2110"/>
        <v>180769.5673</v>
      </c>
      <c r="AE1301" s="16">
        <f t="shared" si="2111"/>
        <v>0</v>
      </c>
      <c r="AF1301" s="16">
        <f t="shared" si="2112"/>
        <v>0</v>
      </c>
      <c r="AG1301" s="16"/>
      <c r="AH1301" s="16">
        <f t="shared" si="2113"/>
        <v>180769.5673</v>
      </c>
      <c r="AI1301" s="16">
        <f t="shared" si="2114"/>
        <v>0</v>
      </c>
      <c r="AJ1301" s="16">
        <f t="shared" si="2115"/>
        <v>0</v>
      </c>
      <c r="AK1301" s="16"/>
      <c r="AL1301" s="16"/>
      <c r="AM1301" s="16"/>
      <c r="AN1301" s="16">
        <f t="shared" si="2116"/>
        <v>180769.5673</v>
      </c>
      <c r="AO1301" s="16">
        <f t="shared" si="2117"/>
        <v>0</v>
      </c>
      <c r="AP1301" s="16">
        <f t="shared" si="2118"/>
        <v>0</v>
      </c>
      <c r="AQ1301" s="16"/>
      <c r="AR1301" s="16"/>
      <c r="AS1301" s="16"/>
      <c r="AT1301" s="16">
        <f t="shared" si="2119"/>
        <v>180769.5673</v>
      </c>
      <c r="AU1301" s="16">
        <f t="shared" si="2120"/>
        <v>0</v>
      </c>
      <c r="AV1301" s="16">
        <f t="shared" si="2121"/>
        <v>0</v>
      </c>
      <c r="AW1301" s="16">
        <v>15002.799999999999</v>
      </c>
      <c r="AX1301" s="16"/>
      <c r="AY1301" s="16"/>
      <c r="AZ1301" s="16">
        <f t="shared" si="2122"/>
        <v>195772.36729999998</v>
      </c>
      <c r="BA1301" s="16">
        <f t="shared" si="2123"/>
        <v>0</v>
      </c>
      <c r="BB1301" s="16">
        <f t="shared" si="2124"/>
        <v>0</v>
      </c>
      <c r="BC1301" s="16"/>
      <c r="BD1301" s="30"/>
      <c r="BE1301" s="30"/>
      <c r="BF1301" s="1"/>
      <c r="BG1301" s="1"/>
      <c r="BH1301" s="1"/>
      <c r="BI1301" s="1"/>
      <c r="BJ1301" s="1"/>
    </row>
    <row r="1302" s="23" customFormat="1">
      <c r="A1302" s="24" t="s">
        <v>851</v>
      </c>
      <c r="B1302" s="25"/>
      <c r="C1302" s="24"/>
      <c r="D1302" s="24"/>
      <c r="E1302" s="26" t="s">
        <v>30</v>
      </c>
      <c r="F1302" s="27">
        <f t="shared" si="2180"/>
        <v>144656.60000000001</v>
      </c>
      <c r="G1302" s="27">
        <f t="shared" si="2181"/>
        <v>0</v>
      </c>
      <c r="H1302" s="27">
        <f t="shared" si="2182"/>
        <v>0</v>
      </c>
      <c r="I1302" s="27">
        <f t="shared" si="2183"/>
        <v>0</v>
      </c>
      <c r="J1302" s="27">
        <f t="shared" si="2184"/>
        <v>0</v>
      </c>
      <c r="K1302" s="27">
        <f t="shared" si="2185"/>
        <v>0</v>
      </c>
      <c r="L1302" s="27">
        <f t="shared" si="2177"/>
        <v>144656.60000000001</v>
      </c>
      <c r="M1302" s="27">
        <f t="shared" si="2178"/>
        <v>0</v>
      </c>
      <c r="N1302" s="27">
        <f t="shared" si="2179"/>
        <v>0</v>
      </c>
      <c r="O1302" s="27">
        <f t="shared" si="2186"/>
        <v>217.61232999999999</v>
      </c>
      <c r="P1302" s="27">
        <f t="shared" si="2187"/>
        <v>0</v>
      </c>
      <c r="Q1302" s="27">
        <f t="shared" si="2188"/>
        <v>0</v>
      </c>
      <c r="R1302" s="27">
        <f t="shared" si="2104"/>
        <v>144874.21233000001</v>
      </c>
      <c r="S1302" s="27">
        <f t="shared" si="2105"/>
        <v>0</v>
      </c>
      <c r="T1302" s="27">
        <f t="shared" si="2106"/>
        <v>0</v>
      </c>
      <c r="U1302" s="27">
        <f t="shared" si="2192"/>
        <v>0</v>
      </c>
      <c r="V1302" s="27">
        <f t="shared" si="2193"/>
        <v>0</v>
      </c>
      <c r="W1302" s="27">
        <f t="shared" si="2194"/>
        <v>0</v>
      </c>
      <c r="X1302" s="27">
        <f t="shared" si="2107"/>
        <v>144874.21233000001</v>
      </c>
      <c r="Y1302" s="27">
        <f t="shared" si="2108"/>
        <v>0</v>
      </c>
      <c r="Z1302" s="27">
        <f t="shared" si="2109"/>
        <v>0</v>
      </c>
      <c r="AA1302" s="27">
        <f t="shared" si="2195"/>
        <v>-144874.212</v>
      </c>
      <c r="AB1302" s="27">
        <f t="shared" si="2196"/>
        <v>144874.212</v>
      </c>
      <c r="AC1302" s="27">
        <f t="shared" si="2197"/>
        <v>0</v>
      </c>
      <c r="AD1302" s="27">
        <f t="shared" si="2110"/>
        <v>0.00033000000985339284</v>
      </c>
      <c r="AE1302" s="27">
        <f t="shared" si="2111"/>
        <v>144874.212</v>
      </c>
      <c r="AF1302" s="27">
        <f t="shared" si="2112"/>
        <v>0</v>
      </c>
      <c r="AG1302" s="27">
        <f t="shared" si="2198"/>
        <v>0</v>
      </c>
      <c r="AH1302" s="27">
        <f t="shared" si="2113"/>
        <v>0.00033000000985339284</v>
      </c>
      <c r="AI1302" s="27">
        <f t="shared" si="2114"/>
        <v>144874.212</v>
      </c>
      <c r="AJ1302" s="27">
        <f t="shared" si="2115"/>
        <v>0</v>
      </c>
      <c r="AK1302" s="27">
        <f t="shared" si="2199"/>
        <v>0</v>
      </c>
      <c r="AL1302" s="27">
        <f t="shared" si="2200"/>
        <v>0</v>
      </c>
      <c r="AM1302" s="27">
        <f t="shared" si="2201"/>
        <v>0</v>
      </c>
      <c r="AN1302" s="27">
        <f t="shared" si="2116"/>
        <v>0.00033000000985339284</v>
      </c>
      <c r="AO1302" s="27">
        <f t="shared" si="2117"/>
        <v>144874.212</v>
      </c>
      <c r="AP1302" s="27">
        <f t="shared" si="2118"/>
        <v>0</v>
      </c>
      <c r="AQ1302" s="27">
        <f t="shared" si="2202"/>
        <v>0</v>
      </c>
      <c r="AR1302" s="27">
        <f t="shared" si="2203"/>
        <v>0</v>
      </c>
      <c r="AS1302" s="27">
        <f t="shared" si="2204"/>
        <v>0</v>
      </c>
      <c r="AT1302" s="27">
        <f t="shared" si="2119"/>
        <v>0.00033000000985339284</v>
      </c>
      <c r="AU1302" s="27">
        <f t="shared" si="2120"/>
        <v>144874.212</v>
      </c>
      <c r="AV1302" s="27">
        <f t="shared" si="2121"/>
        <v>0</v>
      </c>
      <c r="AW1302" s="27">
        <f t="shared" si="2205"/>
        <v>0</v>
      </c>
      <c r="AX1302" s="27">
        <f t="shared" si="2206"/>
        <v>0</v>
      </c>
      <c r="AY1302" s="27">
        <f t="shared" si="2207"/>
        <v>0</v>
      </c>
      <c r="AZ1302" s="27">
        <f t="shared" si="2122"/>
        <v>0.00033000000985339284</v>
      </c>
      <c r="BA1302" s="27">
        <f t="shared" si="2123"/>
        <v>144874.212</v>
      </c>
      <c r="BB1302" s="27">
        <f t="shared" si="2124"/>
        <v>0</v>
      </c>
      <c r="BC1302" s="27">
        <f t="shared" si="2208"/>
        <v>0</v>
      </c>
      <c r="BD1302" s="28"/>
      <c r="BE1302" s="28"/>
      <c r="BF1302" s="23"/>
      <c r="BG1302" s="23"/>
      <c r="BH1302" s="23"/>
      <c r="BI1302" s="23"/>
      <c r="BJ1302" s="23"/>
    </row>
    <row r="1303" s="1" customFormat="1">
      <c r="A1303" s="13" t="s">
        <v>852</v>
      </c>
      <c r="B1303" s="14"/>
      <c r="C1303" s="13"/>
      <c r="D1303" s="13"/>
      <c r="E1303" s="29" t="s">
        <v>853</v>
      </c>
      <c r="F1303" s="16">
        <f t="shared" si="2180"/>
        <v>144656.60000000001</v>
      </c>
      <c r="G1303" s="16">
        <f t="shared" si="2181"/>
        <v>0</v>
      </c>
      <c r="H1303" s="16">
        <f t="shared" si="2182"/>
        <v>0</v>
      </c>
      <c r="I1303" s="16">
        <f t="shared" si="2183"/>
        <v>0</v>
      </c>
      <c r="J1303" s="16">
        <f t="shared" si="2184"/>
        <v>0</v>
      </c>
      <c r="K1303" s="16">
        <f t="shared" si="2185"/>
        <v>0</v>
      </c>
      <c r="L1303" s="16">
        <f t="shared" si="2177"/>
        <v>144656.60000000001</v>
      </c>
      <c r="M1303" s="16">
        <f t="shared" si="2178"/>
        <v>0</v>
      </c>
      <c r="N1303" s="16">
        <f t="shared" si="2179"/>
        <v>0</v>
      </c>
      <c r="O1303" s="16">
        <f t="shared" si="2186"/>
        <v>217.61232999999999</v>
      </c>
      <c r="P1303" s="16">
        <f t="shared" si="2187"/>
        <v>0</v>
      </c>
      <c r="Q1303" s="16">
        <f t="shared" si="2188"/>
        <v>0</v>
      </c>
      <c r="R1303" s="16">
        <f t="shared" si="2104"/>
        <v>144874.21233000001</v>
      </c>
      <c r="S1303" s="16">
        <f t="shared" si="2105"/>
        <v>0</v>
      </c>
      <c r="T1303" s="16">
        <f t="shared" si="2106"/>
        <v>0</v>
      </c>
      <c r="U1303" s="16">
        <f t="shared" si="2192"/>
        <v>0</v>
      </c>
      <c r="V1303" s="16">
        <f t="shared" si="2193"/>
        <v>0</v>
      </c>
      <c r="W1303" s="16">
        <f t="shared" si="2194"/>
        <v>0</v>
      </c>
      <c r="X1303" s="16">
        <f t="shared" si="2107"/>
        <v>144874.21233000001</v>
      </c>
      <c r="Y1303" s="16">
        <f t="shared" si="2108"/>
        <v>0</v>
      </c>
      <c r="Z1303" s="16">
        <f t="shared" si="2109"/>
        <v>0</v>
      </c>
      <c r="AA1303" s="16">
        <f t="shared" si="2195"/>
        <v>-144874.212</v>
      </c>
      <c r="AB1303" s="16">
        <f t="shared" si="2196"/>
        <v>144874.212</v>
      </c>
      <c r="AC1303" s="16">
        <f t="shared" si="2197"/>
        <v>0</v>
      </c>
      <c r="AD1303" s="16">
        <f t="shared" si="2110"/>
        <v>0.00033000000985339284</v>
      </c>
      <c r="AE1303" s="16">
        <f t="shared" si="2111"/>
        <v>144874.212</v>
      </c>
      <c r="AF1303" s="16">
        <f t="shared" si="2112"/>
        <v>0</v>
      </c>
      <c r="AG1303" s="16">
        <f t="shared" si="2198"/>
        <v>0</v>
      </c>
      <c r="AH1303" s="16">
        <f t="shared" si="2113"/>
        <v>0.00033000000985339284</v>
      </c>
      <c r="AI1303" s="16">
        <f t="shared" si="2114"/>
        <v>144874.212</v>
      </c>
      <c r="AJ1303" s="16">
        <f t="shared" si="2115"/>
        <v>0</v>
      </c>
      <c r="AK1303" s="16">
        <f t="shared" si="2199"/>
        <v>0</v>
      </c>
      <c r="AL1303" s="16">
        <f t="shared" si="2200"/>
        <v>0</v>
      </c>
      <c r="AM1303" s="16">
        <f t="shared" si="2201"/>
        <v>0</v>
      </c>
      <c r="AN1303" s="16">
        <f t="shared" si="2116"/>
        <v>0.00033000000985339284</v>
      </c>
      <c r="AO1303" s="16">
        <f t="shared" si="2117"/>
        <v>144874.212</v>
      </c>
      <c r="AP1303" s="16">
        <f t="shared" si="2118"/>
        <v>0</v>
      </c>
      <c r="AQ1303" s="16">
        <f t="shared" si="2202"/>
        <v>0</v>
      </c>
      <c r="AR1303" s="16">
        <f t="shared" si="2203"/>
        <v>0</v>
      </c>
      <c r="AS1303" s="16">
        <f t="shared" si="2204"/>
        <v>0</v>
      </c>
      <c r="AT1303" s="16">
        <f t="shared" si="2119"/>
        <v>0.00033000000985339284</v>
      </c>
      <c r="AU1303" s="16">
        <f t="shared" si="2120"/>
        <v>144874.212</v>
      </c>
      <c r="AV1303" s="16">
        <f t="shared" si="2121"/>
        <v>0</v>
      </c>
      <c r="AW1303" s="16">
        <f t="shared" si="2205"/>
        <v>0</v>
      </c>
      <c r="AX1303" s="16">
        <f t="shared" si="2206"/>
        <v>0</v>
      </c>
      <c r="AY1303" s="16">
        <f t="shared" si="2207"/>
        <v>0</v>
      </c>
      <c r="AZ1303" s="16">
        <f t="shared" si="2122"/>
        <v>0.00033000000985339284</v>
      </c>
      <c r="BA1303" s="16">
        <f t="shared" si="2123"/>
        <v>144874.212</v>
      </c>
      <c r="BB1303" s="16">
        <f t="shared" si="2124"/>
        <v>0</v>
      </c>
      <c r="BC1303" s="16">
        <f t="shared" si="2208"/>
        <v>0</v>
      </c>
      <c r="BD1303" s="30"/>
      <c r="BE1303" s="30"/>
      <c r="BF1303" s="1"/>
      <c r="BG1303" s="1"/>
      <c r="BH1303" s="1"/>
      <c r="BI1303" s="1"/>
      <c r="BJ1303" s="1"/>
    </row>
    <row r="1304" s="1" customFormat="1">
      <c r="A1304" s="13" t="s">
        <v>854</v>
      </c>
      <c r="B1304" s="14"/>
      <c r="C1304" s="13"/>
      <c r="D1304" s="13"/>
      <c r="E1304" s="29" t="s">
        <v>855</v>
      </c>
      <c r="F1304" s="16">
        <f t="shared" si="2180"/>
        <v>144656.60000000001</v>
      </c>
      <c r="G1304" s="16">
        <f t="shared" si="2181"/>
        <v>0</v>
      </c>
      <c r="H1304" s="16">
        <f t="shared" si="2182"/>
        <v>0</v>
      </c>
      <c r="I1304" s="16">
        <f t="shared" si="2183"/>
        <v>0</v>
      </c>
      <c r="J1304" s="16">
        <f t="shared" si="2184"/>
        <v>0</v>
      </c>
      <c r="K1304" s="16">
        <f t="shared" si="2185"/>
        <v>0</v>
      </c>
      <c r="L1304" s="16">
        <f t="shared" si="2177"/>
        <v>144656.60000000001</v>
      </c>
      <c r="M1304" s="16">
        <f t="shared" si="2178"/>
        <v>0</v>
      </c>
      <c r="N1304" s="16">
        <f t="shared" si="2179"/>
        <v>0</v>
      </c>
      <c r="O1304" s="16">
        <f t="shared" si="2186"/>
        <v>217.61232999999999</v>
      </c>
      <c r="P1304" s="16">
        <f t="shared" si="2187"/>
        <v>0</v>
      </c>
      <c r="Q1304" s="16">
        <f t="shared" si="2188"/>
        <v>0</v>
      </c>
      <c r="R1304" s="16">
        <f t="shared" si="2104"/>
        <v>144874.21233000001</v>
      </c>
      <c r="S1304" s="16">
        <f t="shared" si="2105"/>
        <v>0</v>
      </c>
      <c r="T1304" s="16">
        <f t="shared" si="2106"/>
        <v>0</v>
      </c>
      <c r="U1304" s="16">
        <f t="shared" si="2192"/>
        <v>0</v>
      </c>
      <c r="V1304" s="16">
        <f t="shared" si="2193"/>
        <v>0</v>
      </c>
      <c r="W1304" s="16">
        <f t="shared" si="2194"/>
        <v>0</v>
      </c>
      <c r="X1304" s="16">
        <f t="shared" si="2107"/>
        <v>144874.21233000001</v>
      </c>
      <c r="Y1304" s="16">
        <f t="shared" si="2108"/>
        <v>0</v>
      </c>
      <c r="Z1304" s="16">
        <f t="shared" si="2109"/>
        <v>0</v>
      </c>
      <c r="AA1304" s="16">
        <f t="shared" si="2195"/>
        <v>-144874.212</v>
      </c>
      <c r="AB1304" s="16">
        <f t="shared" si="2196"/>
        <v>144874.212</v>
      </c>
      <c r="AC1304" s="16">
        <f t="shared" si="2197"/>
        <v>0</v>
      </c>
      <c r="AD1304" s="16">
        <f t="shared" si="2110"/>
        <v>0.00033000000985339284</v>
      </c>
      <c r="AE1304" s="16">
        <f t="shared" si="2111"/>
        <v>144874.212</v>
      </c>
      <c r="AF1304" s="16">
        <f t="shared" si="2112"/>
        <v>0</v>
      </c>
      <c r="AG1304" s="16">
        <f t="shared" si="2198"/>
        <v>0</v>
      </c>
      <c r="AH1304" s="16">
        <f t="shared" si="2113"/>
        <v>0.00033000000985339284</v>
      </c>
      <c r="AI1304" s="16">
        <f t="shared" si="2114"/>
        <v>144874.212</v>
      </c>
      <c r="AJ1304" s="16">
        <f t="shared" si="2115"/>
        <v>0</v>
      </c>
      <c r="AK1304" s="16">
        <f t="shared" si="2199"/>
        <v>0</v>
      </c>
      <c r="AL1304" s="16">
        <f t="shared" si="2200"/>
        <v>0</v>
      </c>
      <c r="AM1304" s="16">
        <f t="shared" si="2201"/>
        <v>0</v>
      </c>
      <c r="AN1304" s="16">
        <f t="shared" si="2116"/>
        <v>0.00033000000985339284</v>
      </c>
      <c r="AO1304" s="16">
        <f t="shared" si="2117"/>
        <v>144874.212</v>
      </c>
      <c r="AP1304" s="16">
        <f t="shared" si="2118"/>
        <v>0</v>
      </c>
      <c r="AQ1304" s="16">
        <f t="shared" si="2202"/>
        <v>0</v>
      </c>
      <c r="AR1304" s="16">
        <f t="shared" si="2203"/>
        <v>0</v>
      </c>
      <c r="AS1304" s="16">
        <f t="shared" si="2204"/>
        <v>0</v>
      </c>
      <c r="AT1304" s="16">
        <f t="shared" si="2119"/>
        <v>0.00033000000985339284</v>
      </c>
      <c r="AU1304" s="16">
        <f t="shared" si="2120"/>
        <v>144874.212</v>
      </c>
      <c r="AV1304" s="16">
        <f t="shared" si="2121"/>
        <v>0</v>
      </c>
      <c r="AW1304" s="16">
        <f t="shared" si="2205"/>
        <v>0</v>
      </c>
      <c r="AX1304" s="16">
        <f t="shared" si="2206"/>
        <v>0</v>
      </c>
      <c r="AY1304" s="16">
        <f t="shared" si="2207"/>
        <v>0</v>
      </c>
      <c r="AZ1304" s="16">
        <f t="shared" si="2122"/>
        <v>0.00033000000985339284</v>
      </c>
      <c r="BA1304" s="16">
        <f t="shared" si="2123"/>
        <v>144874.212</v>
      </c>
      <c r="BB1304" s="16">
        <f t="shared" si="2124"/>
        <v>0</v>
      </c>
      <c r="BC1304" s="16">
        <f t="shared" si="2208"/>
        <v>0</v>
      </c>
      <c r="BD1304" s="30"/>
      <c r="BE1304" s="30"/>
      <c r="BF1304" s="1"/>
      <c r="BG1304" s="1"/>
      <c r="BH1304" s="1"/>
      <c r="BI1304" s="1"/>
      <c r="BJ1304" s="1"/>
    </row>
    <row r="1305" s="1" customFormat="1">
      <c r="A1305" s="13" t="s">
        <v>854</v>
      </c>
      <c r="B1305" s="14" t="s">
        <v>35</v>
      </c>
      <c r="C1305" s="13"/>
      <c r="D1305" s="13"/>
      <c r="E1305" s="29" t="s">
        <v>36</v>
      </c>
      <c r="F1305" s="16">
        <f t="shared" si="2180"/>
        <v>144656.60000000001</v>
      </c>
      <c r="G1305" s="16">
        <f t="shared" si="2181"/>
        <v>0</v>
      </c>
      <c r="H1305" s="16">
        <f t="shared" si="2182"/>
        <v>0</v>
      </c>
      <c r="I1305" s="16">
        <f t="shared" si="2183"/>
        <v>0</v>
      </c>
      <c r="J1305" s="16">
        <f t="shared" si="2184"/>
        <v>0</v>
      </c>
      <c r="K1305" s="16">
        <f t="shared" si="2185"/>
        <v>0</v>
      </c>
      <c r="L1305" s="16">
        <f t="shared" si="2177"/>
        <v>144656.60000000001</v>
      </c>
      <c r="M1305" s="16">
        <f t="shared" si="2178"/>
        <v>0</v>
      </c>
      <c r="N1305" s="16">
        <f t="shared" si="2179"/>
        <v>0</v>
      </c>
      <c r="O1305" s="16">
        <f t="shared" si="2186"/>
        <v>217.61232999999999</v>
      </c>
      <c r="P1305" s="16">
        <f t="shared" si="2187"/>
        <v>0</v>
      </c>
      <c r="Q1305" s="16">
        <f t="shared" si="2188"/>
        <v>0</v>
      </c>
      <c r="R1305" s="16">
        <f t="shared" si="2104"/>
        <v>144874.21233000001</v>
      </c>
      <c r="S1305" s="16">
        <f t="shared" si="2105"/>
        <v>0</v>
      </c>
      <c r="T1305" s="16">
        <f t="shared" si="2106"/>
        <v>0</v>
      </c>
      <c r="U1305" s="16">
        <f t="shared" si="2192"/>
        <v>0</v>
      </c>
      <c r="V1305" s="16">
        <f t="shared" si="2193"/>
        <v>0</v>
      </c>
      <c r="W1305" s="16">
        <f t="shared" si="2194"/>
        <v>0</v>
      </c>
      <c r="X1305" s="16">
        <f t="shared" si="2107"/>
        <v>144874.21233000001</v>
      </c>
      <c r="Y1305" s="16">
        <f t="shared" si="2108"/>
        <v>0</v>
      </c>
      <c r="Z1305" s="16">
        <f t="shared" si="2109"/>
        <v>0</v>
      </c>
      <c r="AA1305" s="16">
        <f t="shared" si="2195"/>
        <v>-144874.212</v>
      </c>
      <c r="AB1305" s="16">
        <f t="shared" si="2196"/>
        <v>144874.212</v>
      </c>
      <c r="AC1305" s="16">
        <f t="shared" si="2197"/>
        <v>0</v>
      </c>
      <c r="AD1305" s="16">
        <f t="shared" si="2110"/>
        <v>0.00033000000985339284</v>
      </c>
      <c r="AE1305" s="16">
        <f t="shared" si="2111"/>
        <v>144874.212</v>
      </c>
      <c r="AF1305" s="16">
        <f t="shared" si="2112"/>
        <v>0</v>
      </c>
      <c r="AG1305" s="16">
        <f t="shared" si="2198"/>
        <v>0</v>
      </c>
      <c r="AH1305" s="16">
        <f t="shared" si="2113"/>
        <v>0.00033000000985339284</v>
      </c>
      <c r="AI1305" s="16">
        <f t="shared" si="2114"/>
        <v>144874.212</v>
      </c>
      <c r="AJ1305" s="16">
        <f t="shared" si="2115"/>
        <v>0</v>
      </c>
      <c r="AK1305" s="16">
        <f t="shared" si="2199"/>
        <v>0</v>
      </c>
      <c r="AL1305" s="16">
        <f t="shared" si="2200"/>
        <v>0</v>
      </c>
      <c r="AM1305" s="16">
        <f t="shared" si="2201"/>
        <v>0</v>
      </c>
      <c r="AN1305" s="16">
        <f t="shared" si="2116"/>
        <v>0.00033000000985339284</v>
      </c>
      <c r="AO1305" s="16">
        <f t="shared" si="2117"/>
        <v>144874.212</v>
      </c>
      <c r="AP1305" s="16">
        <f t="shared" si="2118"/>
        <v>0</v>
      </c>
      <c r="AQ1305" s="16">
        <f t="shared" si="2202"/>
        <v>0</v>
      </c>
      <c r="AR1305" s="16">
        <f t="shared" si="2203"/>
        <v>0</v>
      </c>
      <c r="AS1305" s="16">
        <f t="shared" si="2204"/>
        <v>0</v>
      </c>
      <c r="AT1305" s="16">
        <f t="shared" si="2119"/>
        <v>0.00033000000985339284</v>
      </c>
      <c r="AU1305" s="16">
        <f t="shared" si="2120"/>
        <v>144874.212</v>
      </c>
      <c r="AV1305" s="16">
        <f t="shared" si="2121"/>
        <v>0</v>
      </c>
      <c r="AW1305" s="16">
        <f t="shared" si="2205"/>
        <v>0</v>
      </c>
      <c r="AX1305" s="16">
        <f t="shared" si="2206"/>
        <v>0</v>
      </c>
      <c r="AY1305" s="16">
        <f t="shared" si="2207"/>
        <v>0</v>
      </c>
      <c r="AZ1305" s="16">
        <f t="shared" si="2122"/>
        <v>0.00033000000985339284</v>
      </c>
      <c r="BA1305" s="16">
        <f t="shared" si="2123"/>
        <v>144874.212</v>
      </c>
      <c r="BB1305" s="16">
        <f t="shared" si="2124"/>
        <v>0</v>
      </c>
      <c r="BC1305" s="16">
        <f t="shared" si="2208"/>
        <v>0</v>
      </c>
      <c r="BD1305" s="30"/>
      <c r="BE1305" s="30"/>
      <c r="BF1305" s="1"/>
      <c r="BG1305" s="1"/>
      <c r="BH1305" s="1"/>
      <c r="BI1305" s="1"/>
      <c r="BJ1305" s="1"/>
    </row>
    <row r="1306" s="1" customFormat="1">
      <c r="A1306" s="13" t="s">
        <v>854</v>
      </c>
      <c r="B1306" s="14" t="s">
        <v>35</v>
      </c>
      <c r="C1306" s="13" t="s">
        <v>327</v>
      </c>
      <c r="D1306" s="13" t="s">
        <v>106</v>
      </c>
      <c r="E1306" s="29" t="s">
        <v>535</v>
      </c>
      <c r="F1306" s="16">
        <v>144656.60000000001</v>
      </c>
      <c r="G1306" s="16">
        <v>0</v>
      </c>
      <c r="H1306" s="16">
        <v>0</v>
      </c>
      <c r="I1306" s="16"/>
      <c r="J1306" s="16"/>
      <c r="K1306" s="16"/>
      <c r="L1306" s="16">
        <f t="shared" si="2177"/>
        <v>144656.60000000001</v>
      </c>
      <c r="M1306" s="16">
        <f t="shared" si="2178"/>
        <v>0</v>
      </c>
      <c r="N1306" s="16">
        <f t="shared" si="2179"/>
        <v>0</v>
      </c>
      <c r="O1306" s="16">
        <v>217.61232999999999</v>
      </c>
      <c r="P1306" s="16"/>
      <c r="Q1306" s="16"/>
      <c r="R1306" s="16">
        <f t="shared" si="2104"/>
        <v>144874.21233000001</v>
      </c>
      <c r="S1306" s="16">
        <f t="shared" si="2105"/>
        <v>0</v>
      </c>
      <c r="T1306" s="16">
        <f t="shared" si="2106"/>
        <v>0</v>
      </c>
      <c r="U1306" s="16"/>
      <c r="V1306" s="16"/>
      <c r="W1306" s="16"/>
      <c r="X1306" s="16">
        <f t="shared" si="2107"/>
        <v>144874.21233000001</v>
      </c>
      <c r="Y1306" s="16">
        <f t="shared" si="2108"/>
        <v>0</v>
      </c>
      <c r="Z1306" s="16">
        <f t="shared" si="2109"/>
        <v>0</v>
      </c>
      <c r="AA1306" s="16">
        <v>-144874.212</v>
      </c>
      <c r="AB1306" s="16">
        <v>144874.212</v>
      </c>
      <c r="AC1306" s="16"/>
      <c r="AD1306" s="16">
        <f t="shared" si="2110"/>
        <v>0.00033000000985339284</v>
      </c>
      <c r="AE1306" s="16">
        <f t="shared" si="2111"/>
        <v>144874.212</v>
      </c>
      <c r="AF1306" s="16">
        <f t="shared" si="2112"/>
        <v>0</v>
      </c>
      <c r="AG1306" s="16"/>
      <c r="AH1306" s="16">
        <f t="shared" si="2113"/>
        <v>0.00033000000985339284</v>
      </c>
      <c r="AI1306" s="16">
        <f t="shared" si="2114"/>
        <v>144874.212</v>
      </c>
      <c r="AJ1306" s="16">
        <f t="shared" si="2115"/>
        <v>0</v>
      </c>
      <c r="AK1306" s="16"/>
      <c r="AL1306" s="16"/>
      <c r="AM1306" s="16"/>
      <c r="AN1306" s="16">
        <f t="shared" si="2116"/>
        <v>0.00033000000985339284</v>
      </c>
      <c r="AO1306" s="16">
        <f t="shared" si="2117"/>
        <v>144874.212</v>
      </c>
      <c r="AP1306" s="16">
        <f t="shared" si="2118"/>
        <v>0</v>
      </c>
      <c r="AQ1306" s="16"/>
      <c r="AR1306" s="16"/>
      <c r="AS1306" s="16"/>
      <c r="AT1306" s="16">
        <f t="shared" si="2119"/>
        <v>0.00033000000985339284</v>
      </c>
      <c r="AU1306" s="16">
        <f t="shared" si="2120"/>
        <v>144874.212</v>
      </c>
      <c r="AV1306" s="16">
        <f t="shared" si="2121"/>
        <v>0</v>
      </c>
      <c r="AW1306" s="16"/>
      <c r="AX1306" s="16"/>
      <c r="AY1306" s="16"/>
      <c r="AZ1306" s="16">
        <f t="shared" si="2122"/>
        <v>0.00033000000985339284</v>
      </c>
      <c r="BA1306" s="16">
        <f t="shared" si="2123"/>
        <v>144874.212</v>
      </c>
      <c r="BB1306" s="16">
        <f t="shared" si="2124"/>
        <v>0</v>
      </c>
      <c r="BC1306" s="16"/>
      <c r="BD1306" s="30"/>
      <c r="BE1306" s="30"/>
      <c r="BF1306" s="1"/>
      <c r="BG1306" s="1"/>
      <c r="BH1306" s="1"/>
      <c r="BI1306" s="1"/>
      <c r="BJ1306" s="1"/>
    </row>
    <row r="1307" s="23" customFormat="1">
      <c r="A1307" s="24" t="s">
        <v>856</v>
      </c>
      <c r="B1307" s="25"/>
      <c r="C1307" s="24"/>
      <c r="D1307" s="24"/>
      <c r="E1307" s="26" t="s">
        <v>61</v>
      </c>
      <c r="F1307" s="27">
        <f>F1308+F1319+F1333+F1344+F1366</f>
        <v>492508.70000000007</v>
      </c>
      <c r="G1307" s="27">
        <f>G1308+G1319+G1333+G1344+G1366</f>
        <v>517119.39999999997</v>
      </c>
      <c r="H1307" s="27">
        <f>H1308+H1319+H1333+H1344+H1366</f>
        <v>412154.50000000006</v>
      </c>
      <c r="I1307" s="27">
        <f>I1308+I1319+I1333+I1344+I1366</f>
        <v>-3043.6999999999998</v>
      </c>
      <c r="J1307" s="27">
        <f>J1308+J1319+J1333+J1344+J1366</f>
        <v>-3652.5</v>
      </c>
      <c r="K1307" s="27">
        <f>K1308+K1319+K1333+K1344+K1366</f>
        <v>-3652.5</v>
      </c>
      <c r="L1307" s="27">
        <f t="shared" si="2177"/>
        <v>489465.00000000006</v>
      </c>
      <c r="M1307" s="27">
        <f t="shared" si="2178"/>
        <v>513466.89999999997</v>
      </c>
      <c r="N1307" s="27">
        <f t="shared" si="2179"/>
        <v>408502.00000000006</v>
      </c>
      <c r="O1307" s="27">
        <f>O1308+O1319+O1333+O1344+O1366</f>
        <v>139637.54358</v>
      </c>
      <c r="P1307" s="27">
        <f>P1308+P1319+P1333+P1344+P1366</f>
        <v>98602.599999999991</v>
      </c>
      <c r="Q1307" s="27">
        <f>Q1308+Q1319+Q1333+Q1344+Q1366</f>
        <v>131883.79999999999</v>
      </c>
      <c r="R1307" s="27">
        <f t="shared" si="2104"/>
        <v>629102.54358000006</v>
      </c>
      <c r="S1307" s="27">
        <f t="shared" si="2105"/>
        <v>612069.5</v>
      </c>
      <c r="T1307" s="27">
        <f t="shared" si="2106"/>
        <v>540385.80000000005</v>
      </c>
      <c r="U1307" s="27">
        <f>U1308+U1319+U1333+U1344+U1366</f>
        <v>0</v>
      </c>
      <c r="V1307" s="27">
        <f>V1308+V1319+V1333+V1344+V1366</f>
        <v>0</v>
      </c>
      <c r="W1307" s="27">
        <f>W1308+W1319+W1333+W1344+W1366</f>
        <v>0</v>
      </c>
      <c r="X1307" s="27">
        <f t="shared" si="2107"/>
        <v>629102.54358000006</v>
      </c>
      <c r="Y1307" s="27">
        <f t="shared" si="2108"/>
        <v>612069.5</v>
      </c>
      <c r="Z1307" s="27">
        <f t="shared" si="2109"/>
        <v>540385.80000000005</v>
      </c>
      <c r="AA1307" s="27">
        <f>AA1308+AA1319+AA1333+AA1344+AA1366</f>
        <v>24315.513000000003</v>
      </c>
      <c r="AB1307" s="27">
        <f>AB1308+AB1319+AB1333+AB1344+AB1366</f>
        <v>19908</v>
      </c>
      <c r="AC1307" s="27">
        <f>AC1308+AC1319+AC1333+AC1344+AC1366</f>
        <v>1818</v>
      </c>
      <c r="AD1307" s="27">
        <f t="shared" si="2110"/>
        <v>653418.05658000009</v>
      </c>
      <c r="AE1307" s="27">
        <f t="shared" si="2111"/>
        <v>631977.5</v>
      </c>
      <c r="AF1307" s="27">
        <f t="shared" si="2112"/>
        <v>542203.80000000005</v>
      </c>
      <c r="AG1307" s="27">
        <f>AG1308+AG1319+AG1333+AG1344+AG1366</f>
        <v>0</v>
      </c>
      <c r="AH1307" s="27">
        <f t="shared" si="2113"/>
        <v>653418.05658000009</v>
      </c>
      <c r="AI1307" s="27">
        <f t="shared" si="2114"/>
        <v>631977.5</v>
      </c>
      <c r="AJ1307" s="27">
        <f t="shared" si="2115"/>
        <v>542203.80000000005</v>
      </c>
      <c r="AK1307" s="27">
        <f>AK1308+AK1319+AK1333+AK1344+AK1366</f>
        <v>-190</v>
      </c>
      <c r="AL1307" s="27">
        <f>AL1308+AL1319+AL1333+AL1344+AL1366</f>
        <v>0</v>
      </c>
      <c r="AM1307" s="27">
        <f>AM1308+AM1319+AM1333+AM1344+AM1366</f>
        <v>0</v>
      </c>
      <c r="AN1307" s="27">
        <f t="shared" si="2116"/>
        <v>653228.05658000009</v>
      </c>
      <c r="AO1307" s="27">
        <f t="shared" si="2117"/>
        <v>631977.5</v>
      </c>
      <c r="AP1307" s="27">
        <f t="shared" si="2118"/>
        <v>542203.80000000005</v>
      </c>
      <c r="AQ1307" s="27">
        <f>AQ1308+AQ1319+AQ1333+AQ1344+AQ1366</f>
        <v>0</v>
      </c>
      <c r="AR1307" s="27">
        <f>AR1308+AR1319+AR1333+AR1344+AR1366</f>
        <v>0</v>
      </c>
      <c r="AS1307" s="27">
        <f>AS1308+AS1319+AS1333+AS1344+AS1366</f>
        <v>0</v>
      </c>
      <c r="AT1307" s="27">
        <f t="shared" si="2119"/>
        <v>653228.05658000009</v>
      </c>
      <c r="AU1307" s="27">
        <f t="shared" si="2120"/>
        <v>631977.5</v>
      </c>
      <c r="AV1307" s="27">
        <f t="shared" si="2121"/>
        <v>542203.80000000005</v>
      </c>
      <c r="AW1307" s="27">
        <f>AW1308+AW1319+AW1333+AW1344+AW1366</f>
        <v>-15458.799999999999</v>
      </c>
      <c r="AX1307" s="27">
        <f>AX1308+AX1319+AX1333+AX1344+AX1366</f>
        <v>0</v>
      </c>
      <c r="AY1307" s="27">
        <f>AY1308+AY1319+AY1333+AY1344+AY1366</f>
        <v>0</v>
      </c>
      <c r="AZ1307" s="27">
        <f t="shared" si="2122"/>
        <v>637769.25658000004</v>
      </c>
      <c r="BA1307" s="27">
        <f t="shared" si="2123"/>
        <v>631977.5</v>
      </c>
      <c r="BB1307" s="27">
        <f t="shared" si="2124"/>
        <v>542203.80000000005</v>
      </c>
      <c r="BC1307" s="27">
        <f>BC1308+BC1319+BC1333+BC1344+BC1366</f>
        <v>0</v>
      </c>
      <c r="BD1307" s="28"/>
      <c r="BE1307" s="28"/>
      <c r="BF1307" s="23"/>
      <c r="BG1307" s="23"/>
      <c r="BH1307" s="23"/>
      <c r="BI1307" s="23"/>
      <c r="BJ1307" s="23"/>
    </row>
    <row r="1308" s="1" customFormat="1">
      <c r="A1308" s="13" t="s">
        <v>857</v>
      </c>
      <c r="B1308" s="14"/>
      <c r="C1308" s="13"/>
      <c r="D1308" s="13"/>
      <c r="E1308" s="29" t="s">
        <v>858</v>
      </c>
      <c r="F1308" s="16">
        <f>F1309+F1316</f>
        <v>42134.300000000003</v>
      </c>
      <c r="G1308" s="16">
        <f>G1309+G1316</f>
        <v>123750.09999999999</v>
      </c>
      <c r="H1308" s="16">
        <f>H1309+H1316</f>
        <v>29867.799999999999</v>
      </c>
      <c r="I1308" s="16">
        <f>I1309+I1316</f>
        <v>0</v>
      </c>
      <c r="J1308" s="16">
        <f>J1309+J1316</f>
        <v>-8707.7000000000007</v>
      </c>
      <c r="K1308" s="16">
        <f>K1309+K1316</f>
        <v>0</v>
      </c>
      <c r="L1308" s="16">
        <f t="shared" si="2177"/>
        <v>42134.300000000003</v>
      </c>
      <c r="M1308" s="16">
        <f t="shared" si="2178"/>
        <v>115042.39999999999</v>
      </c>
      <c r="N1308" s="16">
        <f t="shared" si="2179"/>
        <v>29867.799999999999</v>
      </c>
      <c r="O1308" s="16">
        <f>O1309+O1316</f>
        <v>39788.699999999997</v>
      </c>
      <c r="P1308" s="16">
        <f>P1309+P1316</f>
        <v>17710</v>
      </c>
      <c r="Q1308" s="16">
        <f>Q1309+Q1316</f>
        <v>51914.5</v>
      </c>
      <c r="R1308" s="16">
        <f t="shared" si="2104"/>
        <v>81923</v>
      </c>
      <c r="S1308" s="16">
        <f t="shared" si="2105"/>
        <v>132752.39999999999</v>
      </c>
      <c r="T1308" s="16">
        <f t="shared" si="2106"/>
        <v>81782.300000000003</v>
      </c>
      <c r="U1308" s="16">
        <f>U1309+U1316</f>
        <v>0</v>
      </c>
      <c r="V1308" s="16">
        <f>V1309+V1316</f>
        <v>0</v>
      </c>
      <c r="W1308" s="16">
        <f>W1309+W1316</f>
        <v>0</v>
      </c>
      <c r="X1308" s="16">
        <f t="shared" si="2107"/>
        <v>81923</v>
      </c>
      <c r="Y1308" s="16">
        <f t="shared" si="2108"/>
        <v>132752.39999999999</v>
      </c>
      <c r="Z1308" s="16">
        <f t="shared" si="2109"/>
        <v>81782.300000000003</v>
      </c>
      <c r="AA1308" s="16">
        <f>AA1309+AA1316</f>
        <v>1818</v>
      </c>
      <c r="AB1308" s="16">
        <f>AB1309+AB1316</f>
        <v>1818</v>
      </c>
      <c r="AC1308" s="16">
        <f>AC1309+AC1316</f>
        <v>1818</v>
      </c>
      <c r="AD1308" s="16">
        <f t="shared" si="2110"/>
        <v>83741</v>
      </c>
      <c r="AE1308" s="16">
        <f t="shared" si="2111"/>
        <v>134570.39999999999</v>
      </c>
      <c r="AF1308" s="16">
        <f t="shared" si="2112"/>
        <v>83600.300000000003</v>
      </c>
      <c r="AG1308" s="16">
        <f>AG1309+AG1316</f>
        <v>0</v>
      </c>
      <c r="AH1308" s="16">
        <f t="shared" si="2113"/>
        <v>83741</v>
      </c>
      <c r="AI1308" s="16">
        <f t="shared" si="2114"/>
        <v>134570.39999999999</v>
      </c>
      <c r="AJ1308" s="16">
        <f t="shared" si="2115"/>
        <v>83600.300000000003</v>
      </c>
      <c r="AK1308" s="16">
        <f>AK1309+AK1316</f>
        <v>0</v>
      </c>
      <c r="AL1308" s="16">
        <f>AL1309+AL1316</f>
        <v>0</v>
      </c>
      <c r="AM1308" s="16">
        <f>AM1309+AM1316</f>
        <v>0</v>
      </c>
      <c r="AN1308" s="16">
        <f t="shared" si="2116"/>
        <v>83741</v>
      </c>
      <c r="AO1308" s="16">
        <f t="shared" si="2117"/>
        <v>134570.39999999999</v>
      </c>
      <c r="AP1308" s="16">
        <f t="shared" si="2118"/>
        <v>83600.300000000003</v>
      </c>
      <c r="AQ1308" s="16">
        <f>AQ1309+AQ1316</f>
        <v>0</v>
      </c>
      <c r="AR1308" s="16">
        <f>AR1309+AR1316</f>
        <v>0</v>
      </c>
      <c r="AS1308" s="16">
        <f>AS1309+AS1316</f>
        <v>0</v>
      </c>
      <c r="AT1308" s="16">
        <f t="shared" si="2119"/>
        <v>83741</v>
      </c>
      <c r="AU1308" s="16">
        <f t="shared" si="2120"/>
        <v>134570.39999999999</v>
      </c>
      <c r="AV1308" s="16">
        <f t="shared" si="2121"/>
        <v>83600.300000000003</v>
      </c>
      <c r="AW1308" s="16">
        <f>AW1309+AW1316</f>
        <v>1596.8</v>
      </c>
      <c r="AX1308" s="16">
        <f>AX1309+AX1316</f>
        <v>0</v>
      </c>
      <c r="AY1308" s="16">
        <f>AY1309+AY1316</f>
        <v>0</v>
      </c>
      <c r="AZ1308" s="16">
        <f t="shared" si="2122"/>
        <v>85337.800000000003</v>
      </c>
      <c r="BA1308" s="16">
        <f t="shared" si="2123"/>
        <v>134570.39999999999</v>
      </c>
      <c r="BB1308" s="16">
        <f t="shared" si="2124"/>
        <v>83600.300000000003</v>
      </c>
      <c r="BC1308" s="16">
        <f>BC1309+BC1316</f>
        <v>0</v>
      </c>
      <c r="BD1308" s="30"/>
      <c r="BE1308" s="30"/>
      <c r="BF1308" s="1"/>
      <c r="BG1308" s="1"/>
      <c r="BH1308" s="1"/>
      <c r="BI1308" s="1"/>
      <c r="BJ1308" s="1"/>
    </row>
    <row r="1309" s="1" customFormat="1">
      <c r="A1309" s="13" t="s">
        <v>859</v>
      </c>
      <c r="B1309" s="14"/>
      <c r="C1309" s="13"/>
      <c r="D1309" s="13"/>
      <c r="E1309" s="29" t="s">
        <v>860</v>
      </c>
      <c r="F1309" s="16">
        <f>F1310+F1312+F1314</f>
        <v>22848</v>
      </c>
      <c r="G1309" s="16">
        <f>G1310+G1312+G1314</f>
        <v>22892.899999999998</v>
      </c>
      <c r="H1309" s="16">
        <f>H1310+H1312+H1314</f>
        <v>22892.799999999999</v>
      </c>
      <c r="I1309" s="16">
        <f>I1310+I1312+I1314</f>
        <v>0</v>
      </c>
      <c r="J1309" s="16">
        <f>J1310+J1312+J1314</f>
        <v>0</v>
      </c>
      <c r="K1309" s="16">
        <f>K1310+K1312+K1314</f>
        <v>0</v>
      </c>
      <c r="L1309" s="16">
        <f t="shared" si="2177"/>
        <v>22848</v>
      </c>
      <c r="M1309" s="16">
        <f t="shared" si="2178"/>
        <v>22892.899999999998</v>
      </c>
      <c r="N1309" s="16">
        <f t="shared" si="2179"/>
        <v>22892.799999999999</v>
      </c>
      <c r="O1309" s="16">
        <f>O1310+O1312+O1314</f>
        <v>0</v>
      </c>
      <c r="P1309" s="16">
        <f>P1310+P1312+P1314</f>
        <v>0</v>
      </c>
      <c r="Q1309" s="16">
        <f>Q1310+Q1312+Q1314</f>
        <v>0</v>
      </c>
      <c r="R1309" s="16">
        <f t="shared" si="2104"/>
        <v>22848</v>
      </c>
      <c r="S1309" s="16">
        <f t="shared" si="2105"/>
        <v>22892.899999999998</v>
      </c>
      <c r="T1309" s="16">
        <f t="shared" si="2106"/>
        <v>22892.799999999999</v>
      </c>
      <c r="U1309" s="16">
        <f>U1310+U1312+U1314</f>
        <v>0</v>
      </c>
      <c r="V1309" s="16">
        <f>V1310+V1312+V1314</f>
        <v>0</v>
      </c>
      <c r="W1309" s="16">
        <f>W1310+W1312+W1314</f>
        <v>0</v>
      </c>
      <c r="X1309" s="16">
        <f t="shared" si="2107"/>
        <v>22848</v>
      </c>
      <c r="Y1309" s="16">
        <f t="shared" si="2108"/>
        <v>22892.899999999998</v>
      </c>
      <c r="Z1309" s="16">
        <f t="shared" si="2109"/>
        <v>22892.799999999999</v>
      </c>
      <c r="AA1309" s="16">
        <f>AA1310+AA1312+AA1314</f>
        <v>1818</v>
      </c>
      <c r="AB1309" s="16">
        <f>AB1310+AB1312+AB1314</f>
        <v>1818</v>
      </c>
      <c r="AC1309" s="16">
        <f>AC1310+AC1312+AC1314</f>
        <v>1818</v>
      </c>
      <c r="AD1309" s="16">
        <f t="shared" si="2110"/>
        <v>24666</v>
      </c>
      <c r="AE1309" s="16">
        <f t="shared" si="2111"/>
        <v>24710.899999999998</v>
      </c>
      <c r="AF1309" s="16">
        <f t="shared" si="2112"/>
        <v>24710.799999999999</v>
      </c>
      <c r="AG1309" s="16">
        <f>AG1310+AG1312+AG1314</f>
        <v>0</v>
      </c>
      <c r="AH1309" s="16">
        <f t="shared" si="2113"/>
        <v>24666</v>
      </c>
      <c r="AI1309" s="16">
        <f t="shared" si="2114"/>
        <v>24710.899999999998</v>
      </c>
      <c r="AJ1309" s="16">
        <f t="shared" si="2115"/>
        <v>24710.799999999999</v>
      </c>
      <c r="AK1309" s="16">
        <f>AK1310+AK1312+AK1314</f>
        <v>0</v>
      </c>
      <c r="AL1309" s="16">
        <f>AL1310+AL1312+AL1314</f>
        <v>0</v>
      </c>
      <c r="AM1309" s="16">
        <f>AM1310+AM1312+AM1314</f>
        <v>0</v>
      </c>
      <c r="AN1309" s="16">
        <f t="shared" si="2116"/>
        <v>24666</v>
      </c>
      <c r="AO1309" s="16">
        <f t="shared" si="2117"/>
        <v>24710.899999999998</v>
      </c>
      <c r="AP1309" s="16">
        <f t="shared" si="2118"/>
        <v>24710.799999999999</v>
      </c>
      <c r="AQ1309" s="16">
        <f>AQ1310+AQ1312+AQ1314</f>
        <v>0</v>
      </c>
      <c r="AR1309" s="16">
        <f>AR1310+AR1312+AR1314</f>
        <v>0</v>
      </c>
      <c r="AS1309" s="16">
        <f>AS1310+AS1312+AS1314</f>
        <v>0</v>
      </c>
      <c r="AT1309" s="16">
        <f t="shared" si="2119"/>
        <v>24666</v>
      </c>
      <c r="AU1309" s="16">
        <f t="shared" si="2120"/>
        <v>24710.899999999998</v>
      </c>
      <c r="AV1309" s="16">
        <f t="shared" si="2121"/>
        <v>24710.799999999999</v>
      </c>
      <c r="AW1309" s="16">
        <f>AW1310+AW1312+AW1314</f>
        <v>1596.8</v>
      </c>
      <c r="AX1309" s="16">
        <f>AX1310+AX1312+AX1314</f>
        <v>0</v>
      </c>
      <c r="AY1309" s="16">
        <f>AY1310+AY1312+AY1314</f>
        <v>0</v>
      </c>
      <c r="AZ1309" s="16">
        <f t="shared" si="2122"/>
        <v>26262.799999999999</v>
      </c>
      <c r="BA1309" s="16">
        <f t="shared" si="2123"/>
        <v>24710.899999999998</v>
      </c>
      <c r="BB1309" s="16">
        <f t="shared" si="2124"/>
        <v>24710.799999999999</v>
      </c>
      <c r="BC1309" s="16">
        <f>BC1310+BC1312+BC1314</f>
        <v>0</v>
      </c>
      <c r="BD1309" s="30"/>
      <c r="BE1309" s="30"/>
      <c r="BF1309" s="1"/>
      <c r="BG1309" s="1"/>
      <c r="BH1309" s="1"/>
      <c r="BI1309" s="1"/>
      <c r="BJ1309" s="1"/>
    </row>
    <row r="1310" s="1" customFormat="1">
      <c r="A1310" s="13" t="s">
        <v>859</v>
      </c>
      <c r="B1310" s="14" t="s">
        <v>66</v>
      </c>
      <c r="C1310" s="13"/>
      <c r="D1310" s="13"/>
      <c r="E1310" s="29" t="s">
        <v>67</v>
      </c>
      <c r="F1310" s="16">
        <f>F1311</f>
        <v>19165.799999999999</v>
      </c>
      <c r="G1310" s="16">
        <f>G1311</f>
        <v>19210.699999999997</v>
      </c>
      <c r="H1310" s="16">
        <f>H1311</f>
        <v>19210.599999999999</v>
      </c>
      <c r="I1310" s="16">
        <f>I1311</f>
        <v>0</v>
      </c>
      <c r="J1310" s="16">
        <f>J1311</f>
        <v>0</v>
      </c>
      <c r="K1310" s="16">
        <f>K1311</f>
        <v>0</v>
      </c>
      <c r="L1310" s="16">
        <f t="shared" si="2177"/>
        <v>19165.799999999999</v>
      </c>
      <c r="M1310" s="16">
        <f t="shared" si="2178"/>
        <v>19210.699999999997</v>
      </c>
      <c r="N1310" s="16">
        <f t="shared" si="2179"/>
        <v>19210.599999999999</v>
      </c>
      <c r="O1310" s="16">
        <f>O1311</f>
        <v>0</v>
      </c>
      <c r="P1310" s="16">
        <f>P1311</f>
        <v>0</v>
      </c>
      <c r="Q1310" s="16">
        <f>Q1311</f>
        <v>0</v>
      </c>
      <c r="R1310" s="16">
        <f t="shared" si="2104"/>
        <v>19165.799999999999</v>
      </c>
      <c r="S1310" s="16">
        <f t="shared" si="2105"/>
        <v>19210.699999999997</v>
      </c>
      <c r="T1310" s="16">
        <f t="shared" si="2106"/>
        <v>19210.599999999999</v>
      </c>
      <c r="U1310" s="16">
        <f>U1311</f>
        <v>0</v>
      </c>
      <c r="V1310" s="16">
        <f>V1311</f>
        <v>0</v>
      </c>
      <c r="W1310" s="16">
        <f>W1311</f>
        <v>0</v>
      </c>
      <c r="X1310" s="16">
        <f t="shared" si="2107"/>
        <v>19165.799999999999</v>
      </c>
      <c r="Y1310" s="16">
        <f t="shared" si="2108"/>
        <v>19210.699999999997</v>
      </c>
      <c r="Z1310" s="16">
        <f t="shared" si="2109"/>
        <v>19210.599999999999</v>
      </c>
      <c r="AA1310" s="16">
        <f>AA1311</f>
        <v>0</v>
      </c>
      <c r="AB1310" s="16">
        <f>AB1311</f>
        <v>0</v>
      </c>
      <c r="AC1310" s="16">
        <f>AC1311</f>
        <v>0</v>
      </c>
      <c r="AD1310" s="16">
        <f t="shared" si="2110"/>
        <v>19165.799999999999</v>
      </c>
      <c r="AE1310" s="16">
        <f t="shared" si="2111"/>
        <v>19210.699999999997</v>
      </c>
      <c r="AF1310" s="16">
        <f t="shared" si="2112"/>
        <v>19210.599999999999</v>
      </c>
      <c r="AG1310" s="16">
        <f>AG1311</f>
        <v>0</v>
      </c>
      <c r="AH1310" s="16">
        <f t="shared" si="2113"/>
        <v>19165.799999999999</v>
      </c>
      <c r="AI1310" s="16">
        <f t="shared" si="2114"/>
        <v>19210.699999999997</v>
      </c>
      <c r="AJ1310" s="16">
        <f t="shared" si="2115"/>
        <v>19210.599999999999</v>
      </c>
      <c r="AK1310" s="16">
        <f>AK1311</f>
        <v>0</v>
      </c>
      <c r="AL1310" s="16">
        <f>AL1311</f>
        <v>0</v>
      </c>
      <c r="AM1310" s="16">
        <f>AM1311</f>
        <v>0</v>
      </c>
      <c r="AN1310" s="16">
        <f t="shared" si="2116"/>
        <v>19165.799999999999</v>
      </c>
      <c r="AO1310" s="16">
        <f t="shared" si="2117"/>
        <v>19210.699999999997</v>
      </c>
      <c r="AP1310" s="16">
        <f t="shared" si="2118"/>
        <v>19210.599999999999</v>
      </c>
      <c r="AQ1310" s="16">
        <f>AQ1311</f>
        <v>0</v>
      </c>
      <c r="AR1310" s="16">
        <f>AR1311</f>
        <v>0</v>
      </c>
      <c r="AS1310" s="16">
        <f>AS1311</f>
        <v>0</v>
      </c>
      <c r="AT1310" s="16">
        <f t="shared" si="2119"/>
        <v>19165.799999999999</v>
      </c>
      <c r="AU1310" s="16">
        <f t="shared" si="2120"/>
        <v>19210.699999999997</v>
      </c>
      <c r="AV1310" s="16">
        <f t="shared" si="2121"/>
        <v>19210.599999999999</v>
      </c>
      <c r="AW1310" s="16">
        <f>AW1311</f>
        <v>1596.8</v>
      </c>
      <c r="AX1310" s="16">
        <f>AX1311</f>
        <v>0</v>
      </c>
      <c r="AY1310" s="16">
        <f>AY1311</f>
        <v>0</v>
      </c>
      <c r="AZ1310" s="16">
        <f t="shared" si="2122"/>
        <v>20762.599999999999</v>
      </c>
      <c r="BA1310" s="16">
        <f t="shared" si="2123"/>
        <v>19210.699999999997</v>
      </c>
      <c r="BB1310" s="16">
        <f t="shared" si="2124"/>
        <v>19210.599999999999</v>
      </c>
      <c r="BC1310" s="16">
        <f>BC1311</f>
        <v>0</v>
      </c>
      <c r="BD1310" s="30"/>
      <c r="BE1310" s="30"/>
      <c r="BF1310" s="1"/>
      <c r="BG1310" s="1"/>
      <c r="BH1310" s="1"/>
      <c r="BI1310" s="1"/>
      <c r="BJ1310" s="1"/>
    </row>
    <row r="1311" s="1" customFormat="1">
      <c r="A1311" s="13" t="s">
        <v>859</v>
      </c>
      <c r="B1311" s="14" t="s">
        <v>66</v>
      </c>
      <c r="C1311" s="13" t="s">
        <v>337</v>
      </c>
      <c r="D1311" s="13" t="s">
        <v>106</v>
      </c>
      <c r="E1311" s="29" t="s">
        <v>861</v>
      </c>
      <c r="F1311" s="16">
        <f>17084.2+2081.8-0.2</f>
        <v>19165.799999999999</v>
      </c>
      <c r="G1311" s="16">
        <f>17129.1+2081.8-0.2</f>
        <v>19210.699999999997</v>
      </c>
      <c r="H1311" s="16">
        <f>17129.1+2081.7-0.2</f>
        <v>19210.599999999999</v>
      </c>
      <c r="I1311" s="16"/>
      <c r="J1311" s="16"/>
      <c r="K1311" s="16"/>
      <c r="L1311" s="16">
        <f t="shared" si="2177"/>
        <v>19165.799999999999</v>
      </c>
      <c r="M1311" s="16">
        <f t="shared" si="2178"/>
        <v>19210.699999999997</v>
      </c>
      <c r="N1311" s="16">
        <f t="shared" si="2179"/>
        <v>19210.599999999999</v>
      </c>
      <c r="O1311" s="16"/>
      <c r="P1311" s="16"/>
      <c r="Q1311" s="16"/>
      <c r="R1311" s="16">
        <f t="shared" si="2104"/>
        <v>19165.799999999999</v>
      </c>
      <c r="S1311" s="16">
        <f t="shared" si="2105"/>
        <v>19210.699999999997</v>
      </c>
      <c r="T1311" s="16">
        <f t="shared" si="2106"/>
        <v>19210.599999999999</v>
      </c>
      <c r="U1311" s="16"/>
      <c r="V1311" s="16"/>
      <c r="W1311" s="16"/>
      <c r="X1311" s="16">
        <f t="shared" si="2107"/>
        <v>19165.799999999999</v>
      </c>
      <c r="Y1311" s="16">
        <f t="shared" si="2108"/>
        <v>19210.699999999997</v>
      </c>
      <c r="Z1311" s="16">
        <f t="shared" si="2109"/>
        <v>19210.599999999999</v>
      </c>
      <c r="AA1311" s="16"/>
      <c r="AB1311" s="16"/>
      <c r="AC1311" s="16"/>
      <c r="AD1311" s="16">
        <f t="shared" si="2110"/>
        <v>19165.799999999999</v>
      </c>
      <c r="AE1311" s="16">
        <f t="shared" si="2111"/>
        <v>19210.699999999997</v>
      </c>
      <c r="AF1311" s="16">
        <f t="shared" si="2112"/>
        <v>19210.599999999999</v>
      </c>
      <c r="AG1311" s="16"/>
      <c r="AH1311" s="16">
        <f t="shared" si="2113"/>
        <v>19165.799999999999</v>
      </c>
      <c r="AI1311" s="16">
        <f t="shared" si="2114"/>
        <v>19210.699999999997</v>
      </c>
      <c r="AJ1311" s="16">
        <f t="shared" si="2115"/>
        <v>19210.599999999999</v>
      </c>
      <c r="AK1311" s="16"/>
      <c r="AL1311" s="16"/>
      <c r="AM1311" s="16"/>
      <c r="AN1311" s="16">
        <f t="shared" si="2116"/>
        <v>19165.799999999999</v>
      </c>
      <c r="AO1311" s="16">
        <f t="shared" si="2117"/>
        <v>19210.699999999997</v>
      </c>
      <c r="AP1311" s="16">
        <f t="shared" si="2118"/>
        <v>19210.599999999999</v>
      </c>
      <c r="AQ1311" s="16"/>
      <c r="AR1311" s="16"/>
      <c r="AS1311" s="16"/>
      <c r="AT1311" s="16">
        <f t="shared" si="2119"/>
        <v>19165.799999999999</v>
      </c>
      <c r="AU1311" s="16">
        <f t="shared" si="2120"/>
        <v>19210.699999999997</v>
      </c>
      <c r="AV1311" s="16">
        <f t="shared" si="2121"/>
        <v>19210.599999999999</v>
      </c>
      <c r="AW1311" s="16">
        <v>1596.8</v>
      </c>
      <c r="AX1311" s="16"/>
      <c r="AY1311" s="16"/>
      <c r="AZ1311" s="16">
        <f t="shared" si="2122"/>
        <v>20762.599999999999</v>
      </c>
      <c r="BA1311" s="16">
        <f t="shared" si="2123"/>
        <v>19210.699999999997</v>
      </c>
      <c r="BB1311" s="16">
        <f t="shared" si="2124"/>
        <v>19210.599999999999</v>
      </c>
      <c r="BC1311" s="16"/>
      <c r="BD1311" s="30"/>
      <c r="BE1311" s="30"/>
      <c r="BF1311" s="1"/>
      <c r="BG1311" s="1"/>
      <c r="BH1311" s="1"/>
      <c r="BI1311" s="1"/>
      <c r="BJ1311" s="1"/>
    </row>
    <row r="1312" s="1" customFormat="1">
      <c r="A1312" s="13" t="s">
        <v>859</v>
      </c>
      <c r="B1312" s="14" t="s">
        <v>58</v>
      </c>
      <c r="C1312" s="13"/>
      <c r="D1312" s="13"/>
      <c r="E1312" s="29" t="s">
        <v>59</v>
      </c>
      <c r="F1312" s="16">
        <f>F1313</f>
        <v>3682</v>
      </c>
      <c r="G1312" s="16">
        <f>G1313</f>
        <v>3682</v>
      </c>
      <c r="H1312" s="16">
        <f>H1313</f>
        <v>3682</v>
      </c>
      <c r="I1312" s="16">
        <f>I1313</f>
        <v>0</v>
      </c>
      <c r="J1312" s="16">
        <f>J1313</f>
        <v>0</v>
      </c>
      <c r="K1312" s="16">
        <f>K1313</f>
        <v>0</v>
      </c>
      <c r="L1312" s="16">
        <f t="shared" si="2177"/>
        <v>3682</v>
      </c>
      <c r="M1312" s="16">
        <f t="shared" si="2178"/>
        <v>3682</v>
      </c>
      <c r="N1312" s="16">
        <f t="shared" si="2179"/>
        <v>3682</v>
      </c>
      <c r="O1312" s="16">
        <f>O1313</f>
        <v>0</v>
      </c>
      <c r="P1312" s="16">
        <f>P1313</f>
        <v>0</v>
      </c>
      <c r="Q1312" s="16">
        <f>Q1313</f>
        <v>0</v>
      </c>
      <c r="R1312" s="16">
        <f t="shared" si="2104"/>
        <v>3682</v>
      </c>
      <c r="S1312" s="16">
        <f t="shared" si="2105"/>
        <v>3682</v>
      </c>
      <c r="T1312" s="16">
        <f t="shared" si="2106"/>
        <v>3682</v>
      </c>
      <c r="U1312" s="16">
        <f>U1313</f>
        <v>0</v>
      </c>
      <c r="V1312" s="16">
        <f>V1313</f>
        <v>0</v>
      </c>
      <c r="W1312" s="16">
        <f>W1313</f>
        <v>0</v>
      </c>
      <c r="X1312" s="16">
        <f t="shared" si="2107"/>
        <v>3682</v>
      </c>
      <c r="Y1312" s="16">
        <f t="shared" si="2108"/>
        <v>3682</v>
      </c>
      <c r="Z1312" s="16">
        <f t="shared" si="2109"/>
        <v>3682</v>
      </c>
      <c r="AA1312" s="16">
        <f>AA1313</f>
        <v>1818</v>
      </c>
      <c r="AB1312" s="16">
        <f>AB1313</f>
        <v>1818</v>
      </c>
      <c r="AC1312" s="16">
        <f>AC1313</f>
        <v>1818</v>
      </c>
      <c r="AD1312" s="16">
        <f t="shared" si="2110"/>
        <v>5500</v>
      </c>
      <c r="AE1312" s="16">
        <f t="shared" si="2111"/>
        <v>5500</v>
      </c>
      <c r="AF1312" s="16">
        <f t="shared" si="2112"/>
        <v>5500</v>
      </c>
      <c r="AG1312" s="16">
        <f>AG1313</f>
        <v>0</v>
      </c>
      <c r="AH1312" s="16">
        <f t="shared" si="2113"/>
        <v>5500</v>
      </c>
      <c r="AI1312" s="16">
        <f t="shared" si="2114"/>
        <v>5500</v>
      </c>
      <c r="AJ1312" s="16">
        <f t="shared" si="2115"/>
        <v>5500</v>
      </c>
      <c r="AK1312" s="16">
        <f>AK1313</f>
        <v>0</v>
      </c>
      <c r="AL1312" s="16">
        <f>AL1313</f>
        <v>0</v>
      </c>
      <c r="AM1312" s="16">
        <f>AM1313</f>
        <v>0</v>
      </c>
      <c r="AN1312" s="16">
        <f t="shared" si="2116"/>
        <v>5500</v>
      </c>
      <c r="AO1312" s="16">
        <f t="shared" si="2117"/>
        <v>5500</v>
      </c>
      <c r="AP1312" s="16">
        <f t="shared" si="2118"/>
        <v>5500</v>
      </c>
      <c r="AQ1312" s="16">
        <f>AQ1313</f>
        <v>0</v>
      </c>
      <c r="AR1312" s="16">
        <f>AR1313</f>
        <v>0</v>
      </c>
      <c r="AS1312" s="16">
        <f>AS1313</f>
        <v>0</v>
      </c>
      <c r="AT1312" s="16">
        <f t="shared" si="2119"/>
        <v>5500</v>
      </c>
      <c r="AU1312" s="16">
        <f t="shared" si="2120"/>
        <v>5500</v>
      </c>
      <c r="AV1312" s="16">
        <f t="shared" si="2121"/>
        <v>5500</v>
      </c>
      <c r="AW1312" s="16">
        <f>AW1313</f>
        <v>0</v>
      </c>
      <c r="AX1312" s="16">
        <f>AX1313</f>
        <v>0</v>
      </c>
      <c r="AY1312" s="16">
        <f>AY1313</f>
        <v>0</v>
      </c>
      <c r="AZ1312" s="16">
        <f t="shared" si="2122"/>
        <v>5500</v>
      </c>
      <c r="BA1312" s="16">
        <f t="shared" si="2123"/>
        <v>5500</v>
      </c>
      <c r="BB1312" s="16">
        <f t="shared" si="2124"/>
        <v>5500</v>
      </c>
      <c r="BC1312" s="16">
        <f>BC1313</f>
        <v>0</v>
      </c>
      <c r="BD1312" s="30"/>
      <c r="BE1312" s="30"/>
      <c r="BF1312" s="1"/>
      <c r="BG1312" s="1"/>
      <c r="BH1312" s="1"/>
      <c r="BI1312" s="1"/>
      <c r="BJ1312" s="1"/>
    </row>
    <row r="1313" s="1" customFormat="1">
      <c r="A1313" s="13" t="s">
        <v>859</v>
      </c>
      <c r="B1313" s="14" t="s">
        <v>58</v>
      </c>
      <c r="C1313" s="13" t="s">
        <v>70</v>
      </c>
      <c r="D1313" s="13" t="s">
        <v>37</v>
      </c>
      <c r="E1313" s="29" t="s">
        <v>71</v>
      </c>
      <c r="F1313" s="16">
        <v>3682</v>
      </c>
      <c r="G1313" s="16">
        <v>3682</v>
      </c>
      <c r="H1313" s="16">
        <v>3682</v>
      </c>
      <c r="I1313" s="16"/>
      <c r="J1313" s="16"/>
      <c r="K1313" s="16"/>
      <c r="L1313" s="16">
        <f t="shared" si="2177"/>
        <v>3682</v>
      </c>
      <c r="M1313" s="16">
        <f t="shared" si="2178"/>
        <v>3682</v>
      </c>
      <c r="N1313" s="16">
        <f t="shared" si="2179"/>
        <v>3682</v>
      </c>
      <c r="O1313" s="16"/>
      <c r="P1313" s="16"/>
      <c r="Q1313" s="16"/>
      <c r="R1313" s="16">
        <f t="shared" si="2104"/>
        <v>3682</v>
      </c>
      <c r="S1313" s="16">
        <f t="shared" si="2105"/>
        <v>3682</v>
      </c>
      <c r="T1313" s="16">
        <f t="shared" si="2106"/>
        <v>3682</v>
      </c>
      <c r="U1313" s="16"/>
      <c r="V1313" s="16"/>
      <c r="W1313" s="16"/>
      <c r="X1313" s="16">
        <f t="shared" si="2107"/>
        <v>3682</v>
      </c>
      <c r="Y1313" s="16">
        <f t="shared" si="2108"/>
        <v>3682</v>
      </c>
      <c r="Z1313" s="16">
        <f t="shared" si="2109"/>
        <v>3682</v>
      </c>
      <c r="AA1313" s="16">
        <v>1818</v>
      </c>
      <c r="AB1313" s="16">
        <v>1818</v>
      </c>
      <c r="AC1313" s="16">
        <v>1818</v>
      </c>
      <c r="AD1313" s="16">
        <f t="shared" si="2110"/>
        <v>5500</v>
      </c>
      <c r="AE1313" s="16">
        <f t="shared" si="2111"/>
        <v>5500</v>
      </c>
      <c r="AF1313" s="16">
        <f t="shared" si="2112"/>
        <v>5500</v>
      </c>
      <c r="AG1313" s="16"/>
      <c r="AH1313" s="16">
        <f t="shared" si="2113"/>
        <v>5500</v>
      </c>
      <c r="AI1313" s="16">
        <f t="shared" si="2114"/>
        <v>5500</v>
      </c>
      <c r="AJ1313" s="16">
        <f t="shared" si="2115"/>
        <v>5500</v>
      </c>
      <c r="AK1313" s="16"/>
      <c r="AL1313" s="16"/>
      <c r="AM1313" s="16"/>
      <c r="AN1313" s="16">
        <f t="shared" si="2116"/>
        <v>5500</v>
      </c>
      <c r="AO1313" s="16">
        <f t="shared" si="2117"/>
        <v>5500</v>
      </c>
      <c r="AP1313" s="16">
        <f t="shared" si="2118"/>
        <v>5500</v>
      </c>
      <c r="AQ1313" s="16"/>
      <c r="AR1313" s="16"/>
      <c r="AS1313" s="16"/>
      <c r="AT1313" s="16">
        <f t="shared" si="2119"/>
        <v>5500</v>
      </c>
      <c r="AU1313" s="16">
        <f t="shared" si="2120"/>
        <v>5500</v>
      </c>
      <c r="AV1313" s="16">
        <f t="shared" si="2121"/>
        <v>5500</v>
      </c>
      <c r="AW1313" s="16"/>
      <c r="AX1313" s="16"/>
      <c r="AY1313" s="16"/>
      <c r="AZ1313" s="16">
        <f t="shared" si="2122"/>
        <v>5500</v>
      </c>
      <c r="BA1313" s="16">
        <f t="shared" si="2123"/>
        <v>5500</v>
      </c>
      <c r="BB1313" s="16">
        <f t="shared" si="2124"/>
        <v>5500</v>
      </c>
      <c r="BC1313" s="16"/>
      <c r="BD1313" s="30"/>
      <c r="BE1313" s="30"/>
      <c r="BF1313" s="1"/>
      <c r="BG1313" s="1"/>
      <c r="BH1313" s="1"/>
      <c r="BI1313" s="1"/>
      <c r="BJ1313" s="1"/>
    </row>
    <row r="1314" s="1" customFormat="1">
      <c r="A1314" s="13" t="s">
        <v>859</v>
      </c>
      <c r="B1314" s="14" t="s">
        <v>52</v>
      </c>
      <c r="C1314" s="13"/>
      <c r="D1314" s="13"/>
      <c r="E1314" s="29" t="s">
        <v>53</v>
      </c>
      <c r="F1314" s="16">
        <f>F1315</f>
        <v>0.20000000000000001</v>
      </c>
      <c r="G1314" s="16">
        <f>G1315</f>
        <v>0.20000000000000001</v>
      </c>
      <c r="H1314" s="16">
        <f>H1315</f>
        <v>0.20000000000000001</v>
      </c>
      <c r="I1314" s="16">
        <f>I1315</f>
        <v>0</v>
      </c>
      <c r="J1314" s="16">
        <f>J1315</f>
        <v>0</v>
      </c>
      <c r="K1314" s="16">
        <f>K1315</f>
        <v>0</v>
      </c>
      <c r="L1314" s="16">
        <f t="shared" si="2177"/>
        <v>0.20000000000000001</v>
      </c>
      <c r="M1314" s="16">
        <f t="shared" si="2178"/>
        <v>0.20000000000000001</v>
      </c>
      <c r="N1314" s="16">
        <f t="shared" si="2179"/>
        <v>0.20000000000000001</v>
      </c>
      <c r="O1314" s="16">
        <f>O1315</f>
        <v>0</v>
      </c>
      <c r="P1314" s="16">
        <f>P1315</f>
        <v>0</v>
      </c>
      <c r="Q1314" s="16">
        <f>Q1315</f>
        <v>0</v>
      </c>
      <c r="R1314" s="16">
        <f t="shared" si="2104"/>
        <v>0.20000000000000001</v>
      </c>
      <c r="S1314" s="16">
        <f t="shared" si="2105"/>
        <v>0.20000000000000001</v>
      </c>
      <c r="T1314" s="16">
        <f t="shared" si="2106"/>
        <v>0.20000000000000001</v>
      </c>
      <c r="U1314" s="16">
        <f>U1315</f>
        <v>0</v>
      </c>
      <c r="V1314" s="16">
        <f>V1315</f>
        <v>0</v>
      </c>
      <c r="W1314" s="16">
        <f>W1315</f>
        <v>0</v>
      </c>
      <c r="X1314" s="16">
        <f t="shared" si="2107"/>
        <v>0.20000000000000001</v>
      </c>
      <c r="Y1314" s="16">
        <f t="shared" si="2108"/>
        <v>0.20000000000000001</v>
      </c>
      <c r="Z1314" s="16">
        <f t="shared" si="2109"/>
        <v>0.20000000000000001</v>
      </c>
      <c r="AA1314" s="16">
        <f>AA1315</f>
        <v>0</v>
      </c>
      <c r="AB1314" s="16">
        <f>AB1315</f>
        <v>0</v>
      </c>
      <c r="AC1314" s="16">
        <f>AC1315</f>
        <v>0</v>
      </c>
      <c r="AD1314" s="16">
        <f t="shared" si="2110"/>
        <v>0.20000000000000001</v>
      </c>
      <c r="AE1314" s="16">
        <f t="shared" si="2111"/>
        <v>0.20000000000000001</v>
      </c>
      <c r="AF1314" s="16">
        <f t="shared" si="2112"/>
        <v>0.20000000000000001</v>
      </c>
      <c r="AG1314" s="16">
        <f>AG1315</f>
        <v>0</v>
      </c>
      <c r="AH1314" s="16">
        <f t="shared" si="2113"/>
        <v>0.20000000000000001</v>
      </c>
      <c r="AI1314" s="16">
        <f t="shared" si="2114"/>
        <v>0.20000000000000001</v>
      </c>
      <c r="AJ1314" s="16">
        <f t="shared" si="2115"/>
        <v>0.20000000000000001</v>
      </c>
      <c r="AK1314" s="16">
        <f>AK1315</f>
        <v>0</v>
      </c>
      <c r="AL1314" s="16">
        <f>AL1315</f>
        <v>0</v>
      </c>
      <c r="AM1314" s="16">
        <f>AM1315</f>
        <v>0</v>
      </c>
      <c r="AN1314" s="16">
        <f t="shared" si="2116"/>
        <v>0.20000000000000001</v>
      </c>
      <c r="AO1314" s="16">
        <f t="shared" si="2117"/>
        <v>0.20000000000000001</v>
      </c>
      <c r="AP1314" s="16">
        <f t="shared" si="2118"/>
        <v>0.20000000000000001</v>
      </c>
      <c r="AQ1314" s="16">
        <f>AQ1315</f>
        <v>0</v>
      </c>
      <c r="AR1314" s="16">
        <f>AR1315</f>
        <v>0</v>
      </c>
      <c r="AS1314" s="16">
        <f>AS1315</f>
        <v>0</v>
      </c>
      <c r="AT1314" s="16">
        <f t="shared" si="2119"/>
        <v>0.20000000000000001</v>
      </c>
      <c r="AU1314" s="16">
        <f t="shared" si="2120"/>
        <v>0.20000000000000001</v>
      </c>
      <c r="AV1314" s="16">
        <f t="shared" si="2121"/>
        <v>0.20000000000000001</v>
      </c>
      <c r="AW1314" s="16">
        <f>AW1315</f>
        <v>0</v>
      </c>
      <c r="AX1314" s="16">
        <f>AX1315</f>
        <v>0</v>
      </c>
      <c r="AY1314" s="16">
        <f>AY1315</f>
        <v>0</v>
      </c>
      <c r="AZ1314" s="16">
        <f t="shared" si="2122"/>
        <v>0.20000000000000001</v>
      </c>
      <c r="BA1314" s="16">
        <f t="shared" si="2123"/>
        <v>0.20000000000000001</v>
      </c>
      <c r="BB1314" s="16">
        <f t="shared" si="2124"/>
        <v>0.20000000000000001</v>
      </c>
      <c r="BC1314" s="16">
        <f>BC1315</f>
        <v>0</v>
      </c>
      <c r="BD1314" s="30"/>
      <c r="BE1314" s="30"/>
      <c r="BF1314" s="1"/>
      <c r="BG1314" s="1"/>
      <c r="BH1314" s="1"/>
      <c r="BI1314" s="1"/>
      <c r="BJ1314" s="1"/>
    </row>
    <row r="1315" s="1" customFormat="1">
      <c r="A1315" s="13" t="s">
        <v>859</v>
      </c>
      <c r="B1315" s="14" t="s">
        <v>52</v>
      </c>
      <c r="C1315" s="13" t="s">
        <v>337</v>
      </c>
      <c r="D1315" s="13" t="s">
        <v>106</v>
      </c>
      <c r="E1315" s="29" t="s">
        <v>861</v>
      </c>
      <c r="F1315" s="16">
        <v>0.20000000000000001</v>
      </c>
      <c r="G1315" s="16">
        <v>0.20000000000000001</v>
      </c>
      <c r="H1315" s="16">
        <v>0.20000000000000001</v>
      </c>
      <c r="I1315" s="16"/>
      <c r="J1315" s="16"/>
      <c r="K1315" s="16"/>
      <c r="L1315" s="16">
        <f t="shared" si="2177"/>
        <v>0.20000000000000001</v>
      </c>
      <c r="M1315" s="16">
        <f t="shared" si="2178"/>
        <v>0.20000000000000001</v>
      </c>
      <c r="N1315" s="16">
        <f t="shared" si="2179"/>
        <v>0.20000000000000001</v>
      </c>
      <c r="O1315" s="16"/>
      <c r="P1315" s="16"/>
      <c r="Q1315" s="16"/>
      <c r="R1315" s="16">
        <f t="shared" si="2104"/>
        <v>0.20000000000000001</v>
      </c>
      <c r="S1315" s="16">
        <f t="shared" si="2105"/>
        <v>0.20000000000000001</v>
      </c>
      <c r="T1315" s="16">
        <f t="shared" si="2106"/>
        <v>0.20000000000000001</v>
      </c>
      <c r="U1315" s="16"/>
      <c r="V1315" s="16"/>
      <c r="W1315" s="16"/>
      <c r="X1315" s="16">
        <f t="shared" si="2107"/>
        <v>0.20000000000000001</v>
      </c>
      <c r="Y1315" s="16">
        <f t="shared" si="2108"/>
        <v>0.20000000000000001</v>
      </c>
      <c r="Z1315" s="16">
        <f t="shared" si="2109"/>
        <v>0.20000000000000001</v>
      </c>
      <c r="AA1315" s="16"/>
      <c r="AB1315" s="16"/>
      <c r="AC1315" s="16"/>
      <c r="AD1315" s="16">
        <f t="shared" si="2110"/>
        <v>0.20000000000000001</v>
      </c>
      <c r="AE1315" s="16">
        <f t="shared" si="2111"/>
        <v>0.20000000000000001</v>
      </c>
      <c r="AF1315" s="16">
        <f t="shared" si="2112"/>
        <v>0.20000000000000001</v>
      </c>
      <c r="AG1315" s="16"/>
      <c r="AH1315" s="16">
        <f t="shared" si="2113"/>
        <v>0.20000000000000001</v>
      </c>
      <c r="AI1315" s="16">
        <f t="shared" si="2114"/>
        <v>0.20000000000000001</v>
      </c>
      <c r="AJ1315" s="16">
        <f t="shared" si="2115"/>
        <v>0.20000000000000001</v>
      </c>
      <c r="AK1315" s="16"/>
      <c r="AL1315" s="16"/>
      <c r="AM1315" s="16"/>
      <c r="AN1315" s="16">
        <f t="shared" si="2116"/>
        <v>0.20000000000000001</v>
      </c>
      <c r="AO1315" s="16">
        <f t="shared" si="2117"/>
        <v>0.20000000000000001</v>
      </c>
      <c r="AP1315" s="16">
        <f t="shared" si="2118"/>
        <v>0.20000000000000001</v>
      </c>
      <c r="AQ1315" s="16"/>
      <c r="AR1315" s="16"/>
      <c r="AS1315" s="16"/>
      <c r="AT1315" s="16">
        <f t="shared" si="2119"/>
        <v>0.20000000000000001</v>
      </c>
      <c r="AU1315" s="16">
        <f t="shared" si="2120"/>
        <v>0.20000000000000001</v>
      </c>
      <c r="AV1315" s="16">
        <f t="shared" si="2121"/>
        <v>0.20000000000000001</v>
      </c>
      <c r="AW1315" s="16"/>
      <c r="AX1315" s="16"/>
      <c r="AY1315" s="16"/>
      <c r="AZ1315" s="16">
        <f t="shared" si="2122"/>
        <v>0.20000000000000001</v>
      </c>
      <c r="BA1315" s="16">
        <f t="shared" si="2123"/>
        <v>0.20000000000000001</v>
      </c>
      <c r="BB1315" s="16">
        <f t="shared" si="2124"/>
        <v>0.20000000000000001</v>
      </c>
      <c r="BC1315" s="16"/>
      <c r="BD1315" s="30"/>
      <c r="BE1315" s="30"/>
      <c r="BF1315" s="1"/>
      <c r="BG1315" s="1"/>
      <c r="BH1315" s="1"/>
      <c r="BI1315" s="1"/>
      <c r="BJ1315" s="1"/>
    </row>
    <row r="1316" s="1" customFormat="1">
      <c r="A1316" s="13" t="s">
        <v>862</v>
      </c>
      <c r="B1316" s="14"/>
      <c r="C1316" s="13"/>
      <c r="D1316" s="13"/>
      <c r="E1316" s="29" t="s">
        <v>863</v>
      </c>
      <c r="F1316" s="16">
        <f t="shared" ref="F1316:F1317" si="2209">F1317</f>
        <v>19286.299999999999</v>
      </c>
      <c r="G1316" s="16">
        <f t="shared" ref="G1316:G1317" si="2210">G1317</f>
        <v>100857.2</v>
      </c>
      <c r="H1316" s="16">
        <f t="shared" ref="H1316:H1317" si="2211">H1317</f>
        <v>6975</v>
      </c>
      <c r="I1316" s="16">
        <f t="shared" ref="I1316:I1317" si="2212">I1317</f>
        <v>0</v>
      </c>
      <c r="J1316" s="16">
        <f t="shared" ref="J1316:J1317" si="2213">J1317</f>
        <v>-8707.7000000000007</v>
      </c>
      <c r="K1316" s="16">
        <f t="shared" ref="K1316:K1317" si="2214">K1317</f>
        <v>0</v>
      </c>
      <c r="L1316" s="16">
        <f t="shared" si="2177"/>
        <v>19286.299999999999</v>
      </c>
      <c r="M1316" s="16">
        <f t="shared" si="2178"/>
        <v>92149.5</v>
      </c>
      <c r="N1316" s="16">
        <f t="shared" si="2179"/>
        <v>6975</v>
      </c>
      <c r="O1316" s="16">
        <f t="shared" ref="O1316:O1317" si="2215">O1317</f>
        <v>39788.699999999997</v>
      </c>
      <c r="P1316" s="16">
        <f t="shared" ref="P1316:P1317" si="2216">P1317</f>
        <v>17710</v>
      </c>
      <c r="Q1316" s="16">
        <f t="shared" ref="Q1316:Q1317" si="2217">Q1317</f>
        <v>51914.5</v>
      </c>
      <c r="R1316" s="16">
        <f t="shared" si="2104"/>
        <v>59075</v>
      </c>
      <c r="S1316" s="16">
        <f t="shared" si="2105"/>
        <v>109859.5</v>
      </c>
      <c r="T1316" s="16">
        <f t="shared" si="2106"/>
        <v>58889.5</v>
      </c>
      <c r="U1316" s="16">
        <f t="shared" ref="U1316:U1317" si="2218">U1317</f>
        <v>0</v>
      </c>
      <c r="V1316" s="16">
        <f t="shared" ref="V1316:V1317" si="2219">V1317</f>
        <v>0</v>
      </c>
      <c r="W1316" s="16">
        <f t="shared" ref="W1316:W1317" si="2220">W1317</f>
        <v>0</v>
      </c>
      <c r="X1316" s="16">
        <f t="shared" si="2107"/>
        <v>59075</v>
      </c>
      <c r="Y1316" s="16">
        <f t="shared" si="2108"/>
        <v>109859.5</v>
      </c>
      <c r="Z1316" s="16">
        <f t="shared" si="2109"/>
        <v>58889.5</v>
      </c>
      <c r="AA1316" s="16">
        <f t="shared" ref="AA1316:AA1317" si="2221">AA1317</f>
        <v>0</v>
      </c>
      <c r="AB1316" s="16">
        <f t="shared" ref="AB1316:AB1317" si="2222">AB1317</f>
        <v>0</v>
      </c>
      <c r="AC1316" s="16">
        <f t="shared" ref="AC1316:AC1317" si="2223">AC1317</f>
        <v>0</v>
      </c>
      <c r="AD1316" s="16">
        <f t="shared" si="2110"/>
        <v>59075</v>
      </c>
      <c r="AE1316" s="16">
        <f t="shared" si="2111"/>
        <v>109859.5</v>
      </c>
      <c r="AF1316" s="16">
        <f t="shared" si="2112"/>
        <v>58889.5</v>
      </c>
      <c r="AG1316" s="16">
        <f t="shared" ref="AG1316:AG1317" si="2224">AG1317</f>
        <v>0</v>
      </c>
      <c r="AH1316" s="16">
        <f t="shared" si="2113"/>
        <v>59075</v>
      </c>
      <c r="AI1316" s="16">
        <f t="shared" si="2114"/>
        <v>109859.5</v>
      </c>
      <c r="AJ1316" s="16">
        <f t="shared" si="2115"/>
        <v>58889.5</v>
      </c>
      <c r="AK1316" s="16">
        <f t="shared" ref="AK1316:AK1317" si="2225">AK1317</f>
        <v>0</v>
      </c>
      <c r="AL1316" s="16">
        <f t="shared" ref="AL1316:AL1317" si="2226">AL1317</f>
        <v>0</v>
      </c>
      <c r="AM1316" s="16">
        <f t="shared" ref="AM1316:AM1317" si="2227">AM1317</f>
        <v>0</v>
      </c>
      <c r="AN1316" s="16">
        <f t="shared" si="2116"/>
        <v>59075</v>
      </c>
      <c r="AO1316" s="16">
        <f t="shared" si="2117"/>
        <v>109859.5</v>
      </c>
      <c r="AP1316" s="16">
        <f t="shared" si="2118"/>
        <v>58889.5</v>
      </c>
      <c r="AQ1316" s="16">
        <f t="shared" ref="AQ1316:AQ1317" si="2228">AQ1317</f>
        <v>0</v>
      </c>
      <c r="AR1316" s="16">
        <f t="shared" ref="AR1316:AR1317" si="2229">AR1317</f>
        <v>0</v>
      </c>
      <c r="AS1316" s="16">
        <f t="shared" ref="AS1316:AS1317" si="2230">AS1317</f>
        <v>0</v>
      </c>
      <c r="AT1316" s="16">
        <f t="shared" si="2119"/>
        <v>59075</v>
      </c>
      <c r="AU1316" s="16">
        <f t="shared" si="2120"/>
        <v>109859.5</v>
      </c>
      <c r="AV1316" s="16">
        <f t="shared" si="2121"/>
        <v>58889.5</v>
      </c>
      <c r="AW1316" s="16">
        <f t="shared" ref="AW1316:AW1317" si="2231">AW1317</f>
        <v>0</v>
      </c>
      <c r="AX1316" s="16">
        <f t="shared" ref="AX1316:AX1317" si="2232">AX1317</f>
        <v>0</v>
      </c>
      <c r="AY1316" s="16">
        <f t="shared" ref="AY1316:AY1317" si="2233">AY1317</f>
        <v>0</v>
      </c>
      <c r="AZ1316" s="16">
        <f t="shared" si="2122"/>
        <v>59075</v>
      </c>
      <c r="BA1316" s="16">
        <f t="shared" si="2123"/>
        <v>109859.5</v>
      </c>
      <c r="BB1316" s="16">
        <f t="shared" si="2124"/>
        <v>58889.5</v>
      </c>
      <c r="BC1316" s="16">
        <f t="shared" ref="BC1316:BC1317" si="2234">BC1317</f>
        <v>0</v>
      </c>
      <c r="BD1316" s="30"/>
      <c r="BE1316" s="30"/>
      <c r="BF1316" s="1"/>
      <c r="BG1316" s="1"/>
      <c r="BH1316" s="1"/>
      <c r="BI1316" s="1"/>
      <c r="BJ1316" s="1"/>
    </row>
    <row r="1317" s="1" customFormat="1">
      <c r="A1317" s="13" t="s">
        <v>862</v>
      </c>
      <c r="B1317" s="14" t="s">
        <v>66</v>
      </c>
      <c r="C1317" s="13"/>
      <c r="D1317" s="13"/>
      <c r="E1317" s="29" t="s">
        <v>67</v>
      </c>
      <c r="F1317" s="16">
        <f t="shared" si="2209"/>
        <v>19286.299999999999</v>
      </c>
      <c r="G1317" s="16">
        <f t="shared" si="2210"/>
        <v>100857.2</v>
      </c>
      <c r="H1317" s="16">
        <f t="shared" si="2211"/>
        <v>6975</v>
      </c>
      <c r="I1317" s="16">
        <f t="shared" si="2212"/>
        <v>0</v>
      </c>
      <c r="J1317" s="16">
        <f t="shared" si="2213"/>
        <v>-8707.7000000000007</v>
      </c>
      <c r="K1317" s="16">
        <f t="shared" si="2214"/>
        <v>0</v>
      </c>
      <c r="L1317" s="16">
        <f t="shared" si="2177"/>
        <v>19286.299999999999</v>
      </c>
      <c r="M1317" s="16">
        <f t="shared" si="2178"/>
        <v>92149.5</v>
      </c>
      <c r="N1317" s="16">
        <f t="shared" si="2179"/>
        <v>6975</v>
      </c>
      <c r="O1317" s="16">
        <f t="shared" si="2215"/>
        <v>39788.699999999997</v>
      </c>
      <c r="P1317" s="16">
        <f t="shared" si="2216"/>
        <v>17710</v>
      </c>
      <c r="Q1317" s="16">
        <f t="shared" si="2217"/>
        <v>51914.5</v>
      </c>
      <c r="R1317" s="16">
        <f t="shared" si="2104"/>
        <v>59075</v>
      </c>
      <c r="S1317" s="16">
        <f t="shared" si="2105"/>
        <v>109859.5</v>
      </c>
      <c r="T1317" s="16">
        <f t="shared" si="2106"/>
        <v>58889.5</v>
      </c>
      <c r="U1317" s="16">
        <f t="shared" si="2218"/>
        <v>0</v>
      </c>
      <c r="V1317" s="16">
        <f t="shared" si="2219"/>
        <v>0</v>
      </c>
      <c r="W1317" s="16">
        <f t="shared" si="2220"/>
        <v>0</v>
      </c>
      <c r="X1317" s="16">
        <f t="shared" si="2107"/>
        <v>59075</v>
      </c>
      <c r="Y1317" s="16">
        <f t="shared" si="2108"/>
        <v>109859.5</v>
      </c>
      <c r="Z1317" s="16">
        <f t="shared" si="2109"/>
        <v>58889.5</v>
      </c>
      <c r="AA1317" s="16">
        <f t="shared" si="2221"/>
        <v>0</v>
      </c>
      <c r="AB1317" s="16">
        <f t="shared" si="2222"/>
        <v>0</v>
      </c>
      <c r="AC1317" s="16">
        <f t="shared" si="2223"/>
        <v>0</v>
      </c>
      <c r="AD1317" s="16">
        <f t="shared" si="2110"/>
        <v>59075</v>
      </c>
      <c r="AE1317" s="16">
        <f t="shared" si="2111"/>
        <v>109859.5</v>
      </c>
      <c r="AF1317" s="16">
        <f t="shared" si="2112"/>
        <v>58889.5</v>
      </c>
      <c r="AG1317" s="16">
        <f t="shared" si="2224"/>
        <v>0</v>
      </c>
      <c r="AH1317" s="16">
        <f t="shared" si="2113"/>
        <v>59075</v>
      </c>
      <c r="AI1317" s="16">
        <f t="shared" si="2114"/>
        <v>109859.5</v>
      </c>
      <c r="AJ1317" s="16">
        <f t="shared" si="2115"/>
        <v>58889.5</v>
      </c>
      <c r="AK1317" s="16">
        <f t="shared" si="2225"/>
        <v>0</v>
      </c>
      <c r="AL1317" s="16">
        <f t="shared" si="2226"/>
        <v>0</v>
      </c>
      <c r="AM1317" s="16">
        <f t="shared" si="2227"/>
        <v>0</v>
      </c>
      <c r="AN1317" s="16">
        <f t="shared" si="2116"/>
        <v>59075</v>
      </c>
      <c r="AO1317" s="16">
        <f t="shared" si="2117"/>
        <v>109859.5</v>
      </c>
      <c r="AP1317" s="16">
        <f t="shared" si="2118"/>
        <v>58889.5</v>
      </c>
      <c r="AQ1317" s="16">
        <f t="shared" si="2228"/>
        <v>0</v>
      </c>
      <c r="AR1317" s="16">
        <f t="shared" si="2229"/>
        <v>0</v>
      </c>
      <c r="AS1317" s="16">
        <f t="shared" si="2230"/>
        <v>0</v>
      </c>
      <c r="AT1317" s="16">
        <f t="shared" si="2119"/>
        <v>59075</v>
      </c>
      <c r="AU1317" s="16">
        <f t="shared" si="2120"/>
        <v>109859.5</v>
      </c>
      <c r="AV1317" s="16">
        <f t="shared" si="2121"/>
        <v>58889.5</v>
      </c>
      <c r="AW1317" s="16">
        <f t="shared" si="2231"/>
        <v>0</v>
      </c>
      <c r="AX1317" s="16">
        <f t="shared" si="2232"/>
        <v>0</v>
      </c>
      <c r="AY1317" s="16">
        <f t="shared" si="2233"/>
        <v>0</v>
      </c>
      <c r="AZ1317" s="16">
        <f t="shared" si="2122"/>
        <v>59075</v>
      </c>
      <c r="BA1317" s="16">
        <f t="shared" si="2123"/>
        <v>109859.5</v>
      </c>
      <c r="BB1317" s="16">
        <f t="shared" si="2124"/>
        <v>58889.5</v>
      </c>
      <c r="BC1317" s="16">
        <f t="shared" si="2234"/>
        <v>0</v>
      </c>
      <c r="BD1317" s="30"/>
      <c r="BE1317" s="30"/>
      <c r="BF1317" s="1"/>
      <c r="BG1317" s="1"/>
      <c r="BH1317" s="1"/>
      <c r="BI1317" s="1"/>
      <c r="BJ1317" s="1"/>
    </row>
    <row r="1318" s="1" customFormat="1">
      <c r="A1318" s="13" t="s">
        <v>862</v>
      </c>
      <c r="B1318" s="14" t="s">
        <v>66</v>
      </c>
      <c r="C1318" s="13" t="s">
        <v>327</v>
      </c>
      <c r="D1318" s="13" t="s">
        <v>106</v>
      </c>
      <c r="E1318" s="29" t="s">
        <v>535</v>
      </c>
      <c r="F1318" s="16">
        <f>18579.6+706.7</f>
        <v>19286.299999999999</v>
      </c>
      <c r="G1318" s="16">
        <f>100150.5+706.7</f>
        <v>100857.2</v>
      </c>
      <c r="H1318" s="16">
        <f>6268.3+706.7</f>
        <v>6975</v>
      </c>
      <c r="I1318" s="16"/>
      <c r="J1318" s="16">
        <v>-8707.7000000000007</v>
      </c>
      <c r="K1318" s="16"/>
      <c r="L1318" s="16">
        <f t="shared" si="2177"/>
        <v>19286.299999999999</v>
      </c>
      <c r="M1318" s="16">
        <f t="shared" si="2178"/>
        <v>92149.5</v>
      </c>
      <c r="N1318" s="16">
        <f t="shared" si="2179"/>
        <v>6975</v>
      </c>
      <c r="O1318" s="16">
        <v>39788.699999999997</v>
      </c>
      <c r="P1318" s="16">
        <v>17710</v>
      </c>
      <c r="Q1318" s="16">
        <v>51914.5</v>
      </c>
      <c r="R1318" s="16">
        <f t="shared" si="2104"/>
        <v>59075</v>
      </c>
      <c r="S1318" s="16">
        <f t="shared" si="2105"/>
        <v>109859.5</v>
      </c>
      <c r="T1318" s="16">
        <f t="shared" si="2106"/>
        <v>58889.5</v>
      </c>
      <c r="U1318" s="16"/>
      <c r="V1318" s="16"/>
      <c r="W1318" s="16"/>
      <c r="X1318" s="16">
        <f t="shared" si="2107"/>
        <v>59075</v>
      </c>
      <c r="Y1318" s="16">
        <f t="shared" si="2108"/>
        <v>109859.5</v>
      </c>
      <c r="Z1318" s="16">
        <f t="shared" si="2109"/>
        <v>58889.5</v>
      </c>
      <c r="AA1318" s="16"/>
      <c r="AB1318" s="16"/>
      <c r="AC1318" s="16"/>
      <c r="AD1318" s="16">
        <f t="shared" si="2110"/>
        <v>59075</v>
      </c>
      <c r="AE1318" s="16">
        <f t="shared" si="2111"/>
        <v>109859.5</v>
      </c>
      <c r="AF1318" s="16">
        <f t="shared" si="2112"/>
        <v>58889.5</v>
      </c>
      <c r="AG1318" s="16"/>
      <c r="AH1318" s="16">
        <f t="shared" si="2113"/>
        <v>59075</v>
      </c>
      <c r="AI1318" s="16">
        <f t="shared" si="2114"/>
        <v>109859.5</v>
      </c>
      <c r="AJ1318" s="16">
        <f t="shared" si="2115"/>
        <v>58889.5</v>
      </c>
      <c r="AK1318" s="16"/>
      <c r="AL1318" s="16"/>
      <c r="AM1318" s="16"/>
      <c r="AN1318" s="16">
        <f t="shared" si="2116"/>
        <v>59075</v>
      </c>
      <c r="AO1318" s="16">
        <f t="shared" si="2117"/>
        <v>109859.5</v>
      </c>
      <c r="AP1318" s="16">
        <f t="shared" si="2118"/>
        <v>58889.5</v>
      </c>
      <c r="AQ1318" s="16"/>
      <c r="AR1318" s="16"/>
      <c r="AS1318" s="16"/>
      <c r="AT1318" s="16">
        <f t="shared" si="2119"/>
        <v>59075</v>
      </c>
      <c r="AU1318" s="16">
        <f t="shared" si="2120"/>
        <v>109859.5</v>
      </c>
      <c r="AV1318" s="16">
        <f t="shared" si="2121"/>
        <v>58889.5</v>
      </c>
      <c r="AW1318" s="16"/>
      <c r="AX1318" s="16"/>
      <c r="AY1318" s="16"/>
      <c r="AZ1318" s="16">
        <f t="shared" si="2122"/>
        <v>59075</v>
      </c>
      <c r="BA1318" s="16">
        <f t="shared" si="2123"/>
        <v>109859.5</v>
      </c>
      <c r="BB1318" s="16">
        <f t="shared" si="2124"/>
        <v>58889.5</v>
      </c>
      <c r="BC1318" s="16"/>
      <c r="BD1318" s="30"/>
      <c r="BE1318" s="30">
        <v>25</v>
      </c>
      <c r="BF1318" s="1"/>
      <c r="BG1318" s="1"/>
      <c r="BH1318" s="1"/>
      <c r="BI1318" s="1"/>
      <c r="BJ1318" s="1"/>
    </row>
    <row r="1319" s="1" customFormat="1">
      <c r="A1319" s="13" t="s">
        <v>864</v>
      </c>
      <c r="B1319" s="14"/>
      <c r="C1319" s="13"/>
      <c r="D1319" s="13"/>
      <c r="E1319" s="29" t="s">
        <v>865</v>
      </c>
      <c r="F1319" s="16">
        <f>F1320+F1327+F1330</f>
        <v>183535.30000000002</v>
      </c>
      <c r="G1319" s="16">
        <f>G1320+G1327+G1330</f>
        <v>143978.20000000001</v>
      </c>
      <c r="H1319" s="16">
        <f>H1320+H1327+H1330</f>
        <v>132895.60000000001</v>
      </c>
      <c r="I1319" s="16">
        <f>I1320+I1327+I1330</f>
        <v>0</v>
      </c>
      <c r="J1319" s="16">
        <f>J1320+J1327+J1330</f>
        <v>8707.7000000000007</v>
      </c>
      <c r="K1319" s="16">
        <f>K1320+K1327+K1330</f>
        <v>0</v>
      </c>
      <c r="L1319" s="16">
        <f t="shared" si="2177"/>
        <v>183535.30000000002</v>
      </c>
      <c r="M1319" s="16">
        <f t="shared" si="2178"/>
        <v>152685.90000000002</v>
      </c>
      <c r="N1319" s="16">
        <f t="shared" si="2179"/>
        <v>132895.60000000001</v>
      </c>
      <c r="O1319" s="16">
        <f>O1320+O1327+O1330</f>
        <v>56276.48558</v>
      </c>
      <c r="P1319" s="16">
        <f>P1320+P1327+P1330</f>
        <v>54926.699999999997</v>
      </c>
      <c r="Q1319" s="16">
        <f>Q1320+Q1327+Q1330</f>
        <v>54003.400000000001</v>
      </c>
      <c r="R1319" s="16">
        <f t="shared" si="2104"/>
        <v>239811.78558000003</v>
      </c>
      <c r="S1319" s="16">
        <f t="shared" si="2105"/>
        <v>207612.60000000003</v>
      </c>
      <c r="T1319" s="16">
        <f t="shared" si="2106"/>
        <v>186899</v>
      </c>
      <c r="U1319" s="16">
        <f>U1320+U1327+U1330</f>
        <v>0</v>
      </c>
      <c r="V1319" s="16">
        <f>V1320+V1327+V1330</f>
        <v>0</v>
      </c>
      <c r="W1319" s="16">
        <f>W1320+W1327+W1330</f>
        <v>0</v>
      </c>
      <c r="X1319" s="16">
        <f t="shared" si="2107"/>
        <v>239811.78558000003</v>
      </c>
      <c r="Y1319" s="16">
        <f t="shared" si="2108"/>
        <v>207612.60000000003</v>
      </c>
      <c r="Z1319" s="16">
        <f t="shared" si="2109"/>
        <v>186899</v>
      </c>
      <c r="AA1319" s="16">
        <f>AA1320+AA1327+AA1330</f>
        <v>0</v>
      </c>
      <c r="AB1319" s="16">
        <f>AB1320+AB1327+AB1330</f>
        <v>0</v>
      </c>
      <c r="AC1319" s="16">
        <f>AC1320+AC1327+AC1330</f>
        <v>0</v>
      </c>
      <c r="AD1319" s="16">
        <f t="shared" si="2110"/>
        <v>239811.78558000003</v>
      </c>
      <c r="AE1319" s="16">
        <f t="shared" si="2111"/>
        <v>207612.60000000003</v>
      </c>
      <c r="AF1319" s="16">
        <f t="shared" si="2112"/>
        <v>186899</v>
      </c>
      <c r="AG1319" s="16">
        <f>AG1320+AG1327+AG1330</f>
        <v>0</v>
      </c>
      <c r="AH1319" s="16">
        <f t="shared" si="2113"/>
        <v>239811.78558000003</v>
      </c>
      <c r="AI1319" s="16">
        <f t="shared" si="2114"/>
        <v>207612.60000000003</v>
      </c>
      <c r="AJ1319" s="16">
        <f t="shared" si="2115"/>
        <v>186899</v>
      </c>
      <c r="AK1319" s="16">
        <f>AK1320+AK1327+AK1330</f>
        <v>0</v>
      </c>
      <c r="AL1319" s="16">
        <f>AL1320+AL1327+AL1330</f>
        <v>0</v>
      </c>
      <c r="AM1319" s="16">
        <f>AM1320+AM1327+AM1330</f>
        <v>0</v>
      </c>
      <c r="AN1319" s="16">
        <f t="shared" si="2116"/>
        <v>239811.78558000003</v>
      </c>
      <c r="AO1319" s="16">
        <f t="shared" si="2117"/>
        <v>207612.60000000003</v>
      </c>
      <c r="AP1319" s="16">
        <f t="shared" si="2118"/>
        <v>186899</v>
      </c>
      <c r="AQ1319" s="16">
        <f>AQ1320+AQ1327+AQ1330</f>
        <v>0</v>
      </c>
      <c r="AR1319" s="16">
        <f>AR1320+AR1327+AR1330</f>
        <v>0</v>
      </c>
      <c r="AS1319" s="16">
        <f>AS1320+AS1327+AS1330</f>
        <v>0</v>
      </c>
      <c r="AT1319" s="16">
        <f t="shared" si="2119"/>
        <v>239811.78558000003</v>
      </c>
      <c r="AU1319" s="16">
        <f t="shared" si="2120"/>
        <v>207612.60000000003</v>
      </c>
      <c r="AV1319" s="16">
        <f t="shared" si="2121"/>
        <v>186899</v>
      </c>
      <c r="AW1319" s="16">
        <f>AW1320+AW1327+AW1330</f>
        <v>-15002.799999999999</v>
      </c>
      <c r="AX1319" s="16">
        <f>AX1320+AX1327+AX1330</f>
        <v>0</v>
      </c>
      <c r="AY1319" s="16">
        <f>AY1320+AY1327+AY1330</f>
        <v>0</v>
      </c>
      <c r="AZ1319" s="16">
        <f t="shared" si="2122"/>
        <v>224808.98558000004</v>
      </c>
      <c r="BA1319" s="16">
        <f t="shared" si="2123"/>
        <v>207612.60000000003</v>
      </c>
      <c r="BB1319" s="16">
        <f t="shared" si="2124"/>
        <v>186899</v>
      </c>
      <c r="BC1319" s="16">
        <f>BC1320+BC1327+BC1330</f>
        <v>0</v>
      </c>
      <c r="BD1319" s="30"/>
      <c r="BE1319" s="30"/>
      <c r="BF1319" s="1"/>
      <c r="BG1319" s="1"/>
      <c r="BH1319" s="1"/>
      <c r="BI1319" s="1"/>
      <c r="BJ1319" s="1"/>
    </row>
    <row r="1320" s="1" customFormat="1">
      <c r="A1320" s="13" t="s">
        <v>866</v>
      </c>
      <c r="B1320" s="14"/>
      <c r="C1320" s="13"/>
      <c r="D1320" s="13"/>
      <c r="E1320" s="29" t="s">
        <v>147</v>
      </c>
      <c r="F1320" s="16">
        <f>F1321+F1323+F1325</f>
        <v>74664.600000000006</v>
      </c>
      <c r="G1320" s="16">
        <f>G1321+G1323+G1325</f>
        <v>76669.899999999994</v>
      </c>
      <c r="H1320" s="16">
        <f>H1321+H1323+H1325</f>
        <v>72420.300000000003</v>
      </c>
      <c r="I1320" s="16">
        <f>I1321+I1323+I1325</f>
        <v>0</v>
      </c>
      <c r="J1320" s="16">
        <f>J1321+J1323+J1325</f>
        <v>0</v>
      </c>
      <c r="K1320" s="16">
        <f>K1321+K1323+K1325</f>
        <v>0</v>
      </c>
      <c r="L1320" s="16">
        <f t="shared" si="2177"/>
        <v>74664.600000000006</v>
      </c>
      <c r="M1320" s="16">
        <f t="shared" si="2178"/>
        <v>76669.899999999994</v>
      </c>
      <c r="N1320" s="16">
        <f t="shared" si="2179"/>
        <v>72420.300000000003</v>
      </c>
      <c r="O1320" s="16">
        <f>O1321+O1323+O1325</f>
        <v>12076.48558</v>
      </c>
      <c r="P1320" s="16">
        <f>P1321+P1323+P1325</f>
        <v>14926.700000000001</v>
      </c>
      <c r="Q1320" s="16">
        <f>Q1321+Q1323+Q1325</f>
        <v>14003.4</v>
      </c>
      <c r="R1320" s="16">
        <f t="shared" ref="R1320:R1383" si="2235">L1320+O1320</f>
        <v>86741.085580000014</v>
      </c>
      <c r="S1320" s="16">
        <f t="shared" ref="S1320:S1383" si="2236">M1320+P1320</f>
        <v>91596.599999999991</v>
      </c>
      <c r="T1320" s="16">
        <f t="shared" ref="T1320:T1383" si="2237">N1320+Q1320</f>
        <v>86423.699999999997</v>
      </c>
      <c r="U1320" s="16">
        <f>U1321+U1323+U1325</f>
        <v>0</v>
      </c>
      <c r="V1320" s="16">
        <f>V1321+V1323+V1325</f>
        <v>0</v>
      </c>
      <c r="W1320" s="16">
        <f>W1321+W1323+W1325</f>
        <v>0</v>
      </c>
      <c r="X1320" s="16">
        <f t="shared" ref="X1320:X1383" si="2238">R1320+U1320</f>
        <v>86741.085580000014</v>
      </c>
      <c r="Y1320" s="16">
        <f t="shared" ref="Y1320:Y1383" si="2239">S1320+V1320</f>
        <v>91596.599999999991</v>
      </c>
      <c r="Z1320" s="16">
        <f t="shared" ref="Z1320:Z1383" si="2240">T1320+W1320</f>
        <v>86423.699999999997</v>
      </c>
      <c r="AA1320" s="16">
        <f>AA1321+AA1323+AA1325</f>
        <v>0</v>
      </c>
      <c r="AB1320" s="16">
        <f>AB1321+AB1323+AB1325</f>
        <v>0</v>
      </c>
      <c r="AC1320" s="16">
        <f>AC1321+AC1323+AC1325</f>
        <v>0</v>
      </c>
      <c r="AD1320" s="16">
        <f t="shared" ref="AD1320:AD1383" si="2241">X1320+AA1320</f>
        <v>86741.085580000014</v>
      </c>
      <c r="AE1320" s="16">
        <f t="shared" ref="AE1320:AE1383" si="2242">Y1320+AB1320</f>
        <v>91596.599999999991</v>
      </c>
      <c r="AF1320" s="16">
        <f t="shared" ref="AF1320:AF1383" si="2243">Z1320+AC1320</f>
        <v>86423.699999999997</v>
      </c>
      <c r="AG1320" s="16">
        <f>AG1321+AG1323+AG1325</f>
        <v>0</v>
      </c>
      <c r="AH1320" s="16">
        <f t="shared" ref="AH1320:AH1383" si="2244">AD1320+AG1320</f>
        <v>86741.085580000014</v>
      </c>
      <c r="AI1320" s="16">
        <f t="shared" ref="AI1320:AI1383" si="2245">AE1320</f>
        <v>91596.599999999991</v>
      </c>
      <c r="AJ1320" s="16">
        <f t="shared" ref="AJ1320:AJ1383" si="2246">AF1320</f>
        <v>86423.699999999997</v>
      </c>
      <c r="AK1320" s="16">
        <f>AK1321+AK1323+AK1325</f>
        <v>0</v>
      </c>
      <c r="AL1320" s="16">
        <f>AL1321+AL1323+AL1325</f>
        <v>0</v>
      </c>
      <c r="AM1320" s="16">
        <f>AM1321+AM1323+AM1325</f>
        <v>0</v>
      </c>
      <c r="AN1320" s="16">
        <f t="shared" ref="AN1320:AN1383" si="2247">AH1320+AK1320</f>
        <v>86741.085580000014</v>
      </c>
      <c r="AO1320" s="16">
        <f t="shared" ref="AO1320:AO1383" si="2248">AI1320+AL1320</f>
        <v>91596.599999999991</v>
      </c>
      <c r="AP1320" s="16">
        <f t="shared" ref="AP1320:AP1383" si="2249">AJ1320+AM1320</f>
        <v>86423.699999999997</v>
      </c>
      <c r="AQ1320" s="16">
        <f>AQ1321+AQ1323+AQ1325</f>
        <v>0</v>
      </c>
      <c r="AR1320" s="16">
        <f>AR1321+AR1323+AR1325</f>
        <v>0</v>
      </c>
      <c r="AS1320" s="16">
        <f>AS1321+AS1323+AS1325</f>
        <v>0</v>
      </c>
      <c r="AT1320" s="16">
        <f t="shared" ref="AT1320:AT1383" si="2250">AN1320+AQ1320</f>
        <v>86741.085580000014</v>
      </c>
      <c r="AU1320" s="16">
        <f t="shared" ref="AU1320:AU1383" si="2251">AO1320+AR1320</f>
        <v>91596.599999999991</v>
      </c>
      <c r="AV1320" s="16">
        <f t="shared" ref="AV1320:AV1383" si="2252">AP1320+AS1320</f>
        <v>86423.699999999997</v>
      </c>
      <c r="AW1320" s="16">
        <f>AW1321+AW1323+AW1325</f>
        <v>0</v>
      </c>
      <c r="AX1320" s="16">
        <f>AX1321+AX1323+AX1325</f>
        <v>0</v>
      </c>
      <c r="AY1320" s="16">
        <f>AY1321+AY1323+AY1325</f>
        <v>0</v>
      </c>
      <c r="AZ1320" s="16">
        <f t="shared" ref="AZ1320:AZ1383" si="2253">AT1320+AW1320</f>
        <v>86741.085580000014</v>
      </c>
      <c r="BA1320" s="16">
        <f t="shared" ref="BA1320:BA1383" si="2254">AU1320+AX1320</f>
        <v>91596.599999999991</v>
      </c>
      <c r="BB1320" s="16">
        <f t="shared" ref="BB1320:BB1383" si="2255">AV1320+AY1320</f>
        <v>86423.699999999997</v>
      </c>
      <c r="BC1320" s="16">
        <f>BC1321+BC1323+BC1325</f>
        <v>0</v>
      </c>
      <c r="BD1320" s="30"/>
      <c r="BE1320" s="30"/>
      <c r="BF1320" s="1"/>
      <c r="BG1320" s="1"/>
      <c r="BH1320" s="1"/>
      <c r="BI1320" s="1"/>
      <c r="BJ1320" s="1"/>
    </row>
    <row r="1321" s="1" customFormat="1">
      <c r="A1321" s="13" t="s">
        <v>866</v>
      </c>
      <c r="B1321" s="14" t="s">
        <v>148</v>
      </c>
      <c r="C1321" s="13"/>
      <c r="D1321" s="13"/>
      <c r="E1321" s="29" t="s">
        <v>149</v>
      </c>
      <c r="F1321" s="16">
        <f>F1322</f>
        <v>65220.800000000003</v>
      </c>
      <c r="G1321" s="16">
        <f>G1322</f>
        <v>67226.199999999997</v>
      </c>
      <c r="H1321" s="16">
        <f>H1322</f>
        <v>62976.599999999999</v>
      </c>
      <c r="I1321" s="16">
        <f>I1322</f>
        <v>0</v>
      </c>
      <c r="J1321" s="16">
        <f>J1322</f>
        <v>0</v>
      </c>
      <c r="K1321" s="16">
        <f>K1322</f>
        <v>0</v>
      </c>
      <c r="L1321" s="16">
        <f t="shared" si="2177"/>
        <v>65220.800000000003</v>
      </c>
      <c r="M1321" s="16">
        <f t="shared" si="2178"/>
        <v>67226.199999999997</v>
      </c>
      <c r="N1321" s="16">
        <f t="shared" si="2179"/>
        <v>62976.599999999999</v>
      </c>
      <c r="O1321" s="16">
        <f>O1322</f>
        <v>12033</v>
      </c>
      <c r="P1321" s="16">
        <f>P1322</f>
        <v>14926.700000000001</v>
      </c>
      <c r="Q1321" s="16">
        <f>Q1322</f>
        <v>14003.4</v>
      </c>
      <c r="R1321" s="16">
        <f t="shared" si="2235"/>
        <v>77253.800000000003</v>
      </c>
      <c r="S1321" s="16">
        <f t="shared" si="2236"/>
        <v>82152.899999999994</v>
      </c>
      <c r="T1321" s="16">
        <f t="shared" si="2237"/>
        <v>76980</v>
      </c>
      <c r="U1321" s="16">
        <f>U1322</f>
        <v>0</v>
      </c>
      <c r="V1321" s="16">
        <f>V1322</f>
        <v>0</v>
      </c>
      <c r="W1321" s="16">
        <f>W1322</f>
        <v>0</v>
      </c>
      <c r="X1321" s="16">
        <f t="shared" si="2238"/>
        <v>77253.800000000003</v>
      </c>
      <c r="Y1321" s="16">
        <f t="shared" si="2239"/>
        <v>82152.899999999994</v>
      </c>
      <c r="Z1321" s="16">
        <f t="shared" si="2240"/>
        <v>76980</v>
      </c>
      <c r="AA1321" s="16">
        <f>AA1322</f>
        <v>0</v>
      </c>
      <c r="AB1321" s="16">
        <f>AB1322</f>
        <v>0</v>
      </c>
      <c r="AC1321" s="16">
        <f>AC1322</f>
        <v>0</v>
      </c>
      <c r="AD1321" s="16">
        <f t="shared" si="2241"/>
        <v>77253.800000000003</v>
      </c>
      <c r="AE1321" s="16">
        <f t="shared" si="2242"/>
        <v>82152.899999999994</v>
      </c>
      <c r="AF1321" s="16">
        <f t="shared" si="2243"/>
        <v>76980</v>
      </c>
      <c r="AG1321" s="16">
        <f>AG1322</f>
        <v>0</v>
      </c>
      <c r="AH1321" s="16">
        <f t="shared" si="2244"/>
        <v>77253.800000000003</v>
      </c>
      <c r="AI1321" s="16">
        <f t="shared" si="2245"/>
        <v>82152.899999999994</v>
      </c>
      <c r="AJ1321" s="16">
        <f t="shared" si="2246"/>
        <v>76980</v>
      </c>
      <c r="AK1321" s="16">
        <f>AK1322</f>
        <v>0</v>
      </c>
      <c r="AL1321" s="16">
        <f>AL1322</f>
        <v>0</v>
      </c>
      <c r="AM1321" s="16">
        <f>AM1322</f>
        <v>0</v>
      </c>
      <c r="AN1321" s="16">
        <f t="shared" si="2247"/>
        <v>77253.800000000003</v>
      </c>
      <c r="AO1321" s="16">
        <f t="shared" si="2248"/>
        <v>82152.899999999994</v>
      </c>
      <c r="AP1321" s="16">
        <f t="shared" si="2249"/>
        <v>76980</v>
      </c>
      <c r="AQ1321" s="16">
        <f>AQ1322</f>
        <v>0</v>
      </c>
      <c r="AR1321" s="16">
        <f>AR1322</f>
        <v>0</v>
      </c>
      <c r="AS1321" s="16">
        <f>AS1322</f>
        <v>0</v>
      </c>
      <c r="AT1321" s="16">
        <f t="shared" si="2250"/>
        <v>77253.800000000003</v>
      </c>
      <c r="AU1321" s="16">
        <f t="shared" si="2251"/>
        <v>82152.899999999994</v>
      </c>
      <c r="AV1321" s="16">
        <f t="shared" si="2252"/>
        <v>76980</v>
      </c>
      <c r="AW1321" s="16">
        <f>AW1322</f>
        <v>0</v>
      </c>
      <c r="AX1321" s="16">
        <f>AX1322</f>
        <v>0</v>
      </c>
      <c r="AY1321" s="16">
        <f>AY1322</f>
        <v>0</v>
      </c>
      <c r="AZ1321" s="16">
        <f t="shared" si="2253"/>
        <v>77253.800000000003</v>
      </c>
      <c r="BA1321" s="16">
        <f t="shared" si="2254"/>
        <v>82152.899999999994</v>
      </c>
      <c r="BB1321" s="16">
        <f t="shared" si="2255"/>
        <v>76980</v>
      </c>
      <c r="BC1321" s="16">
        <f>BC1322</f>
        <v>0</v>
      </c>
      <c r="BD1321" s="30"/>
      <c r="BE1321" s="30"/>
      <c r="BF1321" s="1"/>
      <c r="BG1321" s="1"/>
      <c r="BH1321" s="1"/>
      <c r="BI1321" s="1"/>
      <c r="BJ1321" s="1"/>
    </row>
    <row r="1322" s="1" customFormat="1">
      <c r="A1322" s="13" t="s">
        <v>866</v>
      </c>
      <c r="B1322" s="14" t="s">
        <v>148</v>
      </c>
      <c r="C1322" s="13" t="s">
        <v>327</v>
      </c>
      <c r="D1322" s="13" t="s">
        <v>327</v>
      </c>
      <c r="E1322" s="29" t="s">
        <v>675</v>
      </c>
      <c r="F1322" s="16">
        <v>65220.800000000003</v>
      </c>
      <c r="G1322" s="16">
        <v>67226.199999999997</v>
      </c>
      <c r="H1322" s="16">
        <v>62976.599999999999</v>
      </c>
      <c r="I1322" s="16"/>
      <c r="J1322" s="16"/>
      <c r="K1322" s="16"/>
      <c r="L1322" s="16">
        <f t="shared" si="2177"/>
        <v>65220.800000000003</v>
      </c>
      <c r="M1322" s="16">
        <f t="shared" si="2178"/>
        <v>67226.199999999997</v>
      </c>
      <c r="N1322" s="16">
        <f t="shared" si="2179"/>
        <v>62976.599999999999</v>
      </c>
      <c r="O1322" s="16">
        <v>12033</v>
      </c>
      <c r="P1322" s="16">
        <v>14926.700000000001</v>
      </c>
      <c r="Q1322" s="16">
        <v>14003.4</v>
      </c>
      <c r="R1322" s="16">
        <f t="shared" si="2235"/>
        <v>77253.800000000003</v>
      </c>
      <c r="S1322" s="16">
        <f t="shared" si="2236"/>
        <v>82152.899999999994</v>
      </c>
      <c r="T1322" s="16">
        <f t="shared" si="2237"/>
        <v>76980</v>
      </c>
      <c r="U1322" s="16"/>
      <c r="V1322" s="16"/>
      <c r="W1322" s="16"/>
      <c r="X1322" s="16">
        <f t="shared" si="2238"/>
        <v>77253.800000000003</v>
      </c>
      <c r="Y1322" s="16">
        <f t="shared" si="2239"/>
        <v>82152.899999999994</v>
      </c>
      <c r="Z1322" s="16">
        <f t="shared" si="2240"/>
        <v>76980</v>
      </c>
      <c r="AA1322" s="16"/>
      <c r="AB1322" s="16"/>
      <c r="AC1322" s="16"/>
      <c r="AD1322" s="16">
        <f t="shared" si="2241"/>
        <v>77253.800000000003</v>
      </c>
      <c r="AE1322" s="16">
        <f t="shared" si="2242"/>
        <v>82152.899999999994</v>
      </c>
      <c r="AF1322" s="16">
        <f t="shared" si="2243"/>
        <v>76980</v>
      </c>
      <c r="AG1322" s="16"/>
      <c r="AH1322" s="16">
        <f t="shared" si="2244"/>
        <v>77253.800000000003</v>
      </c>
      <c r="AI1322" s="16">
        <f t="shared" si="2245"/>
        <v>82152.899999999994</v>
      </c>
      <c r="AJ1322" s="16">
        <f t="shared" si="2246"/>
        <v>76980</v>
      </c>
      <c r="AK1322" s="16"/>
      <c r="AL1322" s="16"/>
      <c r="AM1322" s="16"/>
      <c r="AN1322" s="16">
        <f t="shared" si="2247"/>
        <v>77253.800000000003</v>
      </c>
      <c r="AO1322" s="16">
        <f t="shared" si="2248"/>
        <v>82152.899999999994</v>
      </c>
      <c r="AP1322" s="16">
        <f t="shared" si="2249"/>
        <v>76980</v>
      </c>
      <c r="AQ1322" s="16"/>
      <c r="AR1322" s="16"/>
      <c r="AS1322" s="16"/>
      <c r="AT1322" s="16">
        <f t="shared" si="2250"/>
        <v>77253.800000000003</v>
      </c>
      <c r="AU1322" s="16">
        <f t="shared" si="2251"/>
        <v>82152.899999999994</v>
      </c>
      <c r="AV1322" s="16">
        <f t="shared" si="2252"/>
        <v>76980</v>
      </c>
      <c r="AW1322" s="16"/>
      <c r="AX1322" s="16"/>
      <c r="AY1322" s="16"/>
      <c r="AZ1322" s="16">
        <f t="shared" si="2253"/>
        <v>77253.800000000003</v>
      </c>
      <c r="BA1322" s="16">
        <f t="shared" si="2254"/>
        <v>82152.899999999994</v>
      </c>
      <c r="BB1322" s="16">
        <f t="shared" si="2255"/>
        <v>76980</v>
      </c>
      <c r="BC1322" s="16"/>
      <c r="BD1322" s="30"/>
      <c r="BE1322" s="30"/>
      <c r="BF1322" s="1"/>
      <c r="BG1322" s="1"/>
      <c r="BH1322" s="1"/>
      <c r="BI1322" s="1"/>
      <c r="BJ1322" s="1"/>
    </row>
    <row r="1323" s="1" customFormat="1">
      <c r="A1323" s="13" t="s">
        <v>866</v>
      </c>
      <c r="B1323" s="14" t="s">
        <v>66</v>
      </c>
      <c r="C1323" s="13"/>
      <c r="D1323" s="13"/>
      <c r="E1323" s="29" t="s">
        <v>67</v>
      </c>
      <c r="F1323" s="16">
        <f>F1324</f>
        <v>9376.5</v>
      </c>
      <c r="G1323" s="16">
        <f>G1324</f>
        <v>9376.5</v>
      </c>
      <c r="H1323" s="16">
        <f>H1324</f>
        <v>9376.5999999999985</v>
      </c>
      <c r="I1323" s="16">
        <f>I1324</f>
        <v>0</v>
      </c>
      <c r="J1323" s="16">
        <f>J1324</f>
        <v>0</v>
      </c>
      <c r="K1323" s="16">
        <f>K1324</f>
        <v>0</v>
      </c>
      <c r="L1323" s="16">
        <f t="shared" si="2177"/>
        <v>9376.5</v>
      </c>
      <c r="M1323" s="16">
        <f t="shared" si="2178"/>
        <v>9376.5</v>
      </c>
      <c r="N1323" s="16">
        <f t="shared" si="2179"/>
        <v>9376.5999999999985</v>
      </c>
      <c r="O1323" s="16">
        <f>O1324</f>
        <v>43.485579999999999</v>
      </c>
      <c r="P1323" s="16">
        <f>P1324</f>
        <v>0</v>
      </c>
      <c r="Q1323" s="16">
        <f>Q1324</f>
        <v>0</v>
      </c>
      <c r="R1323" s="16">
        <f t="shared" si="2235"/>
        <v>9419.9855800000005</v>
      </c>
      <c r="S1323" s="16">
        <f t="shared" si="2236"/>
        <v>9376.5</v>
      </c>
      <c r="T1323" s="16">
        <f t="shared" si="2237"/>
        <v>9376.5999999999985</v>
      </c>
      <c r="U1323" s="16">
        <f>U1324</f>
        <v>0</v>
      </c>
      <c r="V1323" s="16">
        <f>V1324</f>
        <v>0</v>
      </c>
      <c r="W1323" s="16">
        <f>W1324</f>
        <v>0</v>
      </c>
      <c r="X1323" s="16">
        <f t="shared" si="2238"/>
        <v>9419.9855800000005</v>
      </c>
      <c r="Y1323" s="16">
        <f t="shared" si="2239"/>
        <v>9376.5</v>
      </c>
      <c r="Z1323" s="16">
        <f t="shared" si="2240"/>
        <v>9376.5999999999985</v>
      </c>
      <c r="AA1323" s="16">
        <f>AA1324</f>
        <v>0</v>
      </c>
      <c r="AB1323" s="16">
        <f>AB1324</f>
        <v>0</v>
      </c>
      <c r="AC1323" s="16">
        <f>AC1324</f>
        <v>0</v>
      </c>
      <c r="AD1323" s="16">
        <f t="shared" si="2241"/>
        <v>9419.9855800000005</v>
      </c>
      <c r="AE1323" s="16">
        <f t="shared" si="2242"/>
        <v>9376.5</v>
      </c>
      <c r="AF1323" s="16">
        <f t="shared" si="2243"/>
        <v>9376.5999999999985</v>
      </c>
      <c r="AG1323" s="16">
        <f>AG1324</f>
        <v>0</v>
      </c>
      <c r="AH1323" s="16">
        <f t="shared" si="2244"/>
        <v>9419.9855800000005</v>
      </c>
      <c r="AI1323" s="16">
        <f t="shared" si="2245"/>
        <v>9376.5</v>
      </c>
      <c r="AJ1323" s="16">
        <f t="shared" si="2246"/>
        <v>9376.5999999999985</v>
      </c>
      <c r="AK1323" s="16">
        <f>AK1324</f>
        <v>0</v>
      </c>
      <c r="AL1323" s="16">
        <f>AL1324</f>
        <v>0</v>
      </c>
      <c r="AM1323" s="16">
        <f>AM1324</f>
        <v>0</v>
      </c>
      <c r="AN1323" s="16">
        <f t="shared" si="2247"/>
        <v>9419.9855800000005</v>
      </c>
      <c r="AO1323" s="16">
        <f t="shared" si="2248"/>
        <v>9376.5</v>
      </c>
      <c r="AP1323" s="16">
        <f t="shared" si="2249"/>
        <v>9376.5999999999985</v>
      </c>
      <c r="AQ1323" s="16">
        <f>AQ1324</f>
        <v>0</v>
      </c>
      <c r="AR1323" s="16">
        <f>AR1324</f>
        <v>0</v>
      </c>
      <c r="AS1323" s="16">
        <f>AS1324</f>
        <v>0</v>
      </c>
      <c r="AT1323" s="16">
        <f t="shared" si="2250"/>
        <v>9419.9855800000005</v>
      </c>
      <c r="AU1323" s="16">
        <f t="shared" si="2251"/>
        <v>9376.5</v>
      </c>
      <c r="AV1323" s="16">
        <f t="shared" si="2252"/>
        <v>9376.5999999999985</v>
      </c>
      <c r="AW1323" s="16">
        <f>AW1324</f>
        <v>0</v>
      </c>
      <c r="AX1323" s="16">
        <f>AX1324</f>
        <v>0</v>
      </c>
      <c r="AY1323" s="16">
        <f>AY1324</f>
        <v>0</v>
      </c>
      <c r="AZ1323" s="16">
        <f t="shared" si="2253"/>
        <v>9419.9855800000005</v>
      </c>
      <c r="BA1323" s="16">
        <f t="shared" si="2254"/>
        <v>9376.5</v>
      </c>
      <c r="BB1323" s="16">
        <f t="shared" si="2255"/>
        <v>9376.5999999999985</v>
      </c>
      <c r="BC1323" s="16">
        <f>BC1324</f>
        <v>0</v>
      </c>
      <c r="BD1323" s="30"/>
      <c r="BE1323" s="30"/>
      <c r="BF1323" s="1"/>
      <c r="BG1323" s="1"/>
      <c r="BH1323" s="1"/>
      <c r="BI1323" s="1"/>
      <c r="BJ1323" s="1"/>
    </row>
    <row r="1324" s="1" customFormat="1">
      <c r="A1324" s="13" t="s">
        <v>866</v>
      </c>
      <c r="B1324" s="14" t="s">
        <v>66</v>
      </c>
      <c r="C1324" s="13" t="s">
        <v>327</v>
      </c>
      <c r="D1324" s="13" t="s">
        <v>327</v>
      </c>
      <c r="E1324" s="29" t="s">
        <v>675</v>
      </c>
      <c r="F1324" s="16">
        <v>9376.5</v>
      </c>
      <c r="G1324" s="16">
        <v>9376.5</v>
      </c>
      <c r="H1324" s="16">
        <v>9376.5999999999985</v>
      </c>
      <c r="I1324" s="16"/>
      <c r="J1324" s="16"/>
      <c r="K1324" s="16"/>
      <c r="L1324" s="16">
        <f t="shared" si="2177"/>
        <v>9376.5</v>
      </c>
      <c r="M1324" s="16">
        <f t="shared" si="2178"/>
        <v>9376.5</v>
      </c>
      <c r="N1324" s="16">
        <f t="shared" si="2179"/>
        <v>9376.5999999999985</v>
      </c>
      <c r="O1324" s="16">
        <f>22.95586+20.52972</f>
        <v>43.485579999999999</v>
      </c>
      <c r="P1324" s="16"/>
      <c r="Q1324" s="16"/>
      <c r="R1324" s="16">
        <f t="shared" si="2235"/>
        <v>9419.9855800000005</v>
      </c>
      <c r="S1324" s="16">
        <f t="shared" si="2236"/>
        <v>9376.5</v>
      </c>
      <c r="T1324" s="16">
        <f t="shared" si="2237"/>
        <v>9376.5999999999985</v>
      </c>
      <c r="U1324" s="16"/>
      <c r="V1324" s="16"/>
      <c r="W1324" s="16"/>
      <c r="X1324" s="16">
        <f t="shared" si="2238"/>
        <v>9419.9855800000005</v>
      </c>
      <c r="Y1324" s="16">
        <f t="shared" si="2239"/>
        <v>9376.5</v>
      </c>
      <c r="Z1324" s="16">
        <f t="shared" si="2240"/>
        <v>9376.5999999999985</v>
      </c>
      <c r="AA1324" s="16"/>
      <c r="AB1324" s="16"/>
      <c r="AC1324" s="16"/>
      <c r="AD1324" s="16">
        <f t="shared" si="2241"/>
        <v>9419.9855800000005</v>
      </c>
      <c r="AE1324" s="16">
        <f t="shared" si="2242"/>
        <v>9376.5</v>
      </c>
      <c r="AF1324" s="16">
        <f t="shared" si="2243"/>
        <v>9376.5999999999985</v>
      </c>
      <c r="AG1324" s="16"/>
      <c r="AH1324" s="16">
        <f t="shared" si="2244"/>
        <v>9419.9855800000005</v>
      </c>
      <c r="AI1324" s="16">
        <f t="shared" si="2245"/>
        <v>9376.5</v>
      </c>
      <c r="AJ1324" s="16">
        <f t="shared" si="2246"/>
        <v>9376.5999999999985</v>
      </c>
      <c r="AK1324" s="16"/>
      <c r="AL1324" s="16"/>
      <c r="AM1324" s="16"/>
      <c r="AN1324" s="16">
        <f t="shared" si="2247"/>
        <v>9419.9855800000005</v>
      </c>
      <c r="AO1324" s="16">
        <f t="shared" si="2248"/>
        <v>9376.5</v>
      </c>
      <c r="AP1324" s="16">
        <f t="shared" si="2249"/>
        <v>9376.5999999999985</v>
      </c>
      <c r="AQ1324" s="16"/>
      <c r="AR1324" s="16"/>
      <c r="AS1324" s="16"/>
      <c r="AT1324" s="16">
        <f t="shared" si="2250"/>
        <v>9419.9855800000005</v>
      </c>
      <c r="AU1324" s="16">
        <f t="shared" si="2251"/>
        <v>9376.5</v>
      </c>
      <c r="AV1324" s="16">
        <f t="shared" si="2252"/>
        <v>9376.5999999999985</v>
      </c>
      <c r="AW1324" s="16"/>
      <c r="AX1324" s="16"/>
      <c r="AY1324" s="16"/>
      <c r="AZ1324" s="16">
        <f t="shared" si="2253"/>
        <v>9419.9855800000005</v>
      </c>
      <c r="BA1324" s="16">
        <f t="shared" si="2254"/>
        <v>9376.5</v>
      </c>
      <c r="BB1324" s="16">
        <f t="shared" si="2255"/>
        <v>9376.5999999999985</v>
      </c>
      <c r="BC1324" s="16"/>
      <c r="BD1324" s="30"/>
      <c r="BE1324" s="30"/>
      <c r="BF1324" s="1"/>
      <c r="BG1324" s="1"/>
      <c r="BH1324" s="1"/>
      <c r="BI1324" s="1"/>
      <c r="BJ1324" s="1"/>
    </row>
    <row r="1325" s="1" customFormat="1">
      <c r="A1325" s="13" t="s">
        <v>866</v>
      </c>
      <c r="B1325" s="14" t="s">
        <v>52</v>
      </c>
      <c r="C1325" s="13"/>
      <c r="D1325" s="13"/>
      <c r="E1325" s="29" t="s">
        <v>53</v>
      </c>
      <c r="F1325" s="16">
        <f>F1326</f>
        <v>67.299999999999997</v>
      </c>
      <c r="G1325" s="16">
        <f>G1326</f>
        <v>67.200000000000003</v>
      </c>
      <c r="H1325" s="16">
        <f>H1326</f>
        <v>67.099999999999994</v>
      </c>
      <c r="I1325" s="16">
        <f>I1326</f>
        <v>0</v>
      </c>
      <c r="J1325" s="16">
        <f>J1326</f>
        <v>0</v>
      </c>
      <c r="K1325" s="16">
        <f>K1326</f>
        <v>0</v>
      </c>
      <c r="L1325" s="16">
        <f t="shared" si="2177"/>
        <v>67.299999999999997</v>
      </c>
      <c r="M1325" s="16">
        <f t="shared" si="2178"/>
        <v>67.200000000000003</v>
      </c>
      <c r="N1325" s="16">
        <f t="shared" si="2179"/>
        <v>67.099999999999994</v>
      </c>
      <c r="O1325" s="16">
        <f>O1326</f>
        <v>0</v>
      </c>
      <c r="P1325" s="16">
        <f>P1326</f>
        <v>0</v>
      </c>
      <c r="Q1325" s="16">
        <f>Q1326</f>
        <v>0</v>
      </c>
      <c r="R1325" s="16">
        <f t="shared" si="2235"/>
        <v>67.299999999999997</v>
      </c>
      <c r="S1325" s="16">
        <f t="shared" si="2236"/>
        <v>67.200000000000003</v>
      </c>
      <c r="T1325" s="16">
        <f t="shared" si="2237"/>
        <v>67.099999999999994</v>
      </c>
      <c r="U1325" s="16">
        <f>U1326</f>
        <v>0</v>
      </c>
      <c r="V1325" s="16">
        <f>V1326</f>
        <v>0</v>
      </c>
      <c r="W1325" s="16">
        <f>W1326</f>
        <v>0</v>
      </c>
      <c r="X1325" s="16">
        <f t="shared" si="2238"/>
        <v>67.299999999999997</v>
      </c>
      <c r="Y1325" s="16">
        <f t="shared" si="2239"/>
        <v>67.200000000000003</v>
      </c>
      <c r="Z1325" s="16">
        <f t="shared" si="2240"/>
        <v>67.099999999999994</v>
      </c>
      <c r="AA1325" s="16">
        <f>AA1326</f>
        <v>0</v>
      </c>
      <c r="AB1325" s="16">
        <f>AB1326</f>
        <v>0</v>
      </c>
      <c r="AC1325" s="16">
        <f>AC1326</f>
        <v>0</v>
      </c>
      <c r="AD1325" s="16">
        <f t="shared" si="2241"/>
        <v>67.299999999999997</v>
      </c>
      <c r="AE1325" s="16">
        <f t="shared" si="2242"/>
        <v>67.200000000000003</v>
      </c>
      <c r="AF1325" s="16">
        <f t="shared" si="2243"/>
        <v>67.099999999999994</v>
      </c>
      <c r="AG1325" s="16">
        <f>AG1326</f>
        <v>0</v>
      </c>
      <c r="AH1325" s="16">
        <f t="shared" si="2244"/>
        <v>67.299999999999997</v>
      </c>
      <c r="AI1325" s="16">
        <f t="shared" si="2245"/>
        <v>67.200000000000003</v>
      </c>
      <c r="AJ1325" s="16">
        <f t="shared" si="2246"/>
        <v>67.099999999999994</v>
      </c>
      <c r="AK1325" s="16">
        <f>AK1326</f>
        <v>0</v>
      </c>
      <c r="AL1325" s="16">
        <f>AL1326</f>
        <v>0</v>
      </c>
      <c r="AM1325" s="16">
        <f>AM1326</f>
        <v>0</v>
      </c>
      <c r="AN1325" s="16">
        <f t="shared" si="2247"/>
        <v>67.299999999999997</v>
      </c>
      <c r="AO1325" s="16">
        <f t="shared" si="2248"/>
        <v>67.200000000000003</v>
      </c>
      <c r="AP1325" s="16">
        <f t="shared" si="2249"/>
        <v>67.099999999999994</v>
      </c>
      <c r="AQ1325" s="16">
        <f>AQ1326</f>
        <v>0</v>
      </c>
      <c r="AR1325" s="16">
        <f>AR1326</f>
        <v>0</v>
      </c>
      <c r="AS1325" s="16">
        <f>AS1326</f>
        <v>0</v>
      </c>
      <c r="AT1325" s="16">
        <f t="shared" si="2250"/>
        <v>67.299999999999997</v>
      </c>
      <c r="AU1325" s="16">
        <f t="shared" si="2251"/>
        <v>67.200000000000003</v>
      </c>
      <c r="AV1325" s="16">
        <f t="shared" si="2252"/>
        <v>67.099999999999994</v>
      </c>
      <c r="AW1325" s="16">
        <f>AW1326</f>
        <v>0</v>
      </c>
      <c r="AX1325" s="16">
        <f>AX1326</f>
        <v>0</v>
      </c>
      <c r="AY1325" s="16">
        <f>AY1326</f>
        <v>0</v>
      </c>
      <c r="AZ1325" s="16">
        <f t="shared" si="2253"/>
        <v>67.299999999999997</v>
      </c>
      <c r="BA1325" s="16">
        <f t="shared" si="2254"/>
        <v>67.200000000000003</v>
      </c>
      <c r="BB1325" s="16">
        <f t="shared" si="2255"/>
        <v>67.099999999999994</v>
      </c>
      <c r="BC1325" s="16">
        <f>BC1326</f>
        <v>0</v>
      </c>
      <c r="BD1325" s="30"/>
      <c r="BE1325" s="30"/>
      <c r="BF1325" s="1"/>
      <c r="BG1325" s="1"/>
      <c r="BH1325" s="1"/>
      <c r="BI1325" s="1"/>
      <c r="BJ1325" s="1"/>
    </row>
    <row r="1326" s="1" customFormat="1">
      <c r="A1326" s="13" t="s">
        <v>866</v>
      </c>
      <c r="B1326" s="14" t="s">
        <v>52</v>
      </c>
      <c r="C1326" s="13" t="s">
        <v>327</v>
      </c>
      <c r="D1326" s="13" t="s">
        <v>327</v>
      </c>
      <c r="E1326" s="29" t="s">
        <v>675</v>
      </c>
      <c r="F1326" s="16">
        <v>67.299999999999997</v>
      </c>
      <c r="G1326" s="16">
        <v>67.200000000000003</v>
      </c>
      <c r="H1326" s="16">
        <v>67.099999999999994</v>
      </c>
      <c r="I1326" s="16"/>
      <c r="J1326" s="16"/>
      <c r="K1326" s="16"/>
      <c r="L1326" s="16">
        <f t="shared" si="2177"/>
        <v>67.299999999999997</v>
      </c>
      <c r="M1326" s="16">
        <f t="shared" si="2178"/>
        <v>67.200000000000003</v>
      </c>
      <c r="N1326" s="16">
        <f t="shared" si="2179"/>
        <v>67.099999999999994</v>
      </c>
      <c r="O1326" s="16"/>
      <c r="P1326" s="16"/>
      <c r="Q1326" s="16"/>
      <c r="R1326" s="16">
        <f t="shared" si="2235"/>
        <v>67.299999999999997</v>
      </c>
      <c r="S1326" s="16">
        <f t="shared" si="2236"/>
        <v>67.200000000000003</v>
      </c>
      <c r="T1326" s="16">
        <f t="shared" si="2237"/>
        <v>67.099999999999994</v>
      </c>
      <c r="U1326" s="16"/>
      <c r="V1326" s="16"/>
      <c r="W1326" s="16"/>
      <c r="X1326" s="16">
        <f t="shared" si="2238"/>
        <v>67.299999999999997</v>
      </c>
      <c r="Y1326" s="16">
        <f t="shared" si="2239"/>
        <v>67.200000000000003</v>
      </c>
      <c r="Z1326" s="16">
        <f t="shared" si="2240"/>
        <v>67.099999999999994</v>
      </c>
      <c r="AA1326" s="16"/>
      <c r="AB1326" s="16"/>
      <c r="AC1326" s="16"/>
      <c r="AD1326" s="16">
        <f t="shared" si="2241"/>
        <v>67.299999999999997</v>
      </c>
      <c r="AE1326" s="16">
        <f t="shared" si="2242"/>
        <v>67.200000000000003</v>
      </c>
      <c r="AF1326" s="16">
        <f t="shared" si="2243"/>
        <v>67.099999999999994</v>
      </c>
      <c r="AG1326" s="16"/>
      <c r="AH1326" s="16">
        <f t="shared" si="2244"/>
        <v>67.299999999999997</v>
      </c>
      <c r="AI1326" s="16">
        <f t="shared" si="2245"/>
        <v>67.200000000000003</v>
      </c>
      <c r="AJ1326" s="16">
        <f t="shared" si="2246"/>
        <v>67.099999999999994</v>
      </c>
      <c r="AK1326" s="16"/>
      <c r="AL1326" s="16"/>
      <c r="AM1326" s="16"/>
      <c r="AN1326" s="16">
        <f t="shared" si="2247"/>
        <v>67.299999999999997</v>
      </c>
      <c r="AO1326" s="16">
        <f t="shared" si="2248"/>
        <v>67.200000000000003</v>
      </c>
      <c r="AP1326" s="16">
        <f t="shared" si="2249"/>
        <v>67.099999999999994</v>
      </c>
      <c r="AQ1326" s="16"/>
      <c r="AR1326" s="16"/>
      <c r="AS1326" s="16"/>
      <c r="AT1326" s="16">
        <f t="shared" si="2250"/>
        <v>67.299999999999997</v>
      </c>
      <c r="AU1326" s="16">
        <f t="shared" si="2251"/>
        <v>67.200000000000003</v>
      </c>
      <c r="AV1326" s="16">
        <f t="shared" si="2252"/>
        <v>67.099999999999994</v>
      </c>
      <c r="AW1326" s="16"/>
      <c r="AX1326" s="16"/>
      <c r="AY1326" s="16"/>
      <c r="AZ1326" s="16">
        <f t="shared" si="2253"/>
        <v>67.299999999999997</v>
      </c>
      <c r="BA1326" s="16">
        <f t="shared" si="2254"/>
        <v>67.200000000000003</v>
      </c>
      <c r="BB1326" s="16">
        <f t="shared" si="2255"/>
        <v>67.099999999999994</v>
      </c>
      <c r="BC1326" s="16"/>
      <c r="BD1326" s="30"/>
      <c r="BE1326" s="30"/>
      <c r="BF1326" s="1"/>
      <c r="BG1326" s="1"/>
      <c r="BH1326" s="1"/>
      <c r="BI1326" s="1"/>
      <c r="BJ1326" s="1"/>
    </row>
    <row r="1327" s="1" customFormat="1">
      <c r="A1327" s="13" t="s">
        <v>867</v>
      </c>
      <c r="B1327" s="14"/>
      <c r="C1327" s="13"/>
      <c r="D1327" s="13"/>
      <c r="E1327" s="29" t="s">
        <v>868</v>
      </c>
      <c r="F1327" s="16">
        <f t="shared" ref="F1327:F1331" si="2256">F1328</f>
        <v>41583</v>
      </c>
      <c r="G1327" s="16">
        <f t="shared" ref="G1327:G1331" si="2257">G1328</f>
        <v>16833</v>
      </c>
      <c r="H1327" s="16">
        <f t="shared" ref="H1327:H1331" si="2258">H1328</f>
        <v>10000</v>
      </c>
      <c r="I1327" s="16">
        <f t="shared" ref="I1327:I1331" si="2259">I1328</f>
        <v>0</v>
      </c>
      <c r="J1327" s="16">
        <f t="shared" ref="J1327:J1331" si="2260">J1328</f>
        <v>8707.7000000000007</v>
      </c>
      <c r="K1327" s="16">
        <f t="shared" ref="K1327:K1331" si="2261">K1328</f>
        <v>0</v>
      </c>
      <c r="L1327" s="16">
        <f t="shared" si="2177"/>
        <v>41583</v>
      </c>
      <c r="M1327" s="16">
        <f t="shared" si="2178"/>
        <v>25540.700000000001</v>
      </c>
      <c r="N1327" s="16">
        <f t="shared" si="2179"/>
        <v>10000</v>
      </c>
      <c r="O1327" s="16">
        <f t="shared" ref="O1327:O1331" si="2262">O1328</f>
        <v>44200</v>
      </c>
      <c r="P1327" s="16">
        <f t="shared" ref="P1327:P1331" si="2263">P1328</f>
        <v>40000</v>
      </c>
      <c r="Q1327" s="16">
        <f t="shared" ref="Q1327:Q1331" si="2264">Q1328</f>
        <v>40000</v>
      </c>
      <c r="R1327" s="16">
        <f t="shared" si="2235"/>
        <v>85783</v>
      </c>
      <c r="S1327" s="16">
        <f t="shared" si="2236"/>
        <v>65540.699999999997</v>
      </c>
      <c r="T1327" s="16">
        <f t="shared" si="2237"/>
        <v>50000</v>
      </c>
      <c r="U1327" s="16">
        <f t="shared" ref="U1327:U1331" si="2265">U1328</f>
        <v>0</v>
      </c>
      <c r="V1327" s="16">
        <f t="shared" ref="V1327:V1331" si="2266">V1328</f>
        <v>0</v>
      </c>
      <c r="W1327" s="16">
        <f t="shared" ref="W1327:W1331" si="2267">W1328</f>
        <v>0</v>
      </c>
      <c r="X1327" s="16">
        <f t="shared" si="2238"/>
        <v>85783</v>
      </c>
      <c r="Y1327" s="16">
        <f t="shared" si="2239"/>
        <v>65540.699999999997</v>
      </c>
      <c r="Z1327" s="16">
        <f t="shared" si="2240"/>
        <v>50000</v>
      </c>
      <c r="AA1327" s="16">
        <f t="shared" ref="AA1327:AA1331" si="2268">AA1328</f>
        <v>0</v>
      </c>
      <c r="AB1327" s="16">
        <f t="shared" ref="AB1327:AB1331" si="2269">AB1328</f>
        <v>0</v>
      </c>
      <c r="AC1327" s="16">
        <f t="shared" ref="AC1327:AC1331" si="2270">AC1328</f>
        <v>0</v>
      </c>
      <c r="AD1327" s="16">
        <f t="shared" si="2241"/>
        <v>85783</v>
      </c>
      <c r="AE1327" s="16">
        <f t="shared" si="2242"/>
        <v>65540.699999999997</v>
      </c>
      <c r="AF1327" s="16">
        <f t="shared" si="2243"/>
        <v>50000</v>
      </c>
      <c r="AG1327" s="16">
        <f t="shared" ref="AG1327:AG1331" si="2271">AG1328</f>
        <v>0</v>
      </c>
      <c r="AH1327" s="16">
        <f t="shared" si="2244"/>
        <v>85783</v>
      </c>
      <c r="AI1327" s="16">
        <f t="shared" si="2245"/>
        <v>65540.699999999997</v>
      </c>
      <c r="AJ1327" s="16">
        <f t="shared" si="2246"/>
        <v>50000</v>
      </c>
      <c r="AK1327" s="16">
        <f t="shared" ref="AK1327:AK1331" si="2272">AK1328</f>
        <v>0</v>
      </c>
      <c r="AL1327" s="16">
        <f t="shared" ref="AL1327:AL1331" si="2273">AL1328</f>
        <v>0</v>
      </c>
      <c r="AM1327" s="16">
        <f t="shared" ref="AM1327:AM1331" si="2274">AM1328</f>
        <v>0</v>
      </c>
      <c r="AN1327" s="16">
        <f t="shared" si="2247"/>
        <v>85783</v>
      </c>
      <c r="AO1327" s="16">
        <f t="shared" si="2248"/>
        <v>65540.699999999997</v>
      </c>
      <c r="AP1327" s="16">
        <f t="shared" si="2249"/>
        <v>50000</v>
      </c>
      <c r="AQ1327" s="16">
        <f t="shared" ref="AQ1327:AQ1331" si="2275">AQ1328</f>
        <v>0</v>
      </c>
      <c r="AR1327" s="16">
        <f t="shared" ref="AR1327:AR1331" si="2276">AR1328</f>
        <v>0</v>
      </c>
      <c r="AS1327" s="16">
        <f t="shared" ref="AS1327:AS1331" si="2277">AS1328</f>
        <v>0</v>
      </c>
      <c r="AT1327" s="16">
        <f t="shared" si="2250"/>
        <v>85783</v>
      </c>
      <c r="AU1327" s="16">
        <f t="shared" si="2251"/>
        <v>65540.699999999997</v>
      </c>
      <c r="AV1327" s="16">
        <f t="shared" si="2252"/>
        <v>50000</v>
      </c>
      <c r="AW1327" s="16">
        <f t="shared" ref="AW1327:AW1331" si="2278">AW1328</f>
        <v>-15002.799999999999</v>
      </c>
      <c r="AX1327" s="16">
        <f t="shared" ref="AX1327:AX1331" si="2279">AX1328</f>
        <v>0</v>
      </c>
      <c r="AY1327" s="16">
        <f t="shared" ref="AY1327:AY1331" si="2280">AY1328</f>
        <v>0</v>
      </c>
      <c r="AZ1327" s="16">
        <f t="shared" si="2253"/>
        <v>70780.199999999997</v>
      </c>
      <c r="BA1327" s="16">
        <f t="shared" si="2254"/>
        <v>65540.699999999997</v>
      </c>
      <c r="BB1327" s="16">
        <f t="shared" si="2255"/>
        <v>50000</v>
      </c>
      <c r="BC1327" s="16">
        <f t="shared" ref="BC1327:BC1331" si="2281">BC1328</f>
        <v>0</v>
      </c>
      <c r="BD1327" s="30"/>
      <c r="BE1327" s="30"/>
      <c r="BF1327" s="1"/>
      <c r="BG1327" s="1"/>
      <c r="BH1327" s="1"/>
      <c r="BI1327" s="1"/>
      <c r="BJ1327" s="1"/>
    </row>
    <row r="1328" s="1" customFormat="1">
      <c r="A1328" s="13" t="s">
        <v>867</v>
      </c>
      <c r="B1328" s="14" t="s">
        <v>66</v>
      </c>
      <c r="C1328" s="13"/>
      <c r="D1328" s="13"/>
      <c r="E1328" s="29" t="s">
        <v>67</v>
      </c>
      <c r="F1328" s="16">
        <f t="shared" si="2256"/>
        <v>41583</v>
      </c>
      <c r="G1328" s="16">
        <f t="shared" si="2257"/>
        <v>16833</v>
      </c>
      <c r="H1328" s="16">
        <f t="shared" si="2258"/>
        <v>10000</v>
      </c>
      <c r="I1328" s="16">
        <f t="shared" si="2259"/>
        <v>0</v>
      </c>
      <c r="J1328" s="16">
        <f t="shared" si="2260"/>
        <v>8707.7000000000007</v>
      </c>
      <c r="K1328" s="16">
        <f t="shared" si="2261"/>
        <v>0</v>
      </c>
      <c r="L1328" s="16">
        <f t="shared" si="2177"/>
        <v>41583</v>
      </c>
      <c r="M1328" s="16">
        <f t="shared" si="2178"/>
        <v>25540.700000000001</v>
      </c>
      <c r="N1328" s="16">
        <f t="shared" si="2179"/>
        <v>10000</v>
      </c>
      <c r="O1328" s="16">
        <f t="shared" si="2262"/>
        <v>44200</v>
      </c>
      <c r="P1328" s="16">
        <f t="shared" si="2263"/>
        <v>40000</v>
      </c>
      <c r="Q1328" s="16">
        <f t="shared" si="2264"/>
        <v>40000</v>
      </c>
      <c r="R1328" s="16">
        <f t="shared" si="2235"/>
        <v>85783</v>
      </c>
      <c r="S1328" s="16">
        <f t="shared" si="2236"/>
        <v>65540.699999999997</v>
      </c>
      <c r="T1328" s="16">
        <f t="shared" si="2237"/>
        <v>50000</v>
      </c>
      <c r="U1328" s="16">
        <f t="shared" si="2265"/>
        <v>0</v>
      </c>
      <c r="V1328" s="16">
        <f t="shared" si="2266"/>
        <v>0</v>
      </c>
      <c r="W1328" s="16">
        <f t="shared" si="2267"/>
        <v>0</v>
      </c>
      <c r="X1328" s="16">
        <f t="shared" si="2238"/>
        <v>85783</v>
      </c>
      <c r="Y1328" s="16">
        <f t="shared" si="2239"/>
        <v>65540.699999999997</v>
      </c>
      <c r="Z1328" s="16">
        <f t="shared" si="2240"/>
        <v>50000</v>
      </c>
      <c r="AA1328" s="16">
        <f t="shared" si="2268"/>
        <v>0</v>
      </c>
      <c r="AB1328" s="16">
        <f t="shared" si="2269"/>
        <v>0</v>
      </c>
      <c r="AC1328" s="16">
        <f t="shared" si="2270"/>
        <v>0</v>
      </c>
      <c r="AD1328" s="16">
        <f t="shared" si="2241"/>
        <v>85783</v>
      </c>
      <c r="AE1328" s="16">
        <f t="shared" si="2242"/>
        <v>65540.699999999997</v>
      </c>
      <c r="AF1328" s="16">
        <f t="shared" si="2243"/>
        <v>50000</v>
      </c>
      <c r="AG1328" s="16">
        <f t="shared" si="2271"/>
        <v>0</v>
      </c>
      <c r="AH1328" s="16">
        <f t="shared" si="2244"/>
        <v>85783</v>
      </c>
      <c r="AI1328" s="16">
        <f t="shared" si="2245"/>
        <v>65540.699999999997</v>
      </c>
      <c r="AJ1328" s="16">
        <f t="shared" si="2246"/>
        <v>50000</v>
      </c>
      <c r="AK1328" s="16">
        <f t="shared" si="2272"/>
        <v>0</v>
      </c>
      <c r="AL1328" s="16">
        <f t="shared" si="2273"/>
        <v>0</v>
      </c>
      <c r="AM1328" s="16">
        <f t="shared" si="2274"/>
        <v>0</v>
      </c>
      <c r="AN1328" s="16">
        <f t="shared" si="2247"/>
        <v>85783</v>
      </c>
      <c r="AO1328" s="16">
        <f t="shared" si="2248"/>
        <v>65540.699999999997</v>
      </c>
      <c r="AP1328" s="16">
        <f t="shared" si="2249"/>
        <v>50000</v>
      </c>
      <c r="AQ1328" s="16">
        <f t="shared" si="2275"/>
        <v>0</v>
      </c>
      <c r="AR1328" s="16">
        <f t="shared" si="2276"/>
        <v>0</v>
      </c>
      <c r="AS1328" s="16">
        <f t="shared" si="2277"/>
        <v>0</v>
      </c>
      <c r="AT1328" s="16">
        <f t="shared" si="2250"/>
        <v>85783</v>
      </c>
      <c r="AU1328" s="16">
        <f t="shared" si="2251"/>
        <v>65540.699999999997</v>
      </c>
      <c r="AV1328" s="16">
        <f t="shared" si="2252"/>
        <v>50000</v>
      </c>
      <c r="AW1328" s="16">
        <f t="shared" si="2278"/>
        <v>-15002.799999999999</v>
      </c>
      <c r="AX1328" s="16">
        <f t="shared" si="2279"/>
        <v>0</v>
      </c>
      <c r="AY1328" s="16">
        <f t="shared" si="2280"/>
        <v>0</v>
      </c>
      <c r="AZ1328" s="16">
        <f t="shared" si="2253"/>
        <v>70780.199999999997</v>
      </c>
      <c r="BA1328" s="16">
        <f t="shared" si="2254"/>
        <v>65540.699999999997</v>
      </c>
      <c r="BB1328" s="16">
        <f t="shared" si="2255"/>
        <v>50000</v>
      </c>
      <c r="BC1328" s="16">
        <f t="shared" si="2281"/>
        <v>0</v>
      </c>
      <c r="BD1328" s="30"/>
      <c r="BE1328" s="30"/>
      <c r="BF1328" s="1"/>
      <c r="BG1328" s="1"/>
      <c r="BH1328" s="1"/>
      <c r="BI1328" s="1"/>
      <c r="BJ1328" s="1"/>
    </row>
    <row r="1329" s="1" customFormat="1">
      <c r="A1329" s="13" t="s">
        <v>867</v>
      </c>
      <c r="B1329" s="14" t="s">
        <v>66</v>
      </c>
      <c r="C1329" s="13" t="s">
        <v>327</v>
      </c>
      <c r="D1329" s="13" t="s">
        <v>106</v>
      </c>
      <c r="E1329" s="29" t="s">
        <v>535</v>
      </c>
      <c r="F1329" s="16">
        <v>41583</v>
      </c>
      <c r="G1329" s="16">
        <v>16833</v>
      </c>
      <c r="H1329" s="16">
        <v>10000</v>
      </c>
      <c r="I1329" s="16"/>
      <c r="J1329" s="16">
        <v>8707.7000000000007</v>
      </c>
      <c r="K1329" s="16"/>
      <c r="L1329" s="16">
        <f t="shared" si="2177"/>
        <v>41583</v>
      </c>
      <c r="M1329" s="16">
        <f t="shared" si="2178"/>
        <v>25540.700000000001</v>
      </c>
      <c r="N1329" s="16">
        <f t="shared" si="2179"/>
        <v>10000</v>
      </c>
      <c r="O1329" s="16">
        <v>44200</v>
      </c>
      <c r="P1329" s="16">
        <v>40000</v>
      </c>
      <c r="Q1329" s="16">
        <v>40000</v>
      </c>
      <c r="R1329" s="16">
        <f t="shared" si="2235"/>
        <v>85783</v>
      </c>
      <c r="S1329" s="16">
        <f t="shared" si="2236"/>
        <v>65540.699999999997</v>
      </c>
      <c r="T1329" s="16">
        <f t="shared" si="2237"/>
        <v>50000</v>
      </c>
      <c r="U1329" s="16"/>
      <c r="V1329" s="16"/>
      <c r="W1329" s="16"/>
      <c r="X1329" s="16">
        <f t="shared" si="2238"/>
        <v>85783</v>
      </c>
      <c r="Y1329" s="16">
        <f t="shared" si="2239"/>
        <v>65540.699999999997</v>
      </c>
      <c r="Z1329" s="16">
        <f t="shared" si="2240"/>
        <v>50000</v>
      </c>
      <c r="AA1329" s="16"/>
      <c r="AB1329" s="16"/>
      <c r="AC1329" s="16"/>
      <c r="AD1329" s="16">
        <f t="shared" si="2241"/>
        <v>85783</v>
      </c>
      <c r="AE1329" s="16">
        <f t="shared" si="2242"/>
        <v>65540.699999999997</v>
      </c>
      <c r="AF1329" s="16">
        <f t="shared" si="2243"/>
        <v>50000</v>
      </c>
      <c r="AG1329" s="16"/>
      <c r="AH1329" s="16">
        <f t="shared" si="2244"/>
        <v>85783</v>
      </c>
      <c r="AI1329" s="16">
        <f t="shared" si="2245"/>
        <v>65540.699999999997</v>
      </c>
      <c r="AJ1329" s="16">
        <f t="shared" si="2246"/>
        <v>50000</v>
      </c>
      <c r="AK1329" s="16"/>
      <c r="AL1329" s="16"/>
      <c r="AM1329" s="16"/>
      <c r="AN1329" s="16">
        <f t="shared" si="2247"/>
        <v>85783</v>
      </c>
      <c r="AO1329" s="16">
        <f t="shared" si="2248"/>
        <v>65540.699999999997</v>
      </c>
      <c r="AP1329" s="16">
        <f t="shared" si="2249"/>
        <v>50000</v>
      </c>
      <c r="AQ1329" s="16"/>
      <c r="AR1329" s="16"/>
      <c r="AS1329" s="16"/>
      <c r="AT1329" s="16">
        <f t="shared" si="2250"/>
        <v>85783</v>
      </c>
      <c r="AU1329" s="16">
        <f t="shared" si="2251"/>
        <v>65540.699999999997</v>
      </c>
      <c r="AV1329" s="16">
        <f t="shared" si="2252"/>
        <v>50000</v>
      </c>
      <c r="AW1329" s="16">
        <v>-15002.799999999999</v>
      </c>
      <c r="AX1329" s="16"/>
      <c r="AY1329" s="16"/>
      <c r="AZ1329" s="16">
        <f t="shared" si="2253"/>
        <v>70780.199999999997</v>
      </c>
      <c r="BA1329" s="16">
        <f t="shared" si="2254"/>
        <v>65540.699999999997</v>
      </c>
      <c r="BB1329" s="16">
        <f t="shared" si="2255"/>
        <v>50000</v>
      </c>
      <c r="BC1329" s="16"/>
      <c r="BD1329" s="30"/>
      <c r="BE1329" s="30">
        <v>26</v>
      </c>
      <c r="BF1329" s="1"/>
      <c r="BG1329" s="1"/>
      <c r="BH1329" s="1"/>
      <c r="BI1329" s="1"/>
      <c r="BJ1329" s="1"/>
    </row>
    <row r="1330" s="1" customFormat="1">
      <c r="A1330" s="13" t="s">
        <v>869</v>
      </c>
      <c r="B1330" s="14"/>
      <c r="C1330" s="13"/>
      <c r="D1330" s="13"/>
      <c r="E1330" s="29" t="s">
        <v>870</v>
      </c>
      <c r="F1330" s="16">
        <f t="shared" si="2256"/>
        <v>67287.700000000012</v>
      </c>
      <c r="G1330" s="16">
        <f t="shared" si="2257"/>
        <v>50475.300000000003</v>
      </c>
      <c r="H1330" s="16">
        <f t="shared" si="2258"/>
        <v>50475.300000000003</v>
      </c>
      <c r="I1330" s="16">
        <f t="shared" si="2259"/>
        <v>0</v>
      </c>
      <c r="J1330" s="16">
        <f t="shared" si="2260"/>
        <v>0</v>
      </c>
      <c r="K1330" s="16">
        <f t="shared" si="2261"/>
        <v>0</v>
      </c>
      <c r="L1330" s="16">
        <f t="shared" si="2177"/>
        <v>67287.700000000012</v>
      </c>
      <c r="M1330" s="16">
        <f t="shared" si="2178"/>
        <v>50475.300000000003</v>
      </c>
      <c r="N1330" s="16">
        <f t="shared" si="2179"/>
        <v>50475.300000000003</v>
      </c>
      <c r="O1330" s="16">
        <f t="shared" si="2262"/>
        <v>0</v>
      </c>
      <c r="P1330" s="16">
        <f t="shared" si="2263"/>
        <v>0</v>
      </c>
      <c r="Q1330" s="16">
        <f t="shared" si="2264"/>
        <v>0</v>
      </c>
      <c r="R1330" s="16">
        <f t="shared" si="2235"/>
        <v>67287.700000000012</v>
      </c>
      <c r="S1330" s="16">
        <f t="shared" si="2236"/>
        <v>50475.300000000003</v>
      </c>
      <c r="T1330" s="16">
        <f t="shared" si="2237"/>
        <v>50475.300000000003</v>
      </c>
      <c r="U1330" s="16">
        <f t="shared" si="2265"/>
        <v>0</v>
      </c>
      <c r="V1330" s="16">
        <f t="shared" si="2266"/>
        <v>0</v>
      </c>
      <c r="W1330" s="16">
        <f t="shared" si="2267"/>
        <v>0</v>
      </c>
      <c r="X1330" s="16">
        <f t="shared" si="2238"/>
        <v>67287.700000000012</v>
      </c>
      <c r="Y1330" s="16">
        <f t="shared" si="2239"/>
        <v>50475.300000000003</v>
      </c>
      <c r="Z1330" s="16">
        <f t="shared" si="2240"/>
        <v>50475.300000000003</v>
      </c>
      <c r="AA1330" s="16">
        <f t="shared" si="2268"/>
        <v>0</v>
      </c>
      <c r="AB1330" s="16">
        <f t="shared" si="2269"/>
        <v>0</v>
      </c>
      <c r="AC1330" s="16">
        <f t="shared" si="2270"/>
        <v>0</v>
      </c>
      <c r="AD1330" s="16">
        <f t="shared" si="2241"/>
        <v>67287.700000000012</v>
      </c>
      <c r="AE1330" s="16">
        <f t="shared" si="2242"/>
        <v>50475.300000000003</v>
      </c>
      <c r="AF1330" s="16">
        <f t="shared" si="2243"/>
        <v>50475.300000000003</v>
      </c>
      <c r="AG1330" s="16">
        <f t="shared" si="2271"/>
        <v>0</v>
      </c>
      <c r="AH1330" s="16">
        <f t="shared" si="2244"/>
        <v>67287.700000000012</v>
      </c>
      <c r="AI1330" s="16">
        <f t="shared" si="2245"/>
        <v>50475.300000000003</v>
      </c>
      <c r="AJ1330" s="16">
        <f t="shared" si="2246"/>
        <v>50475.300000000003</v>
      </c>
      <c r="AK1330" s="16">
        <f t="shared" si="2272"/>
        <v>0</v>
      </c>
      <c r="AL1330" s="16">
        <f t="shared" si="2273"/>
        <v>0</v>
      </c>
      <c r="AM1330" s="16">
        <f t="shared" si="2274"/>
        <v>0</v>
      </c>
      <c r="AN1330" s="16">
        <f t="shared" si="2247"/>
        <v>67287.700000000012</v>
      </c>
      <c r="AO1330" s="16">
        <f t="shared" si="2248"/>
        <v>50475.300000000003</v>
      </c>
      <c r="AP1330" s="16">
        <f t="shared" si="2249"/>
        <v>50475.300000000003</v>
      </c>
      <c r="AQ1330" s="16">
        <f t="shared" si="2275"/>
        <v>0</v>
      </c>
      <c r="AR1330" s="16">
        <f t="shared" si="2276"/>
        <v>0</v>
      </c>
      <c r="AS1330" s="16">
        <f t="shared" si="2277"/>
        <v>0</v>
      </c>
      <c r="AT1330" s="16">
        <f t="shared" si="2250"/>
        <v>67287.700000000012</v>
      </c>
      <c r="AU1330" s="16">
        <f t="shared" si="2251"/>
        <v>50475.300000000003</v>
      </c>
      <c r="AV1330" s="16">
        <f t="shared" si="2252"/>
        <v>50475.300000000003</v>
      </c>
      <c r="AW1330" s="16">
        <f t="shared" si="2278"/>
        <v>0</v>
      </c>
      <c r="AX1330" s="16">
        <f t="shared" si="2279"/>
        <v>0</v>
      </c>
      <c r="AY1330" s="16">
        <f t="shared" si="2280"/>
        <v>0</v>
      </c>
      <c r="AZ1330" s="16">
        <f t="shared" si="2253"/>
        <v>67287.700000000012</v>
      </c>
      <c r="BA1330" s="16">
        <f t="shared" si="2254"/>
        <v>50475.300000000003</v>
      </c>
      <c r="BB1330" s="16">
        <f t="shared" si="2255"/>
        <v>50475.300000000003</v>
      </c>
      <c r="BC1330" s="16">
        <f t="shared" si="2281"/>
        <v>0</v>
      </c>
      <c r="BD1330" s="30"/>
      <c r="BE1330" s="30"/>
      <c r="BF1330" s="1"/>
      <c r="BG1330" s="1"/>
      <c r="BH1330" s="1"/>
      <c r="BI1330" s="1"/>
      <c r="BJ1330" s="1"/>
    </row>
    <row r="1331" s="1" customFormat="1">
      <c r="A1331" s="13" t="s">
        <v>869</v>
      </c>
      <c r="B1331" s="14" t="s">
        <v>66</v>
      </c>
      <c r="C1331" s="13"/>
      <c r="D1331" s="13"/>
      <c r="E1331" s="29" t="s">
        <v>67</v>
      </c>
      <c r="F1331" s="16">
        <f t="shared" si="2256"/>
        <v>67287.700000000012</v>
      </c>
      <c r="G1331" s="16">
        <f t="shared" si="2257"/>
        <v>50475.300000000003</v>
      </c>
      <c r="H1331" s="16">
        <f t="shared" si="2258"/>
        <v>50475.300000000003</v>
      </c>
      <c r="I1331" s="16">
        <f t="shared" si="2259"/>
        <v>0</v>
      </c>
      <c r="J1331" s="16">
        <f t="shared" si="2260"/>
        <v>0</v>
      </c>
      <c r="K1331" s="16">
        <f t="shared" si="2261"/>
        <v>0</v>
      </c>
      <c r="L1331" s="16">
        <f t="shared" si="2177"/>
        <v>67287.700000000012</v>
      </c>
      <c r="M1331" s="16">
        <f t="shared" si="2178"/>
        <v>50475.300000000003</v>
      </c>
      <c r="N1331" s="16">
        <f t="shared" si="2179"/>
        <v>50475.300000000003</v>
      </c>
      <c r="O1331" s="16">
        <f t="shared" si="2262"/>
        <v>0</v>
      </c>
      <c r="P1331" s="16">
        <f t="shared" si="2263"/>
        <v>0</v>
      </c>
      <c r="Q1331" s="16">
        <f t="shared" si="2264"/>
        <v>0</v>
      </c>
      <c r="R1331" s="16">
        <f t="shared" si="2235"/>
        <v>67287.700000000012</v>
      </c>
      <c r="S1331" s="16">
        <f t="shared" si="2236"/>
        <v>50475.300000000003</v>
      </c>
      <c r="T1331" s="16">
        <f t="shared" si="2237"/>
        <v>50475.300000000003</v>
      </c>
      <c r="U1331" s="16">
        <f t="shared" si="2265"/>
        <v>0</v>
      </c>
      <c r="V1331" s="16">
        <f t="shared" si="2266"/>
        <v>0</v>
      </c>
      <c r="W1331" s="16">
        <f t="shared" si="2267"/>
        <v>0</v>
      </c>
      <c r="X1331" s="16">
        <f t="shared" si="2238"/>
        <v>67287.700000000012</v>
      </c>
      <c r="Y1331" s="16">
        <f t="shared" si="2239"/>
        <v>50475.300000000003</v>
      </c>
      <c r="Z1331" s="16">
        <f t="shared" si="2240"/>
        <v>50475.300000000003</v>
      </c>
      <c r="AA1331" s="16">
        <f t="shared" si="2268"/>
        <v>0</v>
      </c>
      <c r="AB1331" s="16">
        <f t="shared" si="2269"/>
        <v>0</v>
      </c>
      <c r="AC1331" s="16">
        <f t="shared" si="2270"/>
        <v>0</v>
      </c>
      <c r="AD1331" s="16">
        <f t="shared" si="2241"/>
        <v>67287.700000000012</v>
      </c>
      <c r="AE1331" s="16">
        <f t="shared" si="2242"/>
        <v>50475.300000000003</v>
      </c>
      <c r="AF1331" s="16">
        <f t="shared" si="2243"/>
        <v>50475.300000000003</v>
      </c>
      <c r="AG1331" s="16">
        <f t="shared" si="2271"/>
        <v>0</v>
      </c>
      <c r="AH1331" s="16">
        <f t="shared" si="2244"/>
        <v>67287.700000000012</v>
      </c>
      <c r="AI1331" s="16">
        <f t="shared" si="2245"/>
        <v>50475.300000000003</v>
      </c>
      <c r="AJ1331" s="16">
        <f t="shared" si="2246"/>
        <v>50475.300000000003</v>
      </c>
      <c r="AK1331" s="16">
        <f t="shared" si="2272"/>
        <v>0</v>
      </c>
      <c r="AL1331" s="16">
        <f t="shared" si="2273"/>
        <v>0</v>
      </c>
      <c r="AM1331" s="16">
        <f t="shared" si="2274"/>
        <v>0</v>
      </c>
      <c r="AN1331" s="16">
        <f t="shared" si="2247"/>
        <v>67287.700000000012</v>
      </c>
      <c r="AO1331" s="16">
        <f t="shared" si="2248"/>
        <v>50475.300000000003</v>
      </c>
      <c r="AP1331" s="16">
        <f t="shared" si="2249"/>
        <v>50475.300000000003</v>
      </c>
      <c r="AQ1331" s="16">
        <f t="shared" si="2275"/>
        <v>0</v>
      </c>
      <c r="AR1331" s="16">
        <f t="shared" si="2276"/>
        <v>0</v>
      </c>
      <c r="AS1331" s="16">
        <f t="shared" si="2277"/>
        <v>0</v>
      </c>
      <c r="AT1331" s="16">
        <f t="shared" si="2250"/>
        <v>67287.700000000012</v>
      </c>
      <c r="AU1331" s="16">
        <f t="shared" si="2251"/>
        <v>50475.300000000003</v>
      </c>
      <c r="AV1331" s="16">
        <f t="shared" si="2252"/>
        <v>50475.300000000003</v>
      </c>
      <c r="AW1331" s="16">
        <f t="shared" si="2278"/>
        <v>0</v>
      </c>
      <c r="AX1331" s="16">
        <f t="shared" si="2279"/>
        <v>0</v>
      </c>
      <c r="AY1331" s="16">
        <f t="shared" si="2280"/>
        <v>0</v>
      </c>
      <c r="AZ1331" s="16">
        <f t="shared" si="2253"/>
        <v>67287.700000000012</v>
      </c>
      <c r="BA1331" s="16">
        <f t="shared" si="2254"/>
        <v>50475.300000000003</v>
      </c>
      <c r="BB1331" s="16">
        <f t="shared" si="2255"/>
        <v>50475.300000000003</v>
      </c>
      <c r="BC1331" s="16">
        <f t="shared" si="2281"/>
        <v>0</v>
      </c>
      <c r="BD1331" s="30"/>
      <c r="BE1331" s="30"/>
      <c r="BF1331" s="1"/>
      <c r="BG1331" s="1"/>
      <c r="BH1331" s="1"/>
      <c r="BI1331" s="1"/>
      <c r="BJ1331" s="1"/>
    </row>
    <row r="1332" s="1" customFormat="1">
      <c r="A1332" s="13" t="s">
        <v>869</v>
      </c>
      <c r="B1332" s="14" t="s">
        <v>66</v>
      </c>
      <c r="C1332" s="13" t="s">
        <v>327</v>
      </c>
      <c r="D1332" s="13" t="s">
        <v>106</v>
      </c>
      <c r="E1332" s="29" t="s">
        <v>535</v>
      </c>
      <c r="F1332" s="16">
        <f>44540.8+22746.9</f>
        <v>67287.700000000012</v>
      </c>
      <c r="G1332" s="16">
        <f>28007.7+22467.6</f>
        <v>50475.300000000003</v>
      </c>
      <c r="H1332" s="16">
        <f>28007.7+22467.6</f>
        <v>50475.300000000003</v>
      </c>
      <c r="I1332" s="16"/>
      <c r="J1332" s="16"/>
      <c r="K1332" s="16"/>
      <c r="L1332" s="16">
        <f t="shared" si="2177"/>
        <v>67287.700000000012</v>
      </c>
      <c r="M1332" s="16">
        <f t="shared" si="2178"/>
        <v>50475.300000000003</v>
      </c>
      <c r="N1332" s="16">
        <f t="shared" si="2179"/>
        <v>50475.300000000003</v>
      </c>
      <c r="O1332" s="16"/>
      <c r="P1332" s="16"/>
      <c r="Q1332" s="16"/>
      <c r="R1332" s="16">
        <f t="shared" si="2235"/>
        <v>67287.700000000012</v>
      </c>
      <c r="S1332" s="16">
        <f t="shared" si="2236"/>
        <v>50475.300000000003</v>
      </c>
      <c r="T1332" s="16">
        <f t="shared" si="2237"/>
        <v>50475.300000000003</v>
      </c>
      <c r="U1332" s="16"/>
      <c r="V1332" s="16"/>
      <c r="W1332" s="16"/>
      <c r="X1332" s="16">
        <f t="shared" si="2238"/>
        <v>67287.700000000012</v>
      </c>
      <c r="Y1332" s="16">
        <f t="shared" si="2239"/>
        <v>50475.300000000003</v>
      </c>
      <c r="Z1332" s="16">
        <f t="shared" si="2240"/>
        <v>50475.300000000003</v>
      </c>
      <c r="AA1332" s="16"/>
      <c r="AB1332" s="16"/>
      <c r="AC1332" s="16"/>
      <c r="AD1332" s="16">
        <f t="shared" si="2241"/>
        <v>67287.700000000012</v>
      </c>
      <c r="AE1332" s="16">
        <f t="shared" si="2242"/>
        <v>50475.300000000003</v>
      </c>
      <c r="AF1332" s="16">
        <f t="shared" si="2243"/>
        <v>50475.300000000003</v>
      </c>
      <c r="AG1332" s="16"/>
      <c r="AH1332" s="16">
        <f t="shared" si="2244"/>
        <v>67287.700000000012</v>
      </c>
      <c r="AI1332" s="16">
        <f t="shared" si="2245"/>
        <v>50475.300000000003</v>
      </c>
      <c r="AJ1332" s="16">
        <f t="shared" si="2246"/>
        <v>50475.300000000003</v>
      </c>
      <c r="AK1332" s="16"/>
      <c r="AL1332" s="16"/>
      <c r="AM1332" s="16"/>
      <c r="AN1332" s="16">
        <f t="shared" si="2247"/>
        <v>67287.700000000012</v>
      </c>
      <c r="AO1332" s="16">
        <f t="shared" si="2248"/>
        <v>50475.300000000003</v>
      </c>
      <c r="AP1332" s="16">
        <f t="shared" si="2249"/>
        <v>50475.300000000003</v>
      </c>
      <c r="AQ1332" s="16"/>
      <c r="AR1332" s="16"/>
      <c r="AS1332" s="16"/>
      <c r="AT1332" s="16">
        <f t="shared" si="2250"/>
        <v>67287.700000000012</v>
      </c>
      <c r="AU1332" s="16">
        <f t="shared" si="2251"/>
        <v>50475.300000000003</v>
      </c>
      <c r="AV1332" s="16">
        <f t="shared" si="2252"/>
        <v>50475.300000000003</v>
      </c>
      <c r="AW1332" s="16"/>
      <c r="AX1332" s="16"/>
      <c r="AY1332" s="16"/>
      <c r="AZ1332" s="16">
        <f t="shared" si="2253"/>
        <v>67287.700000000012</v>
      </c>
      <c r="BA1332" s="16">
        <f t="shared" si="2254"/>
        <v>50475.300000000003</v>
      </c>
      <c r="BB1332" s="16">
        <f t="shared" si="2255"/>
        <v>50475.300000000003</v>
      </c>
      <c r="BC1332" s="16"/>
      <c r="BD1332" s="30"/>
      <c r="BE1332" s="30"/>
      <c r="BF1332" s="1"/>
      <c r="BG1332" s="1"/>
      <c r="BH1332" s="1"/>
      <c r="BI1332" s="1"/>
      <c r="BJ1332" s="1"/>
    </row>
    <row r="1333" s="1" customFormat="1">
      <c r="A1333" s="13" t="s">
        <v>871</v>
      </c>
      <c r="B1333" s="14"/>
      <c r="C1333" s="13"/>
      <c r="D1333" s="13"/>
      <c r="E1333" s="29" t="s">
        <v>872</v>
      </c>
      <c r="F1333" s="16">
        <f>F1334+F1341</f>
        <v>137294.70000000001</v>
      </c>
      <c r="G1333" s="16">
        <f>G1334+G1341</f>
        <v>134923.5</v>
      </c>
      <c r="H1333" s="16">
        <f>H1334+H1341</f>
        <v>134923.5</v>
      </c>
      <c r="I1333" s="16">
        <f>I1334+I1341</f>
        <v>-3043.6999999999998</v>
      </c>
      <c r="J1333" s="16">
        <f>J1334+J1341</f>
        <v>-3652.5</v>
      </c>
      <c r="K1333" s="16">
        <f>K1334+K1341</f>
        <v>-3652.5</v>
      </c>
      <c r="L1333" s="16">
        <f t="shared" si="2177"/>
        <v>134251</v>
      </c>
      <c r="M1333" s="16">
        <f t="shared" si="2178"/>
        <v>131271</v>
      </c>
      <c r="N1333" s="16">
        <f t="shared" si="2179"/>
        <v>131271</v>
      </c>
      <c r="O1333" s="16">
        <f>O1334+O1341</f>
        <v>33213.599999999999</v>
      </c>
      <c r="P1333" s="16">
        <f>P1334+P1341</f>
        <v>13271.700000000001</v>
      </c>
      <c r="Q1333" s="16">
        <f>Q1334+Q1341</f>
        <v>13271.700000000001</v>
      </c>
      <c r="R1333" s="16">
        <f t="shared" si="2235"/>
        <v>167464.60000000001</v>
      </c>
      <c r="S1333" s="16">
        <f t="shared" si="2236"/>
        <v>144542.70000000001</v>
      </c>
      <c r="T1333" s="16">
        <f t="shared" si="2237"/>
        <v>144542.70000000001</v>
      </c>
      <c r="U1333" s="16">
        <f>U1334+U1341</f>
        <v>0</v>
      </c>
      <c r="V1333" s="16">
        <f>V1334+V1341</f>
        <v>0</v>
      </c>
      <c r="W1333" s="16">
        <f>W1334+W1341</f>
        <v>0</v>
      </c>
      <c r="X1333" s="16">
        <f t="shared" si="2238"/>
        <v>167464.60000000001</v>
      </c>
      <c r="Y1333" s="16">
        <f t="shared" si="2239"/>
        <v>144542.70000000001</v>
      </c>
      <c r="Z1333" s="16">
        <f t="shared" si="2240"/>
        <v>144542.70000000001</v>
      </c>
      <c r="AA1333" s="16">
        <f>AA1334+AA1341</f>
        <v>20228.900000000001</v>
      </c>
      <c r="AB1333" s="16">
        <f>AB1334+AB1341</f>
        <v>18090</v>
      </c>
      <c r="AC1333" s="16">
        <f>AC1334+AC1341</f>
        <v>0</v>
      </c>
      <c r="AD1333" s="16">
        <f t="shared" si="2241"/>
        <v>187693.5</v>
      </c>
      <c r="AE1333" s="16">
        <f t="shared" si="2242"/>
        <v>162632.70000000001</v>
      </c>
      <c r="AF1333" s="16">
        <f t="shared" si="2243"/>
        <v>144542.70000000001</v>
      </c>
      <c r="AG1333" s="16">
        <f>AG1334+AG1341</f>
        <v>0</v>
      </c>
      <c r="AH1333" s="16">
        <f t="shared" si="2244"/>
        <v>187693.5</v>
      </c>
      <c r="AI1333" s="16">
        <f t="shared" si="2245"/>
        <v>162632.70000000001</v>
      </c>
      <c r="AJ1333" s="16">
        <f t="shared" si="2246"/>
        <v>144542.70000000001</v>
      </c>
      <c r="AK1333" s="16">
        <f>AK1334+AK1341</f>
        <v>0</v>
      </c>
      <c r="AL1333" s="16">
        <f>AL1334+AL1341</f>
        <v>0</v>
      </c>
      <c r="AM1333" s="16">
        <f>AM1334+AM1341</f>
        <v>0</v>
      </c>
      <c r="AN1333" s="16">
        <f t="shared" si="2247"/>
        <v>187693.5</v>
      </c>
      <c r="AO1333" s="16">
        <f t="shared" si="2248"/>
        <v>162632.70000000001</v>
      </c>
      <c r="AP1333" s="16">
        <f t="shared" si="2249"/>
        <v>144542.70000000001</v>
      </c>
      <c r="AQ1333" s="16">
        <f>AQ1334+AQ1341</f>
        <v>0</v>
      </c>
      <c r="AR1333" s="16">
        <f>AR1334+AR1341</f>
        <v>0</v>
      </c>
      <c r="AS1333" s="16">
        <f>AS1334+AS1341</f>
        <v>0</v>
      </c>
      <c r="AT1333" s="16">
        <f t="shared" si="2250"/>
        <v>187693.5</v>
      </c>
      <c r="AU1333" s="16">
        <f t="shared" si="2251"/>
        <v>162632.70000000001</v>
      </c>
      <c r="AV1333" s="16">
        <f t="shared" si="2252"/>
        <v>144542.70000000001</v>
      </c>
      <c r="AW1333" s="16">
        <f>AW1334+AW1341</f>
        <v>0</v>
      </c>
      <c r="AX1333" s="16">
        <f>AX1334+AX1341</f>
        <v>0</v>
      </c>
      <c r="AY1333" s="16">
        <f>AY1334+AY1341</f>
        <v>0</v>
      </c>
      <c r="AZ1333" s="16">
        <f t="shared" si="2253"/>
        <v>187693.5</v>
      </c>
      <c r="BA1333" s="16">
        <f t="shared" si="2254"/>
        <v>162632.70000000001</v>
      </c>
      <c r="BB1333" s="16">
        <f t="shared" si="2255"/>
        <v>144542.70000000001</v>
      </c>
      <c r="BC1333" s="16">
        <f>BC1334+BC1341</f>
        <v>0</v>
      </c>
      <c r="BD1333" s="30"/>
      <c r="BE1333" s="30"/>
      <c r="BF1333" s="1"/>
      <c r="BG1333" s="1"/>
      <c r="BH1333" s="1"/>
      <c r="BI1333" s="1"/>
      <c r="BJ1333" s="1"/>
    </row>
    <row r="1334" s="1" customFormat="1">
      <c r="A1334" s="13" t="s">
        <v>873</v>
      </c>
      <c r="B1334" s="14"/>
      <c r="C1334" s="13"/>
      <c r="D1334" s="13"/>
      <c r="E1334" s="29" t="s">
        <v>147</v>
      </c>
      <c r="F1334" s="16">
        <f>F1335+F1337+F1339</f>
        <v>79399.199999999997</v>
      </c>
      <c r="G1334" s="16">
        <f>G1335+G1337+G1339</f>
        <v>76871</v>
      </c>
      <c r="H1334" s="16">
        <f>H1335+H1337+H1339</f>
        <v>76871</v>
      </c>
      <c r="I1334" s="16">
        <f>I1335+I1337+I1339</f>
        <v>0</v>
      </c>
      <c r="J1334" s="16">
        <f>J1335+J1337+J1339</f>
        <v>0</v>
      </c>
      <c r="K1334" s="16">
        <f>K1335+K1337+K1339</f>
        <v>0</v>
      </c>
      <c r="L1334" s="16">
        <f t="shared" si="2177"/>
        <v>79399.199999999997</v>
      </c>
      <c r="M1334" s="16">
        <f t="shared" si="2178"/>
        <v>76871</v>
      </c>
      <c r="N1334" s="16">
        <f t="shared" si="2179"/>
        <v>76871</v>
      </c>
      <c r="O1334" s="16">
        <f>O1335+O1337+O1339</f>
        <v>9472.5</v>
      </c>
      <c r="P1334" s="16">
        <f>P1335+P1337+P1339</f>
        <v>11541.200000000001</v>
      </c>
      <c r="Q1334" s="16">
        <f>Q1335+Q1337+Q1339</f>
        <v>11541.200000000001</v>
      </c>
      <c r="R1334" s="16">
        <f t="shared" si="2235"/>
        <v>88871.699999999997</v>
      </c>
      <c r="S1334" s="16">
        <f t="shared" si="2236"/>
        <v>88412.199999999997</v>
      </c>
      <c r="T1334" s="16">
        <f t="shared" si="2237"/>
        <v>88412.199999999997</v>
      </c>
      <c r="U1334" s="16">
        <f>U1335+U1337+U1339</f>
        <v>0</v>
      </c>
      <c r="V1334" s="16">
        <f>V1335+V1337+V1339</f>
        <v>0</v>
      </c>
      <c r="W1334" s="16">
        <f>W1335+W1337+W1339</f>
        <v>0</v>
      </c>
      <c r="X1334" s="16">
        <f t="shared" si="2238"/>
        <v>88871.699999999997</v>
      </c>
      <c r="Y1334" s="16">
        <f t="shared" si="2239"/>
        <v>88412.199999999997</v>
      </c>
      <c r="Z1334" s="16">
        <f t="shared" si="2240"/>
        <v>88412.199999999997</v>
      </c>
      <c r="AA1334" s="16">
        <f>AA1335+AA1337+AA1339</f>
        <v>0</v>
      </c>
      <c r="AB1334" s="16">
        <f>AB1335+AB1337+AB1339</f>
        <v>0</v>
      </c>
      <c r="AC1334" s="16">
        <f>AC1335+AC1337+AC1339</f>
        <v>0</v>
      </c>
      <c r="AD1334" s="16">
        <f t="shared" si="2241"/>
        <v>88871.699999999997</v>
      </c>
      <c r="AE1334" s="16">
        <f t="shared" si="2242"/>
        <v>88412.199999999997</v>
      </c>
      <c r="AF1334" s="16">
        <f t="shared" si="2243"/>
        <v>88412.199999999997</v>
      </c>
      <c r="AG1334" s="16">
        <f>AG1335+AG1337+AG1339</f>
        <v>0</v>
      </c>
      <c r="AH1334" s="16">
        <f t="shared" si="2244"/>
        <v>88871.699999999997</v>
      </c>
      <c r="AI1334" s="16">
        <f t="shared" si="2245"/>
        <v>88412.199999999997</v>
      </c>
      <c r="AJ1334" s="16">
        <f t="shared" si="2246"/>
        <v>88412.199999999997</v>
      </c>
      <c r="AK1334" s="16">
        <f>AK1335+AK1337+AK1339</f>
        <v>0</v>
      </c>
      <c r="AL1334" s="16">
        <f>AL1335+AL1337+AL1339</f>
        <v>0</v>
      </c>
      <c r="AM1334" s="16">
        <f>AM1335+AM1337+AM1339</f>
        <v>0</v>
      </c>
      <c r="AN1334" s="16">
        <f t="shared" si="2247"/>
        <v>88871.699999999997</v>
      </c>
      <c r="AO1334" s="16">
        <f t="shared" si="2248"/>
        <v>88412.199999999997</v>
      </c>
      <c r="AP1334" s="16">
        <f t="shared" si="2249"/>
        <v>88412.199999999997</v>
      </c>
      <c r="AQ1334" s="16">
        <f>AQ1335+AQ1337+AQ1339</f>
        <v>0</v>
      </c>
      <c r="AR1334" s="16">
        <f>AR1335+AR1337+AR1339</f>
        <v>0</v>
      </c>
      <c r="AS1334" s="16">
        <f>AS1335+AS1337+AS1339</f>
        <v>0</v>
      </c>
      <c r="AT1334" s="16">
        <f t="shared" si="2250"/>
        <v>88871.699999999997</v>
      </c>
      <c r="AU1334" s="16">
        <f t="shared" si="2251"/>
        <v>88412.199999999997</v>
      </c>
      <c r="AV1334" s="16">
        <f t="shared" si="2252"/>
        <v>88412.199999999997</v>
      </c>
      <c r="AW1334" s="16">
        <f>AW1335+AW1337+AW1339</f>
        <v>0</v>
      </c>
      <c r="AX1334" s="16">
        <f>AX1335+AX1337+AX1339</f>
        <v>0</v>
      </c>
      <c r="AY1334" s="16">
        <f>AY1335+AY1337+AY1339</f>
        <v>0</v>
      </c>
      <c r="AZ1334" s="16">
        <f t="shared" si="2253"/>
        <v>88871.699999999997</v>
      </c>
      <c r="BA1334" s="16">
        <f t="shared" si="2254"/>
        <v>88412.199999999997</v>
      </c>
      <c r="BB1334" s="16">
        <f t="shared" si="2255"/>
        <v>88412.199999999997</v>
      </c>
      <c r="BC1334" s="16">
        <f>BC1335+BC1337+BC1339</f>
        <v>0</v>
      </c>
      <c r="BD1334" s="30"/>
      <c r="BE1334" s="30"/>
      <c r="BF1334" s="1"/>
      <c r="BG1334" s="1"/>
      <c r="BH1334" s="1"/>
      <c r="BI1334" s="1"/>
      <c r="BJ1334" s="1"/>
    </row>
    <row r="1335" s="1" customFormat="1">
      <c r="A1335" s="13" t="s">
        <v>873</v>
      </c>
      <c r="B1335" s="14" t="s">
        <v>148</v>
      </c>
      <c r="C1335" s="13"/>
      <c r="D1335" s="13"/>
      <c r="E1335" s="29" t="s">
        <v>149</v>
      </c>
      <c r="F1335" s="16">
        <f>F1336</f>
        <v>64129.699999999997</v>
      </c>
      <c r="G1335" s="16">
        <f>G1336</f>
        <v>66101.5</v>
      </c>
      <c r="H1335" s="16">
        <f>H1336</f>
        <v>66101.5</v>
      </c>
      <c r="I1335" s="16">
        <f>I1336</f>
        <v>0</v>
      </c>
      <c r="J1335" s="16">
        <f>J1336</f>
        <v>0</v>
      </c>
      <c r="K1335" s="16">
        <f>K1336</f>
        <v>0</v>
      </c>
      <c r="L1335" s="16">
        <f t="shared" si="2177"/>
        <v>64129.699999999997</v>
      </c>
      <c r="M1335" s="16">
        <f t="shared" si="2178"/>
        <v>66101.5</v>
      </c>
      <c r="N1335" s="16">
        <f t="shared" si="2179"/>
        <v>66101.5</v>
      </c>
      <c r="O1335" s="16">
        <f>O1336</f>
        <v>9472.5</v>
      </c>
      <c r="P1335" s="16">
        <f>P1336</f>
        <v>11541.200000000001</v>
      </c>
      <c r="Q1335" s="16">
        <f>Q1336</f>
        <v>11541.200000000001</v>
      </c>
      <c r="R1335" s="16">
        <f t="shared" si="2235"/>
        <v>73602.199999999997</v>
      </c>
      <c r="S1335" s="16">
        <f t="shared" si="2236"/>
        <v>77642.699999999997</v>
      </c>
      <c r="T1335" s="16">
        <f t="shared" si="2237"/>
        <v>77642.699999999997</v>
      </c>
      <c r="U1335" s="16">
        <f>U1336</f>
        <v>0</v>
      </c>
      <c r="V1335" s="16">
        <f>V1336</f>
        <v>0</v>
      </c>
      <c r="W1335" s="16">
        <f>W1336</f>
        <v>0</v>
      </c>
      <c r="X1335" s="16">
        <f t="shared" si="2238"/>
        <v>73602.199999999997</v>
      </c>
      <c r="Y1335" s="16">
        <f t="shared" si="2239"/>
        <v>77642.699999999997</v>
      </c>
      <c r="Z1335" s="16">
        <f t="shared" si="2240"/>
        <v>77642.699999999997</v>
      </c>
      <c r="AA1335" s="16">
        <f>AA1336</f>
        <v>0</v>
      </c>
      <c r="AB1335" s="16">
        <f>AB1336</f>
        <v>0</v>
      </c>
      <c r="AC1335" s="16">
        <f>AC1336</f>
        <v>0</v>
      </c>
      <c r="AD1335" s="16">
        <f t="shared" si="2241"/>
        <v>73602.199999999997</v>
      </c>
      <c r="AE1335" s="16">
        <f t="shared" si="2242"/>
        <v>77642.699999999997</v>
      </c>
      <c r="AF1335" s="16">
        <f t="shared" si="2243"/>
        <v>77642.699999999997</v>
      </c>
      <c r="AG1335" s="16">
        <f>AG1336</f>
        <v>0</v>
      </c>
      <c r="AH1335" s="16">
        <f t="shared" si="2244"/>
        <v>73602.199999999997</v>
      </c>
      <c r="AI1335" s="16">
        <f t="shared" si="2245"/>
        <v>77642.699999999997</v>
      </c>
      <c r="AJ1335" s="16">
        <f t="shared" si="2246"/>
        <v>77642.699999999997</v>
      </c>
      <c r="AK1335" s="16">
        <f>AK1336</f>
        <v>0</v>
      </c>
      <c r="AL1335" s="16">
        <f>AL1336</f>
        <v>0</v>
      </c>
      <c r="AM1335" s="16">
        <f>AM1336</f>
        <v>0</v>
      </c>
      <c r="AN1335" s="16">
        <f t="shared" si="2247"/>
        <v>73602.199999999997</v>
      </c>
      <c r="AO1335" s="16">
        <f t="shared" si="2248"/>
        <v>77642.699999999997</v>
      </c>
      <c r="AP1335" s="16">
        <f t="shared" si="2249"/>
        <v>77642.699999999997</v>
      </c>
      <c r="AQ1335" s="16">
        <f>AQ1336</f>
        <v>0</v>
      </c>
      <c r="AR1335" s="16">
        <f>AR1336</f>
        <v>0</v>
      </c>
      <c r="AS1335" s="16">
        <f>AS1336</f>
        <v>0</v>
      </c>
      <c r="AT1335" s="16">
        <f t="shared" si="2250"/>
        <v>73602.199999999997</v>
      </c>
      <c r="AU1335" s="16">
        <f t="shared" si="2251"/>
        <v>77642.699999999997</v>
      </c>
      <c r="AV1335" s="16">
        <f t="shared" si="2252"/>
        <v>77642.699999999997</v>
      </c>
      <c r="AW1335" s="16">
        <f>AW1336</f>
        <v>0</v>
      </c>
      <c r="AX1335" s="16">
        <f>AX1336</f>
        <v>0</v>
      </c>
      <c r="AY1335" s="16">
        <f>AY1336</f>
        <v>0</v>
      </c>
      <c r="AZ1335" s="16">
        <f t="shared" si="2253"/>
        <v>73602.199999999997</v>
      </c>
      <c r="BA1335" s="16">
        <f t="shared" si="2254"/>
        <v>77642.699999999997</v>
      </c>
      <c r="BB1335" s="16">
        <f t="shared" si="2255"/>
        <v>77642.699999999997</v>
      </c>
      <c r="BC1335" s="16">
        <f>BC1336</f>
        <v>0</v>
      </c>
      <c r="BD1335" s="30"/>
      <c r="BE1335" s="30"/>
      <c r="BF1335" s="1"/>
      <c r="BG1335" s="1"/>
      <c r="BH1335" s="1"/>
      <c r="BI1335" s="1"/>
      <c r="BJ1335" s="1"/>
    </row>
    <row r="1336" s="1" customFormat="1">
      <c r="A1336" s="13" t="s">
        <v>873</v>
      </c>
      <c r="B1336" s="14" t="s">
        <v>148</v>
      </c>
      <c r="C1336" s="13" t="s">
        <v>242</v>
      </c>
      <c r="D1336" s="13" t="s">
        <v>72</v>
      </c>
      <c r="E1336" s="29" t="s">
        <v>874</v>
      </c>
      <c r="F1336" s="16">
        <v>64129.699999999997</v>
      </c>
      <c r="G1336" s="16">
        <v>66101.5</v>
      </c>
      <c r="H1336" s="16">
        <v>66101.5</v>
      </c>
      <c r="I1336" s="16"/>
      <c r="J1336" s="16"/>
      <c r="K1336" s="16"/>
      <c r="L1336" s="16">
        <f t="shared" si="2177"/>
        <v>64129.699999999997</v>
      </c>
      <c r="M1336" s="16">
        <f t="shared" si="2178"/>
        <v>66101.5</v>
      </c>
      <c r="N1336" s="16">
        <f t="shared" si="2179"/>
        <v>66101.5</v>
      </c>
      <c r="O1336" s="16">
        <v>9472.5</v>
      </c>
      <c r="P1336" s="16">
        <v>11541.200000000001</v>
      </c>
      <c r="Q1336" s="16">
        <v>11541.200000000001</v>
      </c>
      <c r="R1336" s="16">
        <f t="shared" si="2235"/>
        <v>73602.199999999997</v>
      </c>
      <c r="S1336" s="16">
        <f t="shared" si="2236"/>
        <v>77642.699999999997</v>
      </c>
      <c r="T1336" s="16">
        <f t="shared" si="2237"/>
        <v>77642.699999999997</v>
      </c>
      <c r="U1336" s="16"/>
      <c r="V1336" s="16"/>
      <c r="W1336" s="16"/>
      <c r="X1336" s="16">
        <f t="shared" si="2238"/>
        <v>73602.199999999997</v>
      </c>
      <c r="Y1336" s="16">
        <f t="shared" si="2239"/>
        <v>77642.699999999997</v>
      </c>
      <c r="Z1336" s="16">
        <f t="shared" si="2240"/>
        <v>77642.699999999997</v>
      </c>
      <c r="AA1336" s="16"/>
      <c r="AB1336" s="16"/>
      <c r="AC1336" s="16"/>
      <c r="AD1336" s="16">
        <f t="shared" si="2241"/>
        <v>73602.199999999997</v>
      </c>
      <c r="AE1336" s="16">
        <f t="shared" si="2242"/>
        <v>77642.699999999997</v>
      </c>
      <c r="AF1336" s="16">
        <f t="shared" si="2243"/>
        <v>77642.699999999997</v>
      </c>
      <c r="AG1336" s="16"/>
      <c r="AH1336" s="16">
        <f t="shared" si="2244"/>
        <v>73602.199999999997</v>
      </c>
      <c r="AI1336" s="16">
        <f t="shared" si="2245"/>
        <v>77642.699999999997</v>
      </c>
      <c r="AJ1336" s="16">
        <f t="shared" si="2246"/>
        <v>77642.699999999997</v>
      </c>
      <c r="AK1336" s="16"/>
      <c r="AL1336" s="16"/>
      <c r="AM1336" s="16"/>
      <c r="AN1336" s="16">
        <f t="shared" si="2247"/>
        <v>73602.199999999997</v>
      </c>
      <c r="AO1336" s="16">
        <f t="shared" si="2248"/>
        <v>77642.699999999997</v>
      </c>
      <c r="AP1336" s="16">
        <f t="shared" si="2249"/>
        <v>77642.699999999997</v>
      </c>
      <c r="AQ1336" s="16"/>
      <c r="AR1336" s="16"/>
      <c r="AS1336" s="16"/>
      <c r="AT1336" s="16">
        <f t="shared" si="2250"/>
        <v>73602.199999999997</v>
      </c>
      <c r="AU1336" s="16">
        <f t="shared" si="2251"/>
        <v>77642.699999999997</v>
      </c>
      <c r="AV1336" s="16">
        <f t="shared" si="2252"/>
        <v>77642.699999999997</v>
      </c>
      <c r="AW1336" s="16"/>
      <c r="AX1336" s="16"/>
      <c r="AY1336" s="16"/>
      <c r="AZ1336" s="16">
        <f t="shared" si="2253"/>
        <v>73602.199999999997</v>
      </c>
      <c r="BA1336" s="16">
        <f t="shared" si="2254"/>
        <v>77642.699999999997</v>
      </c>
      <c r="BB1336" s="16">
        <f t="shared" si="2255"/>
        <v>77642.699999999997</v>
      </c>
      <c r="BC1336" s="16"/>
      <c r="BD1336" s="30"/>
      <c r="BE1336" s="30"/>
      <c r="BF1336" s="1"/>
      <c r="BG1336" s="1"/>
      <c r="BH1336" s="1"/>
      <c r="BI1336" s="1"/>
      <c r="BJ1336" s="1"/>
    </row>
    <row r="1337" s="1" customFormat="1">
      <c r="A1337" s="13" t="s">
        <v>873</v>
      </c>
      <c r="B1337" s="14" t="s">
        <v>66</v>
      </c>
      <c r="C1337" s="13"/>
      <c r="D1337" s="13"/>
      <c r="E1337" s="29" t="s">
        <v>67</v>
      </c>
      <c r="F1337" s="16">
        <f>F1338</f>
        <v>14913.199999999999</v>
      </c>
      <c r="G1337" s="16">
        <f>G1338</f>
        <v>10450.199999999999</v>
      </c>
      <c r="H1337" s="16">
        <f>H1338</f>
        <v>10460.199999999999</v>
      </c>
      <c r="I1337" s="16">
        <f>I1338</f>
        <v>0</v>
      </c>
      <c r="J1337" s="16">
        <f>J1338</f>
        <v>0</v>
      </c>
      <c r="K1337" s="16">
        <f>K1338</f>
        <v>0</v>
      </c>
      <c r="L1337" s="16">
        <f t="shared" si="2177"/>
        <v>14913.199999999999</v>
      </c>
      <c r="M1337" s="16">
        <f t="shared" si="2178"/>
        <v>10450.199999999999</v>
      </c>
      <c r="N1337" s="16">
        <f t="shared" si="2179"/>
        <v>10460.199999999999</v>
      </c>
      <c r="O1337" s="16">
        <f>O1338</f>
        <v>0</v>
      </c>
      <c r="P1337" s="16">
        <f>P1338</f>
        <v>0</v>
      </c>
      <c r="Q1337" s="16">
        <f>Q1338</f>
        <v>0</v>
      </c>
      <c r="R1337" s="16">
        <f t="shared" si="2235"/>
        <v>14913.199999999999</v>
      </c>
      <c r="S1337" s="16">
        <f t="shared" si="2236"/>
        <v>10450.199999999999</v>
      </c>
      <c r="T1337" s="16">
        <f t="shared" si="2237"/>
        <v>10460.199999999999</v>
      </c>
      <c r="U1337" s="16">
        <f>U1338</f>
        <v>0</v>
      </c>
      <c r="V1337" s="16">
        <f>V1338</f>
        <v>0</v>
      </c>
      <c r="W1337" s="16">
        <f>W1338</f>
        <v>0</v>
      </c>
      <c r="X1337" s="16">
        <f t="shared" si="2238"/>
        <v>14913.199999999999</v>
      </c>
      <c r="Y1337" s="16">
        <f t="shared" si="2239"/>
        <v>10450.199999999999</v>
      </c>
      <c r="Z1337" s="16">
        <f t="shared" si="2240"/>
        <v>10460.199999999999</v>
      </c>
      <c r="AA1337" s="16">
        <f>AA1338</f>
        <v>0</v>
      </c>
      <c r="AB1337" s="16">
        <f>AB1338</f>
        <v>0</v>
      </c>
      <c r="AC1337" s="16">
        <f>AC1338</f>
        <v>0</v>
      </c>
      <c r="AD1337" s="16">
        <f t="shared" si="2241"/>
        <v>14913.199999999999</v>
      </c>
      <c r="AE1337" s="16">
        <f t="shared" si="2242"/>
        <v>10450.199999999999</v>
      </c>
      <c r="AF1337" s="16">
        <f t="shared" si="2243"/>
        <v>10460.199999999999</v>
      </c>
      <c r="AG1337" s="16">
        <f>AG1338</f>
        <v>0</v>
      </c>
      <c r="AH1337" s="16">
        <f t="shared" si="2244"/>
        <v>14913.199999999999</v>
      </c>
      <c r="AI1337" s="16">
        <f t="shared" si="2245"/>
        <v>10450.199999999999</v>
      </c>
      <c r="AJ1337" s="16">
        <f t="shared" si="2246"/>
        <v>10460.199999999999</v>
      </c>
      <c r="AK1337" s="16">
        <f>AK1338</f>
        <v>0</v>
      </c>
      <c r="AL1337" s="16">
        <f>AL1338</f>
        <v>0</v>
      </c>
      <c r="AM1337" s="16">
        <f>AM1338</f>
        <v>0</v>
      </c>
      <c r="AN1337" s="16">
        <f t="shared" si="2247"/>
        <v>14913.199999999999</v>
      </c>
      <c r="AO1337" s="16">
        <f t="shared" si="2248"/>
        <v>10450.199999999999</v>
      </c>
      <c r="AP1337" s="16">
        <f t="shared" si="2249"/>
        <v>10460.199999999999</v>
      </c>
      <c r="AQ1337" s="16">
        <f>AQ1338</f>
        <v>0</v>
      </c>
      <c r="AR1337" s="16">
        <f>AR1338</f>
        <v>0</v>
      </c>
      <c r="AS1337" s="16">
        <f>AS1338</f>
        <v>0</v>
      </c>
      <c r="AT1337" s="16">
        <f t="shared" si="2250"/>
        <v>14913.199999999999</v>
      </c>
      <c r="AU1337" s="16">
        <f t="shared" si="2251"/>
        <v>10450.199999999999</v>
      </c>
      <c r="AV1337" s="16">
        <f t="shared" si="2252"/>
        <v>10460.199999999999</v>
      </c>
      <c r="AW1337" s="16">
        <f>AW1338</f>
        <v>0</v>
      </c>
      <c r="AX1337" s="16">
        <f>AX1338</f>
        <v>0</v>
      </c>
      <c r="AY1337" s="16">
        <f>AY1338</f>
        <v>0</v>
      </c>
      <c r="AZ1337" s="16">
        <f t="shared" si="2253"/>
        <v>14913.199999999999</v>
      </c>
      <c r="BA1337" s="16">
        <f t="shared" si="2254"/>
        <v>10450.199999999999</v>
      </c>
      <c r="BB1337" s="16">
        <f t="shared" si="2255"/>
        <v>10460.199999999999</v>
      </c>
      <c r="BC1337" s="16">
        <f>BC1338</f>
        <v>0</v>
      </c>
      <c r="BD1337" s="30"/>
      <c r="BE1337" s="30"/>
      <c r="BF1337" s="1"/>
      <c r="BG1337" s="1"/>
      <c r="BH1337" s="1"/>
      <c r="BI1337" s="1"/>
      <c r="BJ1337" s="1"/>
    </row>
    <row r="1338" s="1" customFormat="1">
      <c r="A1338" s="13" t="s">
        <v>873</v>
      </c>
      <c r="B1338" s="14" t="s">
        <v>66</v>
      </c>
      <c r="C1338" s="13" t="s">
        <v>242</v>
      </c>
      <c r="D1338" s="13" t="s">
        <v>72</v>
      </c>
      <c r="E1338" s="29" t="s">
        <v>874</v>
      </c>
      <c r="F1338" s="16">
        <v>14913.199999999999</v>
      </c>
      <c r="G1338" s="16">
        <v>10450.199999999999</v>
      </c>
      <c r="H1338" s="16">
        <v>10460.199999999999</v>
      </c>
      <c r="I1338" s="16"/>
      <c r="J1338" s="16"/>
      <c r="K1338" s="16"/>
      <c r="L1338" s="16">
        <f t="shared" si="2177"/>
        <v>14913.199999999999</v>
      </c>
      <c r="M1338" s="16">
        <f t="shared" si="2178"/>
        <v>10450.199999999999</v>
      </c>
      <c r="N1338" s="16">
        <f t="shared" si="2179"/>
        <v>10460.199999999999</v>
      </c>
      <c r="O1338" s="16"/>
      <c r="P1338" s="16"/>
      <c r="Q1338" s="16"/>
      <c r="R1338" s="16">
        <f t="shared" si="2235"/>
        <v>14913.199999999999</v>
      </c>
      <c r="S1338" s="16">
        <f t="shared" si="2236"/>
        <v>10450.199999999999</v>
      </c>
      <c r="T1338" s="16">
        <f t="shared" si="2237"/>
        <v>10460.199999999999</v>
      </c>
      <c r="U1338" s="16"/>
      <c r="V1338" s="16"/>
      <c r="W1338" s="16"/>
      <c r="X1338" s="16">
        <f t="shared" si="2238"/>
        <v>14913.199999999999</v>
      </c>
      <c r="Y1338" s="16">
        <f t="shared" si="2239"/>
        <v>10450.199999999999</v>
      </c>
      <c r="Z1338" s="16">
        <f t="shared" si="2240"/>
        <v>10460.199999999999</v>
      </c>
      <c r="AA1338" s="16"/>
      <c r="AB1338" s="16"/>
      <c r="AC1338" s="16"/>
      <c r="AD1338" s="16">
        <f t="shared" si="2241"/>
        <v>14913.199999999999</v>
      </c>
      <c r="AE1338" s="16">
        <f t="shared" si="2242"/>
        <v>10450.199999999999</v>
      </c>
      <c r="AF1338" s="16">
        <f t="shared" si="2243"/>
        <v>10460.199999999999</v>
      </c>
      <c r="AG1338" s="16"/>
      <c r="AH1338" s="16">
        <f t="shared" si="2244"/>
        <v>14913.199999999999</v>
      </c>
      <c r="AI1338" s="16">
        <f t="shared" si="2245"/>
        <v>10450.199999999999</v>
      </c>
      <c r="AJ1338" s="16">
        <f t="shared" si="2246"/>
        <v>10460.199999999999</v>
      </c>
      <c r="AK1338" s="16"/>
      <c r="AL1338" s="16"/>
      <c r="AM1338" s="16"/>
      <c r="AN1338" s="16">
        <f t="shared" si="2247"/>
        <v>14913.199999999999</v>
      </c>
      <c r="AO1338" s="16">
        <f t="shared" si="2248"/>
        <v>10450.199999999999</v>
      </c>
      <c r="AP1338" s="16">
        <f t="shared" si="2249"/>
        <v>10460.199999999999</v>
      </c>
      <c r="AQ1338" s="16"/>
      <c r="AR1338" s="16"/>
      <c r="AS1338" s="16"/>
      <c r="AT1338" s="16">
        <f t="shared" si="2250"/>
        <v>14913.199999999999</v>
      </c>
      <c r="AU1338" s="16">
        <f t="shared" si="2251"/>
        <v>10450.199999999999</v>
      </c>
      <c r="AV1338" s="16">
        <f t="shared" si="2252"/>
        <v>10460.199999999999</v>
      </c>
      <c r="AW1338" s="16"/>
      <c r="AX1338" s="16"/>
      <c r="AY1338" s="16"/>
      <c r="AZ1338" s="16">
        <f t="shared" si="2253"/>
        <v>14913.199999999999</v>
      </c>
      <c r="BA1338" s="16">
        <f t="shared" si="2254"/>
        <v>10450.199999999999</v>
      </c>
      <c r="BB1338" s="16">
        <f t="shared" si="2255"/>
        <v>10460.199999999999</v>
      </c>
      <c r="BC1338" s="16"/>
      <c r="BD1338" s="30"/>
      <c r="BE1338" s="30"/>
      <c r="BF1338" s="1"/>
      <c r="BG1338" s="1"/>
      <c r="BH1338" s="1"/>
      <c r="BI1338" s="1"/>
      <c r="BJ1338" s="1"/>
    </row>
    <row r="1339" s="1" customFormat="1">
      <c r="A1339" s="13" t="s">
        <v>873</v>
      </c>
      <c r="B1339" s="14" t="s">
        <v>52</v>
      </c>
      <c r="C1339" s="13"/>
      <c r="D1339" s="13"/>
      <c r="E1339" s="29" t="s">
        <v>53</v>
      </c>
      <c r="F1339" s="16">
        <f>F1340</f>
        <v>356.30000000000001</v>
      </c>
      <c r="G1339" s="16">
        <f>G1340</f>
        <v>319.29999999999995</v>
      </c>
      <c r="H1339" s="16">
        <f>H1340</f>
        <v>309.30000000000001</v>
      </c>
      <c r="I1339" s="16">
        <f>I1340</f>
        <v>0</v>
      </c>
      <c r="J1339" s="16">
        <f>J1340</f>
        <v>0</v>
      </c>
      <c r="K1339" s="16">
        <f>K1340</f>
        <v>0</v>
      </c>
      <c r="L1339" s="16">
        <f t="shared" si="2177"/>
        <v>356.30000000000001</v>
      </c>
      <c r="M1339" s="16">
        <f t="shared" si="2178"/>
        <v>319.29999999999995</v>
      </c>
      <c r="N1339" s="16">
        <f t="shared" si="2179"/>
        <v>309.30000000000001</v>
      </c>
      <c r="O1339" s="16">
        <f>O1340</f>
        <v>0</v>
      </c>
      <c r="P1339" s="16">
        <f>P1340</f>
        <v>0</v>
      </c>
      <c r="Q1339" s="16">
        <f>Q1340</f>
        <v>0</v>
      </c>
      <c r="R1339" s="16">
        <f t="shared" si="2235"/>
        <v>356.30000000000001</v>
      </c>
      <c r="S1339" s="16">
        <f t="shared" si="2236"/>
        <v>319.29999999999995</v>
      </c>
      <c r="T1339" s="16">
        <f t="shared" si="2237"/>
        <v>309.30000000000001</v>
      </c>
      <c r="U1339" s="16">
        <f>U1340</f>
        <v>0</v>
      </c>
      <c r="V1339" s="16">
        <f>V1340</f>
        <v>0</v>
      </c>
      <c r="W1339" s="16">
        <f>W1340</f>
        <v>0</v>
      </c>
      <c r="X1339" s="16">
        <f t="shared" si="2238"/>
        <v>356.30000000000001</v>
      </c>
      <c r="Y1339" s="16">
        <f t="shared" si="2239"/>
        <v>319.29999999999995</v>
      </c>
      <c r="Z1339" s="16">
        <f t="shared" si="2240"/>
        <v>309.30000000000001</v>
      </c>
      <c r="AA1339" s="16">
        <f>AA1340</f>
        <v>0</v>
      </c>
      <c r="AB1339" s="16">
        <f>AB1340</f>
        <v>0</v>
      </c>
      <c r="AC1339" s="16">
        <f>AC1340</f>
        <v>0</v>
      </c>
      <c r="AD1339" s="16">
        <f t="shared" si="2241"/>
        <v>356.30000000000001</v>
      </c>
      <c r="AE1339" s="16">
        <f t="shared" si="2242"/>
        <v>319.29999999999995</v>
      </c>
      <c r="AF1339" s="16">
        <f t="shared" si="2243"/>
        <v>309.30000000000001</v>
      </c>
      <c r="AG1339" s="16">
        <f>AG1340</f>
        <v>0</v>
      </c>
      <c r="AH1339" s="16">
        <f t="shared" si="2244"/>
        <v>356.30000000000001</v>
      </c>
      <c r="AI1339" s="16">
        <f t="shared" si="2245"/>
        <v>319.29999999999995</v>
      </c>
      <c r="AJ1339" s="16">
        <f t="shared" si="2246"/>
        <v>309.30000000000001</v>
      </c>
      <c r="AK1339" s="16">
        <f>AK1340</f>
        <v>0</v>
      </c>
      <c r="AL1339" s="16">
        <f>AL1340</f>
        <v>0</v>
      </c>
      <c r="AM1339" s="16">
        <f>AM1340</f>
        <v>0</v>
      </c>
      <c r="AN1339" s="16">
        <f t="shared" si="2247"/>
        <v>356.30000000000001</v>
      </c>
      <c r="AO1339" s="16">
        <f t="shared" si="2248"/>
        <v>319.29999999999995</v>
      </c>
      <c r="AP1339" s="16">
        <f t="shared" si="2249"/>
        <v>309.30000000000001</v>
      </c>
      <c r="AQ1339" s="16">
        <f>AQ1340</f>
        <v>0</v>
      </c>
      <c r="AR1339" s="16">
        <f>AR1340</f>
        <v>0</v>
      </c>
      <c r="AS1339" s="16">
        <f>AS1340</f>
        <v>0</v>
      </c>
      <c r="AT1339" s="16">
        <f t="shared" si="2250"/>
        <v>356.30000000000001</v>
      </c>
      <c r="AU1339" s="16">
        <f t="shared" si="2251"/>
        <v>319.29999999999995</v>
      </c>
      <c r="AV1339" s="16">
        <f t="shared" si="2252"/>
        <v>309.30000000000001</v>
      </c>
      <c r="AW1339" s="16">
        <f>AW1340</f>
        <v>0</v>
      </c>
      <c r="AX1339" s="16">
        <f>AX1340</f>
        <v>0</v>
      </c>
      <c r="AY1339" s="16">
        <f>AY1340</f>
        <v>0</v>
      </c>
      <c r="AZ1339" s="16">
        <f t="shared" si="2253"/>
        <v>356.30000000000001</v>
      </c>
      <c r="BA1339" s="16">
        <f t="shared" si="2254"/>
        <v>319.29999999999995</v>
      </c>
      <c r="BB1339" s="16">
        <f t="shared" si="2255"/>
        <v>309.30000000000001</v>
      </c>
      <c r="BC1339" s="16">
        <f>BC1340</f>
        <v>0</v>
      </c>
      <c r="BD1339" s="30"/>
      <c r="BE1339" s="30"/>
      <c r="BF1339" s="1"/>
      <c r="BG1339" s="1"/>
      <c r="BH1339" s="1"/>
      <c r="BI1339" s="1"/>
      <c r="BJ1339" s="1"/>
    </row>
    <row r="1340" s="1" customFormat="1">
      <c r="A1340" s="13" t="s">
        <v>873</v>
      </c>
      <c r="B1340" s="14" t="s">
        <v>52</v>
      </c>
      <c r="C1340" s="13" t="s">
        <v>242</v>
      </c>
      <c r="D1340" s="13" t="s">
        <v>72</v>
      </c>
      <c r="E1340" s="29" t="s">
        <v>874</v>
      </c>
      <c r="F1340" s="16">
        <v>356.30000000000001</v>
      </c>
      <c r="G1340" s="16">
        <v>319.29999999999995</v>
      </c>
      <c r="H1340" s="16">
        <v>309.30000000000001</v>
      </c>
      <c r="I1340" s="16"/>
      <c r="J1340" s="16"/>
      <c r="K1340" s="16"/>
      <c r="L1340" s="16">
        <f t="shared" si="2177"/>
        <v>356.30000000000001</v>
      </c>
      <c r="M1340" s="16">
        <f t="shared" si="2178"/>
        <v>319.29999999999995</v>
      </c>
      <c r="N1340" s="16">
        <f t="shared" si="2179"/>
        <v>309.30000000000001</v>
      </c>
      <c r="O1340" s="16"/>
      <c r="P1340" s="16"/>
      <c r="Q1340" s="16"/>
      <c r="R1340" s="16">
        <f t="shared" si="2235"/>
        <v>356.30000000000001</v>
      </c>
      <c r="S1340" s="16">
        <f t="shared" si="2236"/>
        <v>319.29999999999995</v>
      </c>
      <c r="T1340" s="16">
        <f t="shared" si="2237"/>
        <v>309.30000000000001</v>
      </c>
      <c r="U1340" s="16"/>
      <c r="V1340" s="16"/>
      <c r="W1340" s="16"/>
      <c r="X1340" s="16">
        <f t="shared" si="2238"/>
        <v>356.30000000000001</v>
      </c>
      <c r="Y1340" s="16">
        <f t="shared" si="2239"/>
        <v>319.29999999999995</v>
      </c>
      <c r="Z1340" s="16">
        <f t="shared" si="2240"/>
        <v>309.30000000000001</v>
      </c>
      <c r="AA1340" s="16"/>
      <c r="AB1340" s="16"/>
      <c r="AC1340" s="16"/>
      <c r="AD1340" s="16">
        <f t="shared" si="2241"/>
        <v>356.30000000000001</v>
      </c>
      <c r="AE1340" s="16">
        <f t="shared" si="2242"/>
        <v>319.29999999999995</v>
      </c>
      <c r="AF1340" s="16">
        <f t="shared" si="2243"/>
        <v>309.30000000000001</v>
      </c>
      <c r="AG1340" s="16"/>
      <c r="AH1340" s="16">
        <f t="shared" si="2244"/>
        <v>356.30000000000001</v>
      </c>
      <c r="AI1340" s="16">
        <f t="shared" si="2245"/>
        <v>319.29999999999995</v>
      </c>
      <c r="AJ1340" s="16">
        <f t="shared" si="2246"/>
        <v>309.30000000000001</v>
      </c>
      <c r="AK1340" s="16"/>
      <c r="AL1340" s="16"/>
      <c r="AM1340" s="16"/>
      <c r="AN1340" s="16">
        <f t="shared" si="2247"/>
        <v>356.30000000000001</v>
      </c>
      <c r="AO1340" s="16">
        <f t="shared" si="2248"/>
        <v>319.29999999999995</v>
      </c>
      <c r="AP1340" s="16">
        <f t="shared" si="2249"/>
        <v>309.30000000000001</v>
      </c>
      <c r="AQ1340" s="16"/>
      <c r="AR1340" s="16"/>
      <c r="AS1340" s="16"/>
      <c r="AT1340" s="16">
        <f t="shared" si="2250"/>
        <v>356.30000000000001</v>
      </c>
      <c r="AU1340" s="16">
        <f t="shared" si="2251"/>
        <v>319.29999999999995</v>
      </c>
      <c r="AV1340" s="16">
        <f t="shared" si="2252"/>
        <v>309.30000000000001</v>
      </c>
      <c r="AW1340" s="16"/>
      <c r="AX1340" s="16"/>
      <c r="AY1340" s="16"/>
      <c r="AZ1340" s="16">
        <f t="shared" si="2253"/>
        <v>356.30000000000001</v>
      </c>
      <c r="BA1340" s="16">
        <f t="shared" si="2254"/>
        <v>319.29999999999995</v>
      </c>
      <c r="BB1340" s="16">
        <f t="shared" si="2255"/>
        <v>309.30000000000001</v>
      </c>
      <c r="BC1340" s="16"/>
      <c r="BD1340" s="30"/>
      <c r="BE1340" s="30"/>
      <c r="BF1340" s="1"/>
      <c r="BG1340" s="1"/>
      <c r="BH1340" s="1"/>
      <c r="BI1340" s="1"/>
      <c r="BJ1340" s="1"/>
    </row>
    <row r="1341" s="1" customFormat="1">
      <c r="A1341" s="13" t="s">
        <v>875</v>
      </c>
      <c r="B1341" s="14"/>
      <c r="C1341" s="13"/>
      <c r="D1341" s="13"/>
      <c r="E1341" s="29" t="s">
        <v>876</v>
      </c>
      <c r="F1341" s="16">
        <f t="shared" ref="F1341:F1342" si="2282">F1342</f>
        <v>57895.5</v>
      </c>
      <c r="G1341" s="16">
        <f t="shared" ref="G1341:G1342" si="2283">G1342</f>
        <v>58052.5</v>
      </c>
      <c r="H1341" s="16">
        <f t="shared" ref="H1341:H1342" si="2284">H1342</f>
        <v>58052.5</v>
      </c>
      <c r="I1341" s="16">
        <f t="shared" ref="I1341:I1342" si="2285">I1342</f>
        <v>-3043.6999999999998</v>
      </c>
      <c r="J1341" s="16">
        <f t="shared" ref="J1341:J1342" si="2286">J1342</f>
        <v>-3652.5</v>
      </c>
      <c r="K1341" s="16">
        <f t="shared" ref="K1341:K1342" si="2287">K1342</f>
        <v>-3652.5</v>
      </c>
      <c r="L1341" s="16">
        <f t="shared" si="2177"/>
        <v>54851.800000000003</v>
      </c>
      <c r="M1341" s="16">
        <f t="shared" si="2178"/>
        <v>54400</v>
      </c>
      <c r="N1341" s="16">
        <f t="shared" si="2179"/>
        <v>54400</v>
      </c>
      <c r="O1341" s="16">
        <f t="shared" ref="O1341:O1342" si="2288">O1342</f>
        <v>23741.099999999999</v>
      </c>
      <c r="P1341" s="16">
        <f t="shared" ref="P1341:P1342" si="2289">P1342</f>
        <v>1730.5</v>
      </c>
      <c r="Q1341" s="16">
        <f t="shared" ref="Q1341:Q1342" si="2290">Q1342</f>
        <v>1730.5</v>
      </c>
      <c r="R1341" s="16">
        <f t="shared" si="2235"/>
        <v>78592.899999999994</v>
      </c>
      <c r="S1341" s="16">
        <f t="shared" si="2236"/>
        <v>56130.5</v>
      </c>
      <c r="T1341" s="16">
        <f t="shared" si="2237"/>
        <v>56130.5</v>
      </c>
      <c r="U1341" s="16">
        <f t="shared" ref="U1341:U1342" si="2291">U1342</f>
        <v>0</v>
      </c>
      <c r="V1341" s="16">
        <f t="shared" ref="V1341:V1342" si="2292">V1342</f>
        <v>0</v>
      </c>
      <c r="W1341" s="16">
        <f t="shared" ref="W1341:W1342" si="2293">W1342</f>
        <v>0</v>
      </c>
      <c r="X1341" s="16">
        <f t="shared" si="2238"/>
        <v>78592.899999999994</v>
      </c>
      <c r="Y1341" s="16">
        <f t="shared" si="2239"/>
        <v>56130.5</v>
      </c>
      <c r="Z1341" s="16">
        <f t="shared" si="2240"/>
        <v>56130.5</v>
      </c>
      <c r="AA1341" s="16">
        <f t="shared" ref="AA1341:AA1342" si="2294">AA1342</f>
        <v>20228.900000000001</v>
      </c>
      <c r="AB1341" s="16">
        <f t="shared" ref="AB1341:AB1342" si="2295">AB1342</f>
        <v>18090</v>
      </c>
      <c r="AC1341" s="16">
        <f t="shared" ref="AC1341:AC1342" si="2296">AC1342</f>
        <v>0</v>
      </c>
      <c r="AD1341" s="16">
        <f t="shared" si="2241"/>
        <v>98821.799999999988</v>
      </c>
      <c r="AE1341" s="16">
        <f t="shared" si="2242"/>
        <v>74220.5</v>
      </c>
      <c r="AF1341" s="16">
        <f t="shared" si="2243"/>
        <v>56130.5</v>
      </c>
      <c r="AG1341" s="16">
        <f t="shared" ref="AG1341:AG1342" si="2297">AG1342</f>
        <v>0</v>
      </c>
      <c r="AH1341" s="16">
        <f t="shared" si="2244"/>
        <v>98821.799999999988</v>
      </c>
      <c r="AI1341" s="16">
        <f t="shared" si="2245"/>
        <v>74220.5</v>
      </c>
      <c r="AJ1341" s="16">
        <f t="shared" si="2246"/>
        <v>56130.5</v>
      </c>
      <c r="AK1341" s="16">
        <f t="shared" ref="AK1341:AK1342" si="2298">AK1342</f>
        <v>0</v>
      </c>
      <c r="AL1341" s="16">
        <f t="shared" ref="AL1341:AL1342" si="2299">AL1342</f>
        <v>0</v>
      </c>
      <c r="AM1341" s="16">
        <f t="shared" ref="AM1341:AM1342" si="2300">AM1342</f>
        <v>0</v>
      </c>
      <c r="AN1341" s="16">
        <f t="shared" si="2247"/>
        <v>98821.799999999988</v>
      </c>
      <c r="AO1341" s="16">
        <f t="shared" si="2248"/>
        <v>74220.5</v>
      </c>
      <c r="AP1341" s="16">
        <f t="shared" si="2249"/>
        <v>56130.5</v>
      </c>
      <c r="AQ1341" s="16">
        <f t="shared" ref="AQ1341:AQ1342" si="2301">AQ1342</f>
        <v>0</v>
      </c>
      <c r="AR1341" s="16">
        <f t="shared" ref="AR1341:AR1342" si="2302">AR1342</f>
        <v>0</v>
      </c>
      <c r="AS1341" s="16">
        <f t="shared" ref="AS1341:AS1342" si="2303">AS1342</f>
        <v>0</v>
      </c>
      <c r="AT1341" s="16">
        <f t="shared" si="2250"/>
        <v>98821.799999999988</v>
      </c>
      <c r="AU1341" s="16">
        <f t="shared" si="2251"/>
        <v>74220.5</v>
      </c>
      <c r="AV1341" s="16">
        <f t="shared" si="2252"/>
        <v>56130.5</v>
      </c>
      <c r="AW1341" s="16">
        <f t="shared" ref="AW1341:AW1342" si="2304">AW1342</f>
        <v>0</v>
      </c>
      <c r="AX1341" s="16">
        <f t="shared" ref="AX1341:AX1342" si="2305">AX1342</f>
        <v>0</v>
      </c>
      <c r="AY1341" s="16">
        <f t="shared" ref="AY1341:AY1342" si="2306">AY1342</f>
        <v>0</v>
      </c>
      <c r="AZ1341" s="16">
        <f t="shared" si="2253"/>
        <v>98821.799999999988</v>
      </c>
      <c r="BA1341" s="16">
        <f t="shared" si="2254"/>
        <v>74220.5</v>
      </c>
      <c r="BB1341" s="16">
        <f t="shared" si="2255"/>
        <v>56130.5</v>
      </c>
      <c r="BC1341" s="16">
        <f t="shared" ref="BC1341:BC1342" si="2307">BC1342</f>
        <v>0</v>
      </c>
      <c r="BD1341" s="30"/>
      <c r="BE1341" s="30"/>
      <c r="BF1341" s="1"/>
      <c r="BG1341" s="1"/>
      <c r="BH1341" s="1"/>
      <c r="BI1341" s="1"/>
      <c r="BJ1341" s="1"/>
    </row>
    <row r="1342" s="1" customFormat="1">
      <c r="A1342" s="13" t="s">
        <v>875</v>
      </c>
      <c r="B1342" s="14" t="s">
        <v>66</v>
      </c>
      <c r="C1342" s="13"/>
      <c r="D1342" s="13"/>
      <c r="E1342" s="29" t="s">
        <v>67</v>
      </c>
      <c r="F1342" s="16">
        <f t="shared" si="2282"/>
        <v>57895.5</v>
      </c>
      <c r="G1342" s="16">
        <f t="shared" si="2283"/>
        <v>58052.5</v>
      </c>
      <c r="H1342" s="16">
        <f t="shared" si="2284"/>
        <v>58052.5</v>
      </c>
      <c r="I1342" s="16">
        <f t="shared" si="2285"/>
        <v>-3043.6999999999998</v>
      </c>
      <c r="J1342" s="16">
        <f t="shared" si="2286"/>
        <v>-3652.5</v>
      </c>
      <c r="K1342" s="16">
        <f t="shared" si="2287"/>
        <v>-3652.5</v>
      </c>
      <c r="L1342" s="16">
        <f t="shared" si="2177"/>
        <v>54851.800000000003</v>
      </c>
      <c r="M1342" s="16">
        <f t="shared" si="2178"/>
        <v>54400</v>
      </c>
      <c r="N1342" s="16">
        <f t="shared" si="2179"/>
        <v>54400</v>
      </c>
      <c r="O1342" s="16">
        <f t="shared" si="2288"/>
        <v>23741.099999999999</v>
      </c>
      <c r="P1342" s="16">
        <f t="shared" si="2289"/>
        <v>1730.5</v>
      </c>
      <c r="Q1342" s="16">
        <f t="shared" si="2290"/>
        <v>1730.5</v>
      </c>
      <c r="R1342" s="16">
        <f t="shared" si="2235"/>
        <v>78592.899999999994</v>
      </c>
      <c r="S1342" s="16">
        <f t="shared" si="2236"/>
        <v>56130.5</v>
      </c>
      <c r="T1342" s="16">
        <f t="shared" si="2237"/>
        <v>56130.5</v>
      </c>
      <c r="U1342" s="16">
        <f t="shared" si="2291"/>
        <v>0</v>
      </c>
      <c r="V1342" s="16">
        <f t="shared" si="2292"/>
        <v>0</v>
      </c>
      <c r="W1342" s="16">
        <f t="shared" si="2293"/>
        <v>0</v>
      </c>
      <c r="X1342" s="16">
        <f t="shared" si="2238"/>
        <v>78592.899999999994</v>
      </c>
      <c r="Y1342" s="16">
        <f t="shared" si="2239"/>
        <v>56130.5</v>
      </c>
      <c r="Z1342" s="16">
        <f t="shared" si="2240"/>
        <v>56130.5</v>
      </c>
      <c r="AA1342" s="16">
        <f t="shared" si="2294"/>
        <v>20228.900000000001</v>
      </c>
      <c r="AB1342" s="16">
        <f t="shared" si="2295"/>
        <v>18090</v>
      </c>
      <c r="AC1342" s="16">
        <f t="shared" si="2296"/>
        <v>0</v>
      </c>
      <c r="AD1342" s="16">
        <f t="shared" si="2241"/>
        <v>98821.799999999988</v>
      </c>
      <c r="AE1342" s="16">
        <f t="shared" si="2242"/>
        <v>74220.5</v>
      </c>
      <c r="AF1342" s="16">
        <f t="shared" si="2243"/>
        <v>56130.5</v>
      </c>
      <c r="AG1342" s="16">
        <f t="shared" si="2297"/>
        <v>0</v>
      </c>
      <c r="AH1342" s="16">
        <f t="shared" si="2244"/>
        <v>98821.799999999988</v>
      </c>
      <c r="AI1342" s="16">
        <f t="shared" si="2245"/>
        <v>74220.5</v>
      </c>
      <c r="AJ1342" s="16">
        <f t="shared" si="2246"/>
        <v>56130.5</v>
      </c>
      <c r="AK1342" s="16">
        <f t="shared" si="2298"/>
        <v>0</v>
      </c>
      <c r="AL1342" s="16">
        <f t="shared" si="2299"/>
        <v>0</v>
      </c>
      <c r="AM1342" s="16">
        <f t="shared" si="2300"/>
        <v>0</v>
      </c>
      <c r="AN1342" s="16">
        <f t="shared" si="2247"/>
        <v>98821.799999999988</v>
      </c>
      <c r="AO1342" s="16">
        <f t="shared" si="2248"/>
        <v>74220.5</v>
      </c>
      <c r="AP1342" s="16">
        <f t="shared" si="2249"/>
        <v>56130.5</v>
      </c>
      <c r="AQ1342" s="16">
        <f t="shared" si="2301"/>
        <v>0</v>
      </c>
      <c r="AR1342" s="16">
        <f t="shared" si="2302"/>
        <v>0</v>
      </c>
      <c r="AS1342" s="16">
        <f t="shared" si="2303"/>
        <v>0</v>
      </c>
      <c r="AT1342" s="16">
        <f t="shared" si="2250"/>
        <v>98821.799999999988</v>
      </c>
      <c r="AU1342" s="16">
        <f t="shared" si="2251"/>
        <v>74220.5</v>
      </c>
      <c r="AV1342" s="16">
        <f t="shared" si="2252"/>
        <v>56130.5</v>
      </c>
      <c r="AW1342" s="16">
        <f t="shared" si="2304"/>
        <v>0</v>
      </c>
      <c r="AX1342" s="16">
        <f t="shared" si="2305"/>
        <v>0</v>
      </c>
      <c r="AY1342" s="16">
        <f t="shared" si="2306"/>
        <v>0</v>
      </c>
      <c r="AZ1342" s="16">
        <f t="shared" si="2253"/>
        <v>98821.799999999988</v>
      </c>
      <c r="BA1342" s="16">
        <f t="shared" si="2254"/>
        <v>74220.5</v>
      </c>
      <c r="BB1342" s="16">
        <f t="shared" si="2255"/>
        <v>56130.5</v>
      </c>
      <c r="BC1342" s="16">
        <f t="shared" si="2307"/>
        <v>0</v>
      </c>
      <c r="BD1342" s="30"/>
      <c r="BE1342" s="30"/>
      <c r="BF1342" s="1"/>
      <c r="BG1342" s="1"/>
      <c r="BH1342" s="1"/>
      <c r="BI1342" s="1"/>
      <c r="BJ1342" s="1"/>
    </row>
    <row r="1343" s="1" customFormat="1">
      <c r="A1343" s="13" t="s">
        <v>875</v>
      </c>
      <c r="B1343" s="14" t="s">
        <v>66</v>
      </c>
      <c r="C1343" s="13" t="s">
        <v>242</v>
      </c>
      <c r="D1343" s="13" t="s">
        <v>72</v>
      </c>
      <c r="E1343" s="29" t="s">
        <v>874</v>
      </c>
      <c r="F1343" s="16">
        <v>57895.5</v>
      </c>
      <c r="G1343" s="16">
        <v>58052.5</v>
      </c>
      <c r="H1343" s="16">
        <v>58052.5</v>
      </c>
      <c r="I1343" s="16">
        <v>-3043.6999999999998</v>
      </c>
      <c r="J1343" s="16">
        <v>-3652.5</v>
      </c>
      <c r="K1343" s="16">
        <v>-3652.5</v>
      </c>
      <c r="L1343" s="16">
        <f t="shared" si="2177"/>
        <v>54851.800000000003</v>
      </c>
      <c r="M1343" s="16">
        <f t="shared" si="2178"/>
        <v>54400</v>
      </c>
      <c r="N1343" s="16">
        <f t="shared" si="2179"/>
        <v>54400</v>
      </c>
      <c r="O1343" s="16">
        <v>23741.099999999999</v>
      </c>
      <c r="P1343" s="16">
        <v>1730.5</v>
      </c>
      <c r="Q1343" s="16">
        <v>1730.5</v>
      </c>
      <c r="R1343" s="16">
        <f t="shared" si="2235"/>
        <v>78592.899999999994</v>
      </c>
      <c r="S1343" s="16">
        <f t="shared" si="2236"/>
        <v>56130.5</v>
      </c>
      <c r="T1343" s="16">
        <f t="shared" si="2237"/>
        <v>56130.5</v>
      </c>
      <c r="U1343" s="16"/>
      <c r="V1343" s="16"/>
      <c r="W1343" s="16"/>
      <c r="X1343" s="16">
        <f t="shared" si="2238"/>
        <v>78592.899999999994</v>
      </c>
      <c r="Y1343" s="16">
        <f t="shared" si="2239"/>
        <v>56130.5</v>
      </c>
      <c r="Z1343" s="16">
        <f t="shared" si="2240"/>
        <v>56130.5</v>
      </c>
      <c r="AA1343" s="16">
        <v>20228.900000000001</v>
      </c>
      <c r="AB1343" s="16">
        <v>18090</v>
      </c>
      <c r="AC1343" s="16"/>
      <c r="AD1343" s="16">
        <f t="shared" si="2241"/>
        <v>98821.799999999988</v>
      </c>
      <c r="AE1343" s="16">
        <f t="shared" si="2242"/>
        <v>74220.5</v>
      </c>
      <c r="AF1343" s="16">
        <f t="shared" si="2243"/>
        <v>56130.5</v>
      </c>
      <c r="AG1343" s="16"/>
      <c r="AH1343" s="16">
        <f t="shared" si="2244"/>
        <v>98821.799999999988</v>
      </c>
      <c r="AI1343" s="16">
        <f t="shared" si="2245"/>
        <v>74220.5</v>
      </c>
      <c r="AJ1343" s="16">
        <f t="shared" si="2246"/>
        <v>56130.5</v>
      </c>
      <c r="AK1343" s="16"/>
      <c r="AL1343" s="16"/>
      <c r="AM1343" s="16"/>
      <c r="AN1343" s="16">
        <f t="shared" si="2247"/>
        <v>98821.799999999988</v>
      </c>
      <c r="AO1343" s="16">
        <f t="shared" si="2248"/>
        <v>74220.5</v>
      </c>
      <c r="AP1343" s="16">
        <f t="shared" si="2249"/>
        <v>56130.5</v>
      </c>
      <c r="AQ1343" s="16"/>
      <c r="AR1343" s="16"/>
      <c r="AS1343" s="16"/>
      <c r="AT1343" s="16">
        <f t="shared" si="2250"/>
        <v>98821.799999999988</v>
      </c>
      <c r="AU1343" s="16">
        <f t="shared" si="2251"/>
        <v>74220.5</v>
      </c>
      <c r="AV1343" s="16">
        <f t="shared" si="2252"/>
        <v>56130.5</v>
      </c>
      <c r="AW1343" s="16"/>
      <c r="AX1343" s="16"/>
      <c r="AY1343" s="16"/>
      <c r="AZ1343" s="16">
        <f t="shared" si="2253"/>
        <v>98821.799999999988</v>
      </c>
      <c r="BA1343" s="16">
        <f t="shared" si="2254"/>
        <v>74220.5</v>
      </c>
      <c r="BB1343" s="16">
        <f t="shared" si="2255"/>
        <v>56130.5</v>
      </c>
      <c r="BC1343" s="16"/>
      <c r="BD1343" s="30"/>
      <c r="BE1343" s="30">
        <v>90</v>
      </c>
      <c r="BF1343" s="1"/>
      <c r="BG1343" s="1"/>
      <c r="BH1343" s="1"/>
      <c r="BI1343" s="1"/>
      <c r="BJ1343" s="1"/>
    </row>
    <row r="1344" s="1" customFormat="1">
      <c r="A1344" s="13" t="s">
        <v>877</v>
      </c>
      <c r="B1344" s="14"/>
      <c r="C1344" s="13"/>
      <c r="D1344" s="13"/>
      <c r="E1344" s="29" t="s">
        <v>878</v>
      </c>
      <c r="F1344" s="16">
        <f>F1345+F1352+F1358</f>
        <v>93158.5</v>
      </c>
      <c r="G1344" s="16">
        <f>G1345+G1352+G1358</f>
        <v>77018.899999999994</v>
      </c>
      <c r="H1344" s="16">
        <f>H1345+H1352+H1358</f>
        <v>77018.899999999994</v>
      </c>
      <c r="I1344" s="16">
        <f>I1345+I1352+I1358+I1355</f>
        <v>0</v>
      </c>
      <c r="J1344" s="16">
        <f>J1345+J1352+J1358+J1355</f>
        <v>0</v>
      </c>
      <c r="K1344" s="16">
        <f>K1345+K1352+K1358+K1355</f>
        <v>0</v>
      </c>
      <c r="L1344" s="16">
        <f t="shared" si="2177"/>
        <v>93158.5</v>
      </c>
      <c r="M1344" s="16">
        <f t="shared" si="2178"/>
        <v>77018.899999999994</v>
      </c>
      <c r="N1344" s="16">
        <f t="shared" si="2179"/>
        <v>77018.899999999994</v>
      </c>
      <c r="O1344" s="16">
        <f>O1345+O1352+O1358+O1355+O1363</f>
        <v>5452.6580000000004</v>
      </c>
      <c r="P1344" s="16">
        <f>P1345+P1352+P1358+P1355+P1363</f>
        <v>6715</v>
      </c>
      <c r="Q1344" s="16">
        <f>Q1345+Q1352+Q1358+Q1355+Q1363</f>
        <v>6715</v>
      </c>
      <c r="R1344" s="16">
        <f t="shared" si="2235"/>
        <v>98611.157999999996</v>
      </c>
      <c r="S1344" s="16">
        <f t="shared" si="2236"/>
        <v>83733.899999999994</v>
      </c>
      <c r="T1344" s="16">
        <f t="shared" si="2237"/>
        <v>83733.899999999994</v>
      </c>
      <c r="U1344" s="16">
        <f>U1345+U1352+U1358+U1355+U1363</f>
        <v>0</v>
      </c>
      <c r="V1344" s="16">
        <f>V1345+V1352+V1358+V1355+V1363</f>
        <v>0</v>
      </c>
      <c r="W1344" s="16">
        <f>W1345+W1352+W1358+W1355+W1363</f>
        <v>0</v>
      </c>
      <c r="X1344" s="16">
        <f t="shared" si="2238"/>
        <v>98611.157999999996</v>
      </c>
      <c r="Y1344" s="16">
        <f t="shared" si="2239"/>
        <v>83733.899999999994</v>
      </c>
      <c r="Z1344" s="16">
        <f t="shared" si="2240"/>
        <v>83733.899999999994</v>
      </c>
      <c r="AA1344" s="16">
        <f>AA1345+AA1352+AA1358+AA1355+AA1363</f>
        <v>2268.6129999999998</v>
      </c>
      <c r="AB1344" s="16">
        <f>AB1345+AB1352+AB1358+AB1355+AB1363</f>
        <v>0</v>
      </c>
      <c r="AC1344" s="16">
        <f>AC1345+AC1352+AC1358+AC1355+AC1363</f>
        <v>0</v>
      </c>
      <c r="AD1344" s="16">
        <f t="shared" si="2241"/>
        <v>100879.77099999999</v>
      </c>
      <c r="AE1344" s="16">
        <f t="shared" si="2242"/>
        <v>83733.899999999994</v>
      </c>
      <c r="AF1344" s="16">
        <f t="shared" si="2243"/>
        <v>83733.899999999994</v>
      </c>
      <c r="AG1344" s="16">
        <f>AG1345+AG1352+AG1358+AG1355+AG1363</f>
        <v>0</v>
      </c>
      <c r="AH1344" s="16">
        <f t="shared" si="2244"/>
        <v>100879.77099999999</v>
      </c>
      <c r="AI1344" s="16">
        <f t="shared" si="2245"/>
        <v>83733.899999999994</v>
      </c>
      <c r="AJ1344" s="16">
        <f t="shared" si="2246"/>
        <v>83733.899999999994</v>
      </c>
      <c r="AK1344" s="16">
        <f>AK1345+AK1352+AK1358+AK1355+AK1363</f>
        <v>-190</v>
      </c>
      <c r="AL1344" s="16">
        <f>AL1345+AL1352+AL1358+AL1355+AL1363</f>
        <v>0</v>
      </c>
      <c r="AM1344" s="16">
        <f>AM1345+AM1352+AM1358+AM1355+AM1363</f>
        <v>0</v>
      </c>
      <c r="AN1344" s="16">
        <f t="shared" si="2247"/>
        <v>100689.77099999999</v>
      </c>
      <c r="AO1344" s="16">
        <f t="shared" si="2248"/>
        <v>83733.899999999994</v>
      </c>
      <c r="AP1344" s="16">
        <f t="shared" si="2249"/>
        <v>83733.899999999994</v>
      </c>
      <c r="AQ1344" s="16">
        <f>AQ1345+AQ1352+AQ1358+AQ1355+AQ1363</f>
        <v>0</v>
      </c>
      <c r="AR1344" s="16">
        <f>AR1345+AR1352+AR1358+AR1355+AR1363</f>
        <v>0</v>
      </c>
      <c r="AS1344" s="16">
        <f>AS1345+AS1352+AS1358+AS1355+AS1363</f>
        <v>0</v>
      </c>
      <c r="AT1344" s="16">
        <f t="shared" si="2250"/>
        <v>100689.77099999999</v>
      </c>
      <c r="AU1344" s="16">
        <f t="shared" si="2251"/>
        <v>83733.899999999994</v>
      </c>
      <c r="AV1344" s="16">
        <f t="shared" si="2252"/>
        <v>83733.899999999994</v>
      </c>
      <c r="AW1344" s="16">
        <f>AW1345+AW1352+AW1358+AW1355+AW1363</f>
        <v>-2052.8000000000002</v>
      </c>
      <c r="AX1344" s="16">
        <f>AX1345+AX1352+AX1358+AX1355+AX1363</f>
        <v>0</v>
      </c>
      <c r="AY1344" s="16">
        <f>AY1345+AY1352+AY1358+AY1355+AY1363</f>
        <v>0</v>
      </c>
      <c r="AZ1344" s="16">
        <f t="shared" si="2253"/>
        <v>98636.97099999999</v>
      </c>
      <c r="BA1344" s="16">
        <f t="shared" si="2254"/>
        <v>83733.899999999994</v>
      </c>
      <c r="BB1344" s="16">
        <f t="shared" si="2255"/>
        <v>83733.899999999994</v>
      </c>
      <c r="BC1344" s="16">
        <f>BC1345+BC1352+BC1358+BC1355+BC1363</f>
        <v>0</v>
      </c>
      <c r="BD1344" s="30"/>
      <c r="BE1344" s="30"/>
      <c r="BF1344" s="1"/>
      <c r="BG1344" s="1"/>
      <c r="BH1344" s="1"/>
      <c r="BI1344" s="1"/>
      <c r="BJ1344" s="1"/>
    </row>
    <row r="1345" s="1" customFormat="1">
      <c r="A1345" s="13" t="s">
        <v>879</v>
      </c>
      <c r="B1345" s="14"/>
      <c r="C1345" s="13"/>
      <c r="D1345" s="13"/>
      <c r="E1345" s="29" t="s">
        <v>147</v>
      </c>
      <c r="F1345" s="16">
        <f>F1346+F1348+F1350</f>
        <v>39972.400000000001</v>
      </c>
      <c r="G1345" s="16">
        <f>G1346+G1348+G1350</f>
        <v>39583.699999999997</v>
      </c>
      <c r="H1345" s="16">
        <f>H1346+H1348+H1350</f>
        <v>39583.699999999997</v>
      </c>
      <c r="I1345" s="16">
        <f>I1346+I1348+I1350</f>
        <v>-1400</v>
      </c>
      <c r="J1345" s="16">
        <f>J1346+J1348+J1350</f>
        <v>0</v>
      </c>
      <c r="K1345" s="16">
        <f>K1346+K1348+K1350</f>
        <v>0</v>
      </c>
      <c r="L1345" s="16">
        <f t="shared" si="2177"/>
        <v>38572.400000000001</v>
      </c>
      <c r="M1345" s="16">
        <f t="shared" si="2178"/>
        <v>39583.699999999997</v>
      </c>
      <c r="N1345" s="16">
        <f t="shared" si="2179"/>
        <v>39583.699999999997</v>
      </c>
      <c r="O1345" s="16">
        <f>O1346+O1348+O1350</f>
        <v>5449.3000000000002</v>
      </c>
      <c r="P1345" s="16">
        <f>P1346+P1348+P1350</f>
        <v>6715</v>
      </c>
      <c r="Q1345" s="16">
        <f>Q1346+Q1348+Q1350</f>
        <v>6715</v>
      </c>
      <c r="R1345" s="16">
        <f t="shared" si="2235"/>
        <v>44021.700000000004</v>
      </c>
      <c r="S1345" s="16">
        <f t="shared" si="2236"/>
        <v>46298.699999999997</v>
      </c>
      <c r="T1345" s="16">
        <f t="shared" si="2237"/>
        <v>46298.699999999997</v>
      </c>
      <c r="U1345" s="16">
        <f>U1346+U1348+U1350</f>
        <v>0</v>
      </c>
      <c r="V1345" s="16">
        <f>V1346+V1348+V1350</f>
        <v>0</v>
      </c>
      <c r="W1345" s="16">
        <f>W1346+W1348+W1350</f>
        <v>0</v>
      </c>
      <c r="X1345" s="16">
        <f t="shared" si="2238"/>
        <v>44021.700000000004</v>
      </c>
      <c r="Y1345" s="16">
        <f t="shared" si="2239"/>
        <v>46298.699999999997</v>
      </c>
      <c r="Z1345" s="16">
        <f t="shared" si="2240"/>
        <v>46298.699999999997</v>
      </c>
      <c r="AA1345" s="16">
        <f>AA1346+AA1348+AA1350</f>
        <v>2500</v>
      </c>
      <c r="AB1345" s="16">
        <f>AB1346+AB1348+AB1350</f>
        <v>0</v>
      </c>
      <c r="AC1345" s="16">
        <f>AC1346+AC1348+AC1350</f>
        <v>0</v>
      </c>
      <c r="AD1345" s="16">
        <f t="shared" si="2241"/>
        <v>46521.700000000004</v>
      </c>
      <c r="AE1345" s="16">
        <f t="shared" si="2242"/>
        <v>46298.699999999997</v>
      </c>
      <c r="AF1345" s="16">
        <f t="shared" si="2243"/>
        <v>46298.699999999997</v>
      </c>
      <c r="AG1345" s="16">
        <f>AG1346+AG1348+AG1350</f>
        <v>0</v>
      </c>
      <c r="AH1345" s="16">
        <f t="shared" si="2244"/>
        <v>46521.700000000004</v>
      </c>
      <c r="AI1345" s="16">
        <f t="shared" si="2245"/>
        <v>46298.699999999997</v>
      </c>
      <c r="AJ1345" s="16">
        <f t="shared" si="2246"/>
        <v>46298.699999999997</v>
      </c>
      <c r="AK1345" s="16">
        <f>AK1346+AK1348+AK1350</f>
        <v>0</v>
      </c>
      <c r="AL1345" s="16">
        <f>AL1346+AL1348+AL1350</f>
        <v>0</v>
      </c>
      <c r="AM1345" s="16">
        <f>AM1346+AM1348+AM1350</f>
        <v>0</v>
      </c>
      <c r="AN1345" s="16">
        <f t="shared" si="2247"/>
        <v>46521.700000000004</v>
      </c>
      <c r="AO1345" s="16">
        <f t="shared" si="2248"/>
        <v>46298.699999999997</v>
      </c>
      <c r="AP1345" s="16">
        <f t="shared" si="2249"/>
        <v>46298.699999999997</v>
      </c>
      <c r="AQ1345" s="16">
        <f>AQ1346+AQ1348+AQ1350</f>
        <v>0</v>
      </c>
      <c r="AR1345" s="16">
        <f>AR1346+AR1348+AR1350</f>
        <v>0</v>
      </c>
      <c r="AS1345" s="16">
        <f>AS1346+AS1348+AS1350</f>
        <v>0</v>
      </c>
      <c r="AT1345" s="16">
        <f t="shared" si="2250"/>
        <v>46521.700000000004</v>
      </c>
      <c r="AU1345" s="16">
        <f t="shared" si="2251"/>
        <v>46298.699999999997</v>
      </c>
      <c r="AV1345" s="16">
        <f t="shared" si="2252"/>
        <v>46298.699999999997</v>
      </c>
      <c r="AW1345" s="16">
        <f>AW1346+AW1348+AW1350</f>
        <v>0</v>
      </c>
      <c r="AX1345" s="16">
        <f>AX1346+AX1348+AX1350</f>
        <v>0</v>
      </c>
      <c r="AY1345" s="16">
        <f>AY1346+AY1348+AY1350</f>
        <v>0</v>
      </c>
      <c r="AZ1345" s="16">
        <f t="shared" si="2253"/>
        <v>46521.700000000004</v>
      </c>
      <c r="BA1345" s="16">
        <f t="shared" si="2254"/>
        <v>46298.699999999997</v>
      </c>
      <c r="BB1345" s="16">
        <f t="shared" si="2255"/>
        <v>46298.699999999997</v>
      </c>
      <c r="BC1345" s="16">
        <f>BC1346+BC1348+BC1350</f>
        <v>0</v>
      </c>
      <c r="BD1345" s="30"/>
      <c r="BE1345" s="30"/>
      <c r="BF1345" s="1"/>
      <c r="BG1345" s="1"/>
      <c r="BH1345" s="1"/>
      <c r="BI1345" s="1"/>
      <c r="BJ1345" s="1"/>
    </row>
    <row r="1346" s="1" customFormat="1">
      <c r="A1346" s="13" t="s">
        <v>879</v>
      </c>
      <c r="B1346" s="14" t="s">
        <v>148</v>
      </c>
      <c r="C1346" s="13"/>
      <c r="D1346" s="13"/>
      <c r="E1346" s="29" t="s">
        <v>149</v>
      </c>
      <c r="F1346" s="16">
        <f>F1347</f>
        <v>32891.900000000001</v>
      </c>
      <c r="G1346" s="16">
        <f>G1347</f>
        <v>33903.099999999999</v>
      </c>
      <c r="H1346" s="16">
        <f>H1347</f>
        <v>33903.099999999999</v>
      </c>
      <c r="I1346" s="16">
        <f>I1347</f>
        <v>0</v>
      </c>
      <c r="J1346" s="16">
        <f>J1347</f>
        <v>0</v>
      </c>
      <c r="K1346" s="16">
        <f>K1347</f>
        <v>0</v>
      </c>
      <c r="L1346" s="16">
        <f t="shared" si="2177"/>
        <v>32891.900000000001</v>
      </c>
      <c r="M1346" s="16">
        <f t="shared" si="2178"/>
        <v>33903.099999999999</v>
      </c>
      <c r="N1346" s="16">
        <f t="shared" si="2179"/>
        <v>33903.099999999999</v>
      </c>
      <c r="O1346" s="16">
        <f>O1347</f>
        <v>5449.3000000000002</v>
      </c>
      <c r="P1346" s="16">
        <f>P1347</f>
        <v>6715</v>
      </c>
      <c r="Q1346" s="16">
        <f>Q1347</f>
        <v>6715</v>
      </c>
      <c r="R1346" s="16">
        <f t="shared" si="2235"/>
        <v>38341.200000000004</v>
      </c>
      <c r="S1346" s="16">
        <f t="shared" si="2236"/>
        <v>40618.099999999999</v>
      </c>
      <c r="T1346" s="16">
        <f t="shared" si="2237"/>
        <v>40618.099999999999</v>
      </c>
      <c r="U1346" s="16">
        <f>U1347</f>
        <v>0</v>
      </c>
      <c r="V1346" s="16">
        <f>V1347</f>
        <v>0</v>
      </c>
      <c r="W1346" s="16">
        <f>W1347</f>
        <v>0</v>
      </c>
      <c r="X1346" s="16">
        <f t="shared" si="2238"/>
        <v>38341.200000000004</v>
      </c>
      <c r="Y1346" s="16">
        <f t="shared" si="2239"/>
        <v>40618.099999999999</v>
      </c>
      <c r="Z1346" s="16">
        <f t="shared" si="2240"/>
        <v>40618.099999999999</v>
      </c>
      <c r="AA1346" s="16">
        <f>AA1347</f>
        <v>0</v>
      </c>
      <c r="AB1346" s="16">
        <f>AB1347</f>
        <v>0</v>
      </c>
      <c r="AC1346" s="16">
        <f>AC1347</f>
        <v>0</v>
      </c>
      <c r="AD1346" s="16">
        <f t="shared" si="2241"/>
        <v>38341.200000000004</v>
      </c>
      <c r="AE1346" s="16">
        <f t="shared" si="2242"/>
        <v>40618.099999999999</v>
      </c>
      <c r="AF1346" s="16">
        <f t="shared" si="2243"/>
        <v>40618.099999999999</v>
      </c>
      <c r="AG1346" s="16">
        <f>AG1347</f>
        <v>0</v>
      </c>
      <c r="AH1346" s="16">
        <f t="shared" si="2244"/>
        <v>38341.200000000004</v>
      </c>
      <c r="AI1346" s="16">
        <f t="shared" si="2245"/>
        <v>40618.099999999999</v>
      </c>
      <c r="AJ1346" s="16">
        <f t="shared" si="2246"/>
        <v>40618.099999999999</v>
      </c>
      <c r="AK1346" s="16">
        <f>AK1347</f>
        <v>0</v>
      </c>
      <c r="AL1346" s="16">
        <f>AL1347</f>
        <v>0</v>
      </c>
      <c r="AM1346" s="16">
        <f>AM1347</f>
        <v>0</v>
      </c>
      <c r="AN1346" s="16">
        <f t="shared" si="2247"/>
        <v>38341.200000000004</v>
      </c>
      <c r="AO1346" s="16">
        <f t="shared" si="2248"/>
        <v>40618.099999999999</v>
      </c>
      <c r="AP1346" s="16">
        <f t="shared" si="2249"/>
        <v>40618.099999999999</v>
      </c>
      <c r="AQ1346" s="16">
        <f>AQ1347</f>
        <v>0</v>
      </c>
      <c r="AR1346" s="16">
        <f>AR1347</f>
        <v>0</v>
      </c>
      <c r="AS1346" s="16">
        <f>AS1347</f>
        <v>0</v>
      </c>
      <c r="AT1346" s="16">
        <f t="shared" si="2250"/>
        <v>38341.200000000004</v>
      </c>
      <c r="AU1346" s="16">
        <f t="shared" si="2251"/>
        <v>40618.099999999999</v>
      </c>
      <c r="AV1346" s="16">
        <f t="shared" si="2252"/>
        <v>40618.099999999999</v>
      </c>
      <c r="AW1346" s="16">
        <f>AW1347</f>
        <v>0</v>
      </c>
      <c r="AX1346" s="16">
        <f>AX1347</f>
        <v>0</v>
      </c>
      <c r="AY1346" s="16">
        <f>AY1347</f>
        <v>0</v>
      </c>
      <c r="AZ1346" s="16">
        <f t="shared" si="2253"/>
        <v>38341.200000000004</v>
      </c>
      <c r="BA1346" s="16">
        <f t="shared" si="2254"/>
        <v>40618.099999999999</v>
      </c>
      <c r="BB1346" s="16">
        <f t="shared" si="2255"/>
        <v>40618.099999999999</v>
      </c>
      <c r="BC1346" s="16">
        <f>BC1347</f>
        <v>0</v>
      </c>
      <c r="BD1346" s="30"/>
      <c r="BE1346" s="30"/>
      <c r="BF1346" s="1"/>
      <c r="BG1346" s="1"/>
      <c r="BH1346" s="1"/>
      <c r="BI1346" s="1"/>
      <c r="BJ1346" s="1"/>
    </row>
    <row r="1347" s="1" customFormat="1">
      <c r="A1347" s="13" t="s">
        <v>879</v>
      </c>
      <c r="B1347" s="14">
        <v>100</v>
      </c>
      <c r="C1347" s="13" t="s">
        <v>242</v>
      </c>
      <c r="D1347" s="13" t="s">
        <v>327</v>
      </c>
      <c r="E1347" s="29" t="s">
        <v>880</v>
      </c>
      <c r="F1347" s="16">
        <v>32891.900000000001</v>
      </c>
      <c r="G1347" s="16">
        <v>33903.099999999999</v>
      </c>
      <c r="H1347" s="16">
        <v>33903.099999999999</v>
      </c>
      <c r="I1347" s="16"/>
      <c r="J1347" s="16"/>
      <c r="K1347" s="16"/>
      <c r="L1347" s="16">
        <f t="shared" si="2177"/>
        <v>32891.900000000001</v>
      </c>
      <c r="M1347" s="16">
        <f t="shared" si="2178"/>
        <v>33903.099999999999</v>
      </c>
      <c r="N1347" s="16">
        <f t="shared" si="2179"/>
        <v>33903.099999999999</v>
      </c>
      <c r="O1347" s="16">
        <v>5449.3000000000002</v>
      </c>
      <c r="P1347" s="16">
        <v>6715</v>
      </c>
      <c r="Q1347" s="16">
        <v>6715</v>
      </c>
      <c r="R1347" s="16">
        <f t="shared" si="2235"/>
        <v>38341.200000000004</v>
      </c>
      <c r="S1347" s="16">
        <f t="shared" si="2236"/>
        <v>40618.099999999999</v>
      </c>
      <c r="T1347" s="16">
        <f t="shared" si="2237"/>
        <v>40618.099999999999</v>
      </c>
      <c r="U1347" s="16"/>
      <c r="V1347" s="16"/>
      <c r="W1347" s="16"/>
      <c r="X1347" s="16">
        <f t="shared" si="2238"/>
        <v>38341.200000000004</v>
      </c>
      <c r="Y1347" s="16">
        <f t="shared" si="2239"/>
        <v>40618.099999999999</v>
      </c>
      <c r="Z1347" s="16">
        <f t="shared" si="2240"/>
        <v>40618.099999999999</v>
      </c>
      <c r="AA1347" s="16"/>
      <c r="AB1347" s="16"/>
      <c r="AC1347" s="16"/>
      <c r="AD1347" s="16">
        <f t="shared" si="2241"/>
        <v>38341.200000000004</v>
      </c>
      <c r="AE1347" s="16">
        <f t="shared" si="2242"/>
        <v>40618.099999999999</v>
      </c>
      <c r="AF1347" s="16">
        <f t="shared" si="2243"/>
        <v>40618.099999999999</v>
      </c>
      <c r="AG1347" s="16"/>
      <c r="AH1347" s="16">
        <f t="shared" si="2244"/>
        <v>38341.200000000004</v>
      </c>
      <c r="AI1347" s="16">
        <f t="shared" si="2245"/>
        <v>40618.099999999999</v>
      </c>
      <c r="AJ1347" s="16">
        <f t="shared" si="2246"/>
        <v>40618.099999999999</v>
      </c>
      <c r="AK1347" s="16"/>
      <c r="AL1347" s="16"/>
      <c r="AM1347" s="16"/>
      <c r="AN1347" s="16">
        <f t="shared" si="2247"/>
        <v>38341.200000000004</v>
      </c>
      <c r="AO1347" s="16">
        <f t="shared" si="2248"/>
        <v>40618.099999999999</v>
      </c>
      <c r="AP1347" s="16">
        <f t="shared" si="2249"/>
        <v>40618.099999999999</v>
      </c>
      <c r="AQ1347" s="16"/>
      <c r="AR1347" s="16"/>
      <c r="AS1347" s="16"/>
      <c r="AT1347" s="16">
        <f t="shared" si="2250"/>
        <v>38341.200000000004</v>
      </c>
      <c r="AU1347" s="16">
        <f t="shared" si="2251"/>
        <v>40618.099999999999</v>
      </c>
      <c r="AV1347" s="16">
        <f t="shared" si="2252"/>
        <v>40618.099999999999</v>
      </c>
      <c r="AW1347" s="16"/>
      <c r="AX1347" s="16"/>
      <c r="AY1347" s="16"/>
      <c r="AZ1347" s="16">
        <f t="shared" si="2253"/>
        <v>38341.200000000004</v>
      </c>
      <c r="BA1347" s="16">
        <f t="shared" si="2254"/>
        <v>40618.099999999999</v>
      </c>
      <c r="BB1347" s="16">
        <f t="shared" si="2255"/>
        <v>40618.099999999999</v>
      </c>
      <c r="BC1347" s="16"/>
      <c r="BD1347" s="30"/>
      <c r="BE1347" s="30"/>
      <c r="BF1347" s="1"/>
      <c r="BG1347" s="1"/>
      <c r="BH1347" s="1"/>
      <c r="BI1347" s="1"/>
      <c r="BJ1347" s="1"/>
    </row>
    <row r="1348" s="1" customFormat="1">
      <c r="A1348" s="13" t="s">
        <v>879</v>
      </c>
      <c r="B1348" s="14" t="s">
        <v>66</v>
      </c>
      <c r="C1348" s="13"/>
      <c r="D1348" s="13"/>
      <c r="E1348" s="29" t="s">
        <v>67</v>
      </c>
      <c r="F1348" s="16">
        <f>F1349</f>
        <v>5708.5</v>
      </c>
      <c r="G1348" s="16">
        <f>G1349</f>
        <v>4347.8999999999996</v>
      </c>
      <c r="H1348" s="16">
        <f>H1349</f>
        <v>4387.5</v>
      </c>
      <c r="I1348" s="16">
        <f>I1349</f>
        <v>-1400</v>
      </c>
      <c r="J1348" s="16">
        <f>J1349</f>
        <v>0</v>
      </c>
      <c r="K1348" s="16">
        <f>K1349</f>
        <v>0</v>
      </c>
      <c r="L1348" s="16">
        <f t="shared" si="2177"/>
        <v>4308.5</v>
      </c>
      <c r="M1348" s="16">
        <f t="shared" si="2178"/>
        <v>4347.8999999999996</v>
      </c>
      <c r="N1348" s="16">
        <f t="shared" si="2179"/>
        <v>4387.5</v>
      </c>
      <c r="O1348" s="16">
        <f>O1349</f>
        <v>0</v>
      </c>
      <c r="P1348" s="16">
        <f>P1349</f>
        <v>0</v>
      </c>
      <c r="Q1348" s="16">
        <f>Q1349</f>
        <v>0</v>
      </c>
      <c r="R1348" s="16">
        <f t="shared" si="2235"/>
        <v>4308.5</v>
      </c>
      <c r="S1348" s="16">
        <f t="shared" si="2236"/>
        <v>4347.8999999999996</v>
      </c>
      <c r="T1348" s="16">
        <f t="shared" si="2237"/>
        <v>4387.5</v>
      </c>
      <c r="U1348" s="16">
        <f>U1349</f>
        <v>0</v>
      </c>
      <c r="V1348" s="16">
        <f>V1349</f>
        <v>0</v>
      </c>
      <c r="W1348" s="16">
        <f>W1349</f>
        <v>0</v>
      </c>
      <c r="X1348" s="16">
        <f t="shared" si="2238"/>
        <v>4308.5</v>
      </c>
      <c r="Y1348" s="16">
        <f t="shared" si="2239"/>
        <v>4347.8999999999996</v>
      </c>
      <c r="Z1348" s="16">
        <f t="shared" si="2240"/>
        <v>4387.5</v>
      </c>
      <c r="AA1348" s="16">
        <f>AA1349</f>
        <v>2500</v>
      </c>
      <c r="AB1348" s="16">
        <f>AB1349</f>
        <v>0</v>
      </c>
      <c r="AC1348" s="16">
        <f>AC1349</f>
        <v>0</v>
      </c>
      <c r="AD1348" s="16">
        <f t="shared" si="2241"/>
        <v>6808.5</v>
      </c>
      <c r="AE1348" s="16">
        <f t="shared" si="2242"/>
        <v>4347.8999999999996</v>
      </c>
      <c r="AF1348" s="16">
        <f t="shared" si="2243"/>
        <v>4387.5</v>
      </c>
      <c r="AG1348" s="16">
        <f>AG1349</f>
        <v>0</v>
      </c>
      <c r="AH1348" s="16">
        <f t="shared" si="2244"/>
        <v>6808.5</v>
      </c>
      <c r="AI1348" s="16">
        <f t="shared" si="2245"/>
        <v>4347.8999999999996</v>
      </c>
      <c r="AJ1348" s="16">
        <f t="shared" si="2246"/>
        <v>4387.5</v>
      </c>
      <c r="AK1348" s="16">
        <f>AK1349</f>
        <v>0</v>
      </c>
      <c r="AL1348" s="16">
        <f>AL1349</f>
        <v>0</v>
      </c>
      <c r="AM1348" s="16">
        <f>AM1349</f>
        <v>0</v>
      </c>
      <c r="AN1348" s="16">
        <f t="shared" si="2247"/>
        <v>6808.5</v>
      </c>
      <c r="AO1348" s="16">
        <f t="shared" si="2248"/>
        <v>4347.8999999999996</v>
      </c>
      <c r="AP1348" s="16">
        <f t="shared" si="2249"/>
        <v>4387.5</v>
      </c>
      <c r="AQ1348" s="16">
        <f>AQ1349</f>
        <v>0</v>
      </c>
      <c r="AR1348" s="16">
        <f>AR1349</f>
        <v>0</v>
      </c>
      <c r="AS1348" s="16">
        <f>AS1349</f>
        <v>0</v>
      </c>
      <c r="AT1348" s="16">
        <f t="shared" si="2250"/>
        <v>6808.5</v>
      </c>
      <c r="AU1348" s="16">
        <f t="shared" si="2251"/>
        <v>4347.8999999999996</v>
      </c>
      <c r="AV1348" s="16">
        <f t="shared" si="2252"/>
        <v>4387.5</v>
      </c>
      <c r="AW1348" s="16">
        <f>AW1349</f>
        <v>0</v>
      </c>
      <c r="AX1348" s="16">
        <f>AX1349</f>
        <v>0</v>
      </c>
      <c r="AY1348" s="16">
        <f>AY1349</f>
        <v>0</v>
      </c>
      <c r="AZ1348" s="16">
        <f t="shared" si="2253"/>
        <v>6808.5</v>
      </c>
      <c r="BA1348" s="16">
        <f t="shared" si="2254"/>
        <v>4347.8999999999996</v>
      </c>
      <c r="BB1348" s="16">
        <f t="shared" si="2255"/>
        <v>4387.5</v>
      </c>
      <c r="BC1348" s="16">
        <f>BC1349</f>
        <v>0</v>
      </c>
      <c r="BD1348" s="30"/>
      <c r="BE1348" s="30"/>
      <c r="BF1348" s="1"/>
      <c r="BG1348" s="1"/>
      <c r="BH1348" s="1"/>
      <c r="BI1348" s="1"/>
      <c r="BJ1348" s="1"/>
    </row>
    <row r="1349" s="1" customFormat="1">
      <c r="A1349" s="13" t="s">
        <v>879</v>
      </c>
      <c r="B1349" s="14">
        <v>200</v>
      </c>
      <c r="C1349" s="13" t="s">
        <v>242</v>
      </c>
      <c r="D1349" s="13" t="s">
        <v>327</v>
      </c>
      <c r="E1349" s="29" t="s">
        <v>880</v>
      </c>
      <c r="F1349" s="16">
        <v>5708.5</v>
      </c>
      <c r="G1349" s="16">
        <v>4347.8999999999996</v>
      </c>
      <c r="H1349" s="16">
        <v>4387.5</v>
      </c>
      <c r="I1349" s="43">
        <v>-1400</v>
      </c>
      <c r="J1349" s="16"/>
      <c r="K1349" s="16"/>
      <c r="L1349" s="16">
        <f t="shared" si="2177"/>
        <v>4308.5</v>
      </c>
      <c r="M1349" s="16">
        <f t="shared" si="2178"/>
        <v>4347.8999999999996</v>
      </c>
      <c r="N1349" s="16">
        <f t="shared" si="2179"/>
        <v>4387.5</v>
      </c>
      <c r="O1349" s="16"/>
      <c r="P1349" s="16"/>
      <c r="Q1349" s="16"/>
      <c r="R1349" s="16">
        <f t="shared" si="2235"/>
        <v>4308.5</v>
      </c>
      <c r="S1349" s="16">
        <f t="shared" si="2236"/>
        <v>4347.8999999999996</v>
      </c>
      <c r="T1349" s="16">
        <f t="shared" si="2237"/>
        <v>4387.5</v>
      </c>
      <c r="U1349" s="16"/>
      <c r="V1349" s="16"/>
      <c r="W1349" s="16"/>
      <c r="X1349" s="16">
        <f t="shared" si="2238"/>
        <v>4308.5</v>
      </c>
      <c r="Y1349" s="16">
        <f t="shared" si="2239"/>
        <v>4347.8999999999996</v>
      </c>
      <c r="Z1349" s="16">
        <f t="shared" si="2240"/>
        <v>4387.5</v>
      </c>
      <c r="AA1349" s="16">
        <v>2500</v>
      </c>
      <c r="AB1349" s="16"/>
      <c r="AC1349" s="16"/>
      <c r="AD1349" s="16">
        <f t="shared" si="2241"/>
        <v>6808.5</v>
      </c>
      <c r="AE1349" s="16">
        <f t="shared" si="2242"/>
        <v>4347.8999999999996</v>
      </c>
      <c r="AF1349" s="16">
        <f t="shared" si="2243"/>
        <v>4387.5</v>
      </c>
      <c r="AG1349" s="16"/>
      <c r="AH1349" s="16">
        <f t="shared" si="2244"/>
        <v>6808.5</v>
      </c>
      <c r="AI1349" s="16">
        <f t="shared" si="2245"/>
        <v>4347.8999999999996</v>
      </c>
      <c r="AJ1349" s="16">
        <f t="shared" si="2246"/>
        <v>4387.5</v>
      </c>
      <c r="AK1349" s="16"/>
      <c r="AL1349" s="16"/>
      <c r="AM1349" s="16"/>
      <c r="AN1349" s="16">
        <f t="shared" si="2247"/>
        <v>6808.5</v>
      </c>
      <c r="AO1349" s="16">
        <f t="shared" si="2248"/>
        <v>4347.8999999999996</v>
      </c>
      <c r="AP1349" s="16">
        <f t="shared" si="2249"/>
        <v>4387.5</v>
      </c>
      <c r="AQ1349" s="16"/>
      <c r="AR1349" s="16"/>
      <c r="AS1349" s="16"/>
      <c r="AT1349" s="16">
        <f t="shared" si="2250"/>
        <v>6808.5</v>
      </c>
      <c r="AU1349" s="16">
        <f t="shared" si="2251"/>
        <v>4347.8999999999996</v>
      </c>
      <c r="AV1349" s="16">
        <f t="shared" si="2252"/>
        <v>4387.5</v>
      </c>
      <c r="AW1349" s="16"/>
      <c r="AX1349" s="16"/>
      <c r="AY1349" s="16"/>
      <c r="AZ1349" s="16">
        <f t="shared" si="2253"/>
        <v>6808.5</v>
      </c>
      <c r="BA1349" s="16">
        <f t="shared" si="2254"/>
        <v>4347.8999999999996</v>
      </c>
      <c r="BB1349" s="16">
        <f t="shared" si="2255"/>
        <v>4387.5</v>
      </c>
      <c r="BC1349" s="16"/>
      <c r="BD1349" s="30"/>
      <c r="BE1349" s="30">
        <v>42</v>
      </c>
      <c r="BF1349" s="1"/>
      <c r="BG1349" s="1"/>
      <c r="BH1349" s="1"/>
      <c r="BI1349" s="1"/>
      <c r="BJ1349" s="1"/>
    </row>
    <row r="1350" s="1" customFormat="1">
      <c r="A1350" s="13" t="s">
        <v>879</v>
      </c>
      <c r="B1350" s="14" t="s">
        <v>52</v>
      </c>
      <c r="C1350" s="13"/>
      <c r="D1350" s="13"/>
      <c r="E1350" s="29" t="s">
        <v>53</v>
      </c>
      <c r="F1350" s="16">
        <f>F1351</f>
        <v>1372</v>
      </c>
      <c r="G1350" s="16">
        <f>G1351</f>
        <v>1332.7</v>
      </c>
      <c r="H1350" s="16">
        <f>H1351</f>
        <v>1293.0999999999999</v>
      </c>
      <c r="I1350" s="16">
        <f>I1351</f>
        <v>0</v>
      </c>
      <c r="J1350" s="16">
        <f>J1351</f>
        <v>0</v>
      </c>
      <c r="K1350" s="16">
        <f>K1351</f>
        <v>0</v>
      </c>
      <c r="L1350" s="16">
        <f t="shared" si="2177"/>
        <v>1372</v>
      </c>
      <c r="M1350" s="16">
        <f t="shared" si="2178"/>
        <v>1332.7</v>
      </c>
      <c r="N1350" s="16">
        <f t="shared" si="2179"/>
        <v>1293.0999999999999</v>
      </c>
      <c r="O1350" s="16">
        <f>O1351</f>
        <v>0</v>
      </c>
      <c r="P1350" s="16">
        <f>P1351</f>
        <v>0</v>
      </c>
      <c r="Q1350" s="16">
        <f>Q1351</f>
        <v>0</v>
      </c>
      <c r="R1350" s="16">
        <f t="shared" si="2235"/>
        <v>1372</v>
      </c>
      <c r="S1350" s="16">
        <f t="shared" si="2236"/>
        <v>1332.7</v>
      </c>
      <c r="T1350" s="16">
        <f t="shared" si="2237"/>
        <v>1293.0999999999999</v>
      </c>
      <c r="U1350" s="16">
        <f>U1351</f>
        <v>0</v>
      </c>
      <c r="V1350" s="16">
        <f>V1351</f>
        <v>0</v>
      </c>
      <c r="W1350" s="16">
        <f>W1351</f>
        <v>0</v>
      </c>
      <c r="X1350" s="16">
        <f t="shared" si="2238"/>
        <v>1372</v>
      </c>
      <c r="Y1350" s="16">
        <f t="shared" si="2239"/>
        <v>1332.7</v>
      </c>
      <c r="Z1350" s="16">
        <f t="shared" si="2240"/>
        <v>1293.0999999999999</v>
      </c>
      <c r="AA1350" s="16">
        <f>AA1351</f>
        <v>0</v>
      </c>
      <c r="AB1350" s="16">
        <f>AB1351</f>
        <v>0</v>
      </c>
      <c r="AC1350" s="16">
        <f>AC1351</f>
        <v>0</v>
      </c>
      <c r="AD1350" s="16">
        <f t="shared" si="2241"/>
        <v>1372</v>
      </c>
      <c r="AE1350" s="16">
        <f t="shared" si="2242"/>
        <v>1332.7</v>
      </c>
      <c r="AF1350" s="16">
        <f t="shared" si="2243"/>
        <v>1293.0999999999999</v>
      </c>
      <c r="AG1350" s="16">
        <f>AG1351</f>
        <v>0</v>
      </c>
      <c r="AH1350" s="16">
        <f t="shared" si="2244"/>
        <v>1372</v>
      </c>
      <c r="AI1350" s="16">
        <f t="shared" si="2245"/>
        <v>1332.7</v>
      </c>
      <c r="AJ1350" s="16">
        <f t="shared" si="2246"/>
        <v>1293.0999999999999</v>
      </c>
      <c r="AK1350" s="16">
        <f>AK1351</f>
        <v>0</v>
      </c>
      <c r="AL1350" s="16">
        <f>AL1351</f>
        <v>0</v>
      </c>
      <c r="AM1350" s="16">
        <f>AM1351</f>
        <v>0</v>
      </c>
      <c r="AN1350" s="16">
        <f t="shared" si="2247"/>
        <v>1372</v>
      </c>
      <c r="AO1350" s="16">
        <f t="shared" si="2248"/>
        <v>1332.7</v>
      </c>
      <c r="AP1350" s="16">
        <f t="shared" si="2249"/>
        <v>1293.0999999999999</v>
      </c>
      <c r="AQ1350" s="16">
        <f>AQ1351</f>
        <v>0</v>
      </c>
      <c r="AR1350" s="16">
        <f>AR1351</f>
        <v>0</v>
      </c>
      <c r="AS1350" s="16">
        <f>AS1351</f>
        <v>0</v>
      </c>
      <c r="AT1350" s="16">
        <f t="shared" si="2250"/>
        <v>1372</v>
      </c>
      <c r="AU1350" s="16">
        <f t="shared" si="2251"/>
        <v>1332.7</v>
      </c>
      <c r="AV1350" s="16">
        <f t="shared" si="2252"/>
        <v>1293.0999999999999</v>
      </c>
      <c r="AW1350" s="16">
        <f>AW1351</f>
        <v>0</v>
      </c>
      <c r="AX1350" s="16">
        <f>AX1351</f>
        <v>0</v>
      </c>
      <c r="AY1350" s="16">
        <f>AY1351</f>
        <v>0</v>
      </c>
      <c r="AZ1350" s="16">
        <f t="shared" si="2253"/>
        <v>1372</v>
      </c>
      <c r="BA1350" s="16">
        <f t="shared" si="2254"/>
        <v>1332.7</v>
      </c>
      <c r="BB1350" s="16">
        <f t="shared" si="2255"/>
        <v>1293.0999999999999</v>
      </c>
      <c r="BC1350" s="16">
        <f>BC1351</f>
        <v>0</v>
      </c>
      <c r="BD1350" s="30"/>
      <c r="BE1350" s="30"/>
      <c r="BF1350" s="1"/>
      <c r="BG1350" s="1"/>
      <c r="BH1350" s="1"/>
      <c r="BI1350" s="1"/>
      <c r="BJ1350" s="1"/>
    </row>
    <row r="1351" s="1" customFormat="1">
      <c r="A1351" s="13" t="s">
        <v>879</v>
      </c>
      <c r="B1351" s="14">
        <v>800</v>
      </c>
      <c r="C1351" s="13" t="s">
        <v>242</v>
      </c>
      <c r="D1351" s="13" t="s">
        <v>327</v>
      </c>
      <c r="E1351" s="29" t="s">
        <v>880</v>
      </c>
      <c r="F1351" s="16">
        <v>1372</v>
      </c>
      <c r="G1351" s="16">
        <v>1332.7</v>
      </c>
      <c r="H1351" s="16">
        <v>1293.0999999999999</v>
      </c>
      <c r="I1351" s="16"/>
      <c r="J1351" s="16"/>
      <c r="K1351" s="16"/>
      <c r="L1351" s="16">
        <f t="shared" si="2177"/>
        <v>1372</v>
      </c>
      <c r="M1351" s="16">
        <f t="shared" si="2178"/>
        <v>1332.7</v>
      </c>
      <c r="N1351" s="16">
        <f t="shared" si="2179"/>
        <v>1293.0999999999999</v>
      </c>
      <c r="O1351" s="16"/>
      <c r="P1351" s="16"/>
      <c r="Q1351" s="16"/>
      <c r="R1351" s="16">
        <f t="shared" si="2235"/>
        <v>1372</v>
      </c>
      <c r="S1351" s="16">
        <f t="shared" si="2236"/>
        <v>1332.7</v>
      </c>
      <c r="T1351" s="16">
        <f t="shared" si="2237"/>
        <v>1293.0999999999999</v>
      </c>
      <c r="U1351" s="16"/>
      <c r="V1351" s="16"/>
      <c r="W1351" s="16"/>
      <c r="X1351" s="16">
        <f t="shared" si="2238"/>
        <v>1372</v>
      </c>
      <c r="Y1351" s="16">
        <f t="shared" si="2239"/>
        <v>1332.7</v>
      </c>
      <c r="Z1351" s="16">
        <f t="shared" si="2240"/>
        <v>1293.0999999999999</v>
      </c>
      <c r="AA1351" s="16"/>
      <c r="AB1351" s="16"/>
      <c r="AC1351" s="16"/>
      <c r="AD1351" s="16">
        <f t="shared" si="2241"/>
        <v>1372</v>
      </c>
      <c r="AE1351" s="16">
        <f t="shared" si="2242"/>
        <v>1332.7</v>
      </c>
      <c r="AF1351" s="16">
        <f t="shared" si="2243"/>
        <v>1293.0999999999999</v>
      </c>
      <c r="AG1351" s="16"/>
      <c r="AH1351" s="16">
        <f t="shared" si="2244"/>
        <v>1372</v>
      </c>
      <c r="AI1351" s="16">
        <f t="shared" si="2245"/>
        <v>1332.7</v>
      </c>
      <c r="AJ1351" s="16">
        <f t="shared" si="2246"/>
        <v>1293.0999999999999</v>
      </c>
      <c r="AK1351" s="16"/>
      <c r="AL1351" s="16"/>
      <c r="AM1351" s="16"/>
      <c r="AN1351" s="16">
        <f t="shared" si="2247"/>
        <v>1372</v>
      </c>
      <c r="AO1351" s="16">
        <f t="shared" si="2248"/>
        <v>1332.7</v>
      </c>
      <c r="AP1351" s="16">
        <f t="shared" si="2249"/>
        <v>1293.0999999999999</v>
      </c>
      <c r="AQ1351" s="16"/>
      <c r="AR1351" s="16"/>
      <c r="AS1351" s="16"/>
      <c r="AT1351" s="16">
        <f t="shared" si="2250"/>
        <v>1372</v>
      </c>
      <c r="AU1351" s="16">
        <f t="shared" si="2251"/>
        <v>1332.7</v>
      </c>
      <c r="AV1351" s="16">
        <f t="shared" si="2252"/>
        <v>1293.0999999999999</v>
      </c>
      <c r="AW1351" s="16"/>
      <c r="AX1351" s="16"/>
      <c r="AY1351" s="16"/>
      <c r="AZ1351" s="16">
        <f t="shared" si="2253"/>
        <v>1372</v>
      </c>
      <c r="BA1351" s="16">
        <f t="shared" si="2254"/>
        <v>1332.7</v>
      </c>
      <c r="BB1351" s="16">
        <f t="shared" si="2255"/>
        <v>1293.0999999999999</v>
      </c>
      <c r="BC1351" s="16"/>
      <c r="BD1351" s="30"/>
      <c r="BE1351" s="30"/>
      <c r="BF1351" s="1"/>
      <c r="BG1351" s="1"/>
      <c r="BH1351" s="1"/>
      <c r="BI1351" s="1"/>
      <c r="BJ1351" s="1"/>
    </row>
    <row r="1352" s="1" customFormat="1">
      <c r="A1352" s="13" t="s">
        <v>881</v>
      </c>
      <c r="B1352" s="14"/>
      <c r="C1352" s="13"/>
      <c r="D1352" s="13"/>
      <c r="E1352" s="29" t="s">
        <v>882</v>
      </c>
      <c r="F1352" s="16">
        <f t="shared" ref="F1352:F1353" si="2308">F1353</f>
        <v>21415</v>
      </c>
      <c r="G1352" s="16">
        <f t="shared" ref="G1352:G1353" si="2309">G1353</f>
        <v>5664.1000000000004</v>
      </c>
      <c r="H1352" s="16">
        <f t="shared" ref="H1352:H1353" si="2310">H1353</f>
        <v>5664.1000000000004</v>
      </c>
      <c r="I1352" s="16">
        <f t="shared" ref="I1352:I1356" si="2311">I1353</f>
        <v>0</v>
      </c>
      <c r="J1352" s="16">
        <f t="shared" ref="J1352:J1356" si="2312">J1353</f>
        <v>0</v>
      </c>
      <c r="K1352" s="16">
        <f t="shared" ref="K1352:K1356" si="2313">K1353</f>
        <v>0</v>
      </c>
      <c r="L1352" s="16">
        <f t="shared" si="2177"/>
        <v>21415</v>
      </c>
      <c r="M1352" s="16">
        <f t="shared" si="2178"/>
        <v>5664.1000000000004</v>
      </c>
      <c r="N1352" s="16">
        <f t="shared" si="2179"/>
        <v>5664.1000000000004</v>
      </c>
      <c r="O1352" s="16">
        <f t="shared" ref="O1352:O1356" si="2314">O1353</f>
        <v>0</v>
      </c>
      <c r="P1352" s="16">
        <f t="shared" ref="P1352:P1356" si="2315">P1353</f>
        <v>0</v>
      </c>
      <c r="Q1352" s="16">
        <f t="shared" ref="Q1352:Q1356" si="2316">Q1353</f>
        <v>0</v>
      </c>
      <c r="R1352" s="16">
        <f t="shared" si="2235"/>
        <v>21415</v>
      </c>
      <c r="S1352" s="16">
        <f t="shared" si="2236"/>
        <v>5664.1000000000004</v>
      </c>
      <c r="T1352" s="16">
        <f t="shared" si="2237"/>
        <v>5664.1000000000004</v>
      </c>
      <c r="U1352" s="16">
        <f t="shared" ref="U1352:U1356" si="2317">U1353</f>
        <v>0</v>
      </c>
      <c r="V1352" s="16">
        <f t="shared" ref="V1352:V1356" si="2318">V1353</f>
        <v>0</v>
      </c>
      <c r="W1352" s="16">
        <f t="shared" ref="W1352:W1356" si="2319">W1353</f>
        <v>0</v>
      </c>
      <c r="X1352" s="16">
        <f t="shared" si="2238"/>
        <v>21415</v>
      </c>
      <c r="Y1352" s="16">
        <f t="shared" si="2239"/>
        <v>5664.1000000000004</v>
      </c>
      <c r="Z1352" s="16">
        <f t="shared" si="2240"/>
        <v>5664.1000000000004</v>
      </c>
      <c r="AA1352" s="16">
        <f t="shared" ref="AA1352:AA1356" si="2320">AA1353</f>
        <v>-231.387</v>
      </c>
      <c r="AB1352" s="16">
        <f t="shared" ref="AB1352:AB1356" si="2321">AB1353</f>
        <v>0</v>
      </c>
      <c r="AC1352" s="16">
        <f t="shared" ref="AC1352:AC1356" si="2322">AC1353</f>
        <v>0</v>
      </c>
      <c r="AD1352" s="16">
        <f t="shared" si="2241"/>
        <v>21183.613000000001</v>
      </c>
      <c r="AE1352" s="16">
        <f t="shared" si="2242"/>
        <v>5664.1000000000004</v>
      </c>
      <c r="AF1352" s="16">
        <f t="shared" si="2243"/>
        <v>5664.1000000000004</v>
      </c>
      <c r="AG1352" s="16">
        <f t="shared" ref="AG1352:AG1356" si="2323">AG1353</f>
        <v>0</v>
      </c>
      <c r="AH1352" s="16">
        <f t="shared" si="2244"/>
        <v>21183.613000000001</v>
      </c>
      <c r="AI1352" s="16">
        <f t="shared" si="2245"/>
        <v>5664.1000000000004</v>
      </c>
      <c r="AJ1352" s="16">
        <f t="shared" si="2246"/>
        <v>5664.1000000000004</v>
      </c>
      <c r="AK1352" s="16">
        <f t="shared" ref="AK1352:AK1356" si="2324">AK1353</f>
        <v>0</v>
      </c>
      <c r="AL1352" s="16">
        <f t="shared" ref="AL1352:AL1356" si="2325">AL1353</f>
        <v>0</v>
      </c>
      <c r="AM1352" s="16">
        <f t="shared" ref="AM1352:AM1356" si="2326">AM1353</f>
        <v>0</v>
      </c>
      <c r="AN1352" s="16">
        <f t="shared" si="2247"/>
        <v>21183.613000000001</v>
      </c>
      <c r="AO1352" s="16">
        <f t="shared" si="2248"/>
        <v>5664.1000000000004</v>
      </c>
      <c r="AP1352" s="16">
        <f t="shared" si="2249"/>
        <v>5664.1000000000004</v>
      </c>
      <c r="AQ1352" s="16">
        <f t="shared" ref="AQ1352:AQ1356" si="2327">AQ1353</f>
        <v>0</v>
      </c>
      <c r="AR1352" s="16">
        <f t="shared" ref="AR1352:AR1356" si="2328">AR1353</f>
        <v>0</v>
      </c>
      <c r="AS1352" s="16">
        <f t="shared" ref="AS1352:AS1356" si="2329">AS1353</f>
        <v>0</v>
      </c>
      <c r="AT1352" s="16">
        <f t="shared" si="2250"/>
        <v>21183.613000000001</v>
      </c>
      <c r="AU1352" s="16">
        <f t="shared" si="2251"/>
        <v>5664.1000000000004</v>
      </c>
      <c r="AV1352" s="16">
        <f t="shared" si="2252"/>
        <v>5664.1000000000004</v>
      </c>
      <c r="AW1352" s="16">
        <f t="shared" ref="AW1352:AW1356" si="2330">AW1353</f>
        <v>-2052.8000000000002</v>
      </c>
      <c r="AX1352" s="16">
        <f t="shared" ref="AX1352:AX1356" si="2331">AX1353</f>
        <v>0</v>
      </c>
      <c r="AY1352" s="16">
        <f t="shared" ref="AY1352:AY1356" si="2332">AY1353</f>
        <v>0</v>
      </c>
      <c r="AZ1352" s="16">
        <f t="shared" si="2253"/>
        <v>19130.813000000002</v>
      </c>
      <c r="BA1352" s="16">
        <f t="shared" si="2254"/>
        <v>5664.1000000000004</v>
      </c>
      <c r="BB1352" s="16">
        <f t="shared" si="2255"/>
        <v>5664.1000000000004</v>
      </c>
      <c r="BC1352" s="16">
        <f t="shared" ref="BC1352:BC1356" si="2333">BC1353</f>
        <v>0</v>
      </c>
      <c r="BD1352" s="30"/>
      <c r="BE1352" s="30"/>
      <c r="BF1352" s="1"/>
      <c r="BG1352" s="1"/>
      <c r="BH1352" s="1"/>
      <c r="BI1352" s="1"/>
      <c r="BJ1352" s="1"/>
    </row>
    <row r="1353" s="1" customFormat="1">
      <c r="A1353" s="13" t="s">
        <v>881</v>
      </c>
      <c r="B1353" s="14" t="s">
        <v>66</v>
      </c>
      <c r="C1353" s="13"/>
      <c r="D1353" s="13"/>
      <c r="E1353" s="29" t="s">
        <v>67</v>
      </c>
      <c r="F1353" s="16">
        <f t="shared" si="2308"/>
        <v>21415</v>
      </c>
      <c r="G1353" s="16">
        <f t="shared" si="2309"/>
        <v>5664.1000000000004</v>
      </c>
      <c r="H1353" s="16">
        <f t="shared" si="2310"/>
        <v>5664.1000000000004</v>
      </c>
      <c r="I1353" s="16">
        <f t="shared" si="2311"/>
        <v>0</v>
      </c>
      <c r="J1353" s="16">
        <f t="shared" si="2312"/>
        <v>0</v>
      </c>
      <c r="K1353" s="16">
        <f t="shared" si="2313"/>
        <v>0</v>
      </c>
      <c r="L1353" s="16">
        <f t="shared" si="2177"/>
        <v>21415</v>
      </c>
      <c r="M1353" s="16">
        <f t="shared" si="2178"/>
        <v>5664.1000000000004</v>
      </c>
      <c r="N1353" s="16">
        <f t="shared" si="2179"/>
        <v>5664.1000000000004</v>
      </c>
      <c r="O1353" s="16">
        <f t="shared" si="2314"/>
        <v>0</v>
      </c>
      <c r="P1353" s="16">
        <f t="shared" si="2315"/>
        <v>0</v>
      </c>
      <c r="Q1353" s="16">
        <f t="shared" si="2316"/>
        <v>0</v>
      </c>
      <c r="R1353" s="16">
        <f t="shared" si="2235"/>
        <v>21415</v>
      </c>
      <c r="S1353" s="16">
        <f t="shared" si="2236"/>
        <v>5664.1000000000004</v>
      </c>
      <c r="T1353" s="16">
        <f t="shared" si="2237"/>
        <v>5664.1000000000004</v>
      </c>
      <c r="U1353" s="16">
        <f t="shared" si="2317"/>
        <v>0</v>
      </c>
      <c r="V1353" s="16">
        <f t="shared" si="2318"/>
        <v>0</v>
      </c>
      <c r="W1353" s="16">
        <f t="shared" si="2319"/>
        <v>0</v>
      </c>
      <c r="X1353" s="16">
        <f t="shared" si="2238"/>
        <v>21415</v>
      </c>
      <c r="Y1353" s="16">
        <f t="shared" si="2239"/>
        <v>5664.1000000000004</v>
      </c>
      <c r="Z1353" s="16">
        <f t="shared" si="2240"/>
        <v>5664.1000000000004</v>
      </c>
      <c r="AA1353" s="16">
        <f t="shared" si="2320"/>
        <v>-231.387</v>
      </c>
      <c r="AB1353" s="16">
        <f t="shared" si="2321"/>
        <v>0</v>
      </c>
      <c r="AC1353" s="16">
        <f t="shared" si="2322"/>
        <v>0</v>
      </c>
      <c r="AD1353" s="16">
        <f t="shared" si="2241"/>
        <v>21183.613000000001</v>
      </c>
      <c r="AE1353" s="16">
        <f t="shared" si="2242"/>
        <v>5664.1000000000004</v>
      </c>
      <c r="AF1353" s="16">
        <f t="shared" si="2243"/>
        <v>5664.1000000000004</v>
      </c>
      <c r="AG1353" s="16">
        <f t="shared" si="2323"/>
        <v>0</v>
      </c>
      <c r="AH1353" s="16">
        <f t="shared" si="2244"/>
        <v>21183.613000000001</v>
      </c>
      <c r="AI1353" s="16">
        <f t="shared" si="2245"/>
        <v>5664.1000000000004</v>
      </c>
      <c r="AJ1353" s="16">
        <f t="shared" si="2246"/>
        <v>5664.1000000000004</v>
      </c>
      <c r="AK1353" s="16">
        <f t="shared" si="2324"/>
        <v>0</v>
      </c>
      <c r="AL1353" s="16">
        <f t="shared" si="2325"/>
        <v>0</v>
      </c>
      <c r="AM1353" s="16">
        <f t="shared" si="2326"/>
        <v>0</v>
      </c>
      <c r="AN1353" s="16">
        <f t="shared" si="2247"/>
        <v>21183.613000000001</v>
      </c>
      <c r="AO1353" s="16">
        <f t="shared" si="2248"/>
        <v>5664.1000000000004</v>
      </c>
      <c r="AP1353" s="16">
        <f t="shared" si="2249"/>
        <v>5664.1000000000004</v>
      </c>
      <c r="AQ1353" s="16">
        <f t="shared" si="2327"/>
        <v>0</v>
      </c>
      <c r="AR1353" s="16">
        <f t="shared" si="2328"/>
        <v>0</v>
      </c>
      <c r="AS1353" s="16">
        <f t="shared" si="2329"/>
        <v>0</v>
      </c>
      <c r="AT1353" s="16">
        <f t="shared" si="2250"/>
        <v>21183.613000000001</v>
      </c>
      <c r="AU1353" s="16">
        <f t="shared" si="2251"/>
        <v>5664.1000000000004</v>
      </c>
      <c r="AV1353" s="16">
        <f t="shared" si="2252"/>
        <v>5664.1000000000004</v>
      </c>
      <c r="AW1353" s="16">
        <f t="shared" si="2330"/>
        <v>-2052.8000000000002</v>
      </c>
      <c r="AX1353" s="16">
        <f t="shared" si="2331"/>
        <v>0</v>
      </c>
      <c r="AY1353" s="16">
        <f t="shared" si="2332"/>
        <v>0</v>
      </c>
      <c r="AZ1353" s="16">
        <f t="shared" si="2253"/>
        <v>19130.813000000002</v>
      </c>
      <c r="BA1353" s="16">
        <f t="shared" si="2254"/>
        <v>5664.1000000000004</v>
      </c>
      <c r="BB1353" s="16">
        <f t="shared" si="2255"/>
        <v>5664.1000000000004</v>
      </c>
      <c r="BC1353" s="16">
        <f t="shared" si="2333"/>
        <v>0</v>
      </c>
      <c r="BD1353" s="30"/>
      <c r="BE1353" s="30"/>
      <c r="BF1353" s="1"/>
      <c r="BG1353" s="1"/>
      <c r="BH1353" s="1"/>
      <c r="BI1353" s="1"/>
      <c r="BJ1353" s="1"/>
    </row>
    <row r="1354" s="1" customFormat="1">
      <c r="A1354" s="13" t="s">
        <v>881</v>
      </c>
      <c r="B1354" s="14" t="s">
        <v>66</v>
      </c>
      <c r="C1354" s="13" t="s">
        <v>327</v>
      </c>
      <c r="D1354" s="13" t="s">
        <v>106</v>
      </c>
      <c r="E1354" s="29" t="s">
        <v>535</v>
      </c>
      <c r="F1354" s="16">
        <v>21415</v>
      </c>
      <c r="G1354" s="16">
        <v>5664.1000000000004</v>
      </c>
      <c r="H1354" s="16">
        <v>5664.1000000000004</v>
      </c>
      <c r="I1354" s="16"/>
      <c r="J1354" s="16"/>
      <c r="K1354" s="16"/>
      <c r="L1354" s="16">
        <f t="shared" si="2177"/>
        <v>21415</v>
      </c>
      <c r="M1354" s="16">
        <f t="shared" si="2178"/>
        <v>5664.1000000000004</v>
      </c>
      <c r="N1354" s="16">
        <f t="shared" si="2179"/>
        <v>5664.1000000000004</v>
      </c>
      <c r="O1354" s="16"/>
      <c r="P1354" s="16"/>
      <c r="Q1354" s="16"/>
      <c r="R1354" s="16">
        <f t="shared" si="2235"/>
        <v>21415</v>
      </c>
      <c r="S1354" s="16">
        <f t="shared" si="2236"/>
        <v>5664.1000000000004</v>
      </c>
      <c r="T1354" s="16">
        <f t="shared" si="2237"/>
        <v>5664.1000000000004</v>
      </c>
      <c r="U1354" s="16"/>
      <c r="V1354" s="16"/>
      <c r="W1354" s="16"/>
      <c r="X1354" s="16">
        <f t="shared" si="2238"/>
        <v>21415</v>
      </c>
      <c r="Y1354" s="16">
        <f t="shared" si="2239"/>
        <v>5664.1000000000004</v>
      </c>
      <c r="Z1354" s="16">
        <f t="shared" si="2240"/>
        <v>5664.1000000000004</v>
      </c>
      <c r="AA1354" s="16">
        <v>-231.387</v>
      </c>
      <c r="AB1354" s="16"/>
      <c r="AC1354" s="16"/>
      <c r="AD1354" s="16">
        <f t="shared" si="2241"/>
        <v>21183.613000000001</v>
      </c>
      <c r="AE1354" s="16">
        <f t="shared" si="2242"/>
        <v>5664.1000000000004</v>
      </c>
      <c r="AF1354" s="16">
        <f t="shared" si="2243"/>
        <v>5664.1000000000004</v>
      </c>
      <c r="AG1354" s="16"/>
      <c r="AH1354" s="16">
        <f t="shared" si="2244"/>
        <v>21183.613000000001</v>
      </c>
      <c r="AI1354" s="16">
        <f t="shared" si="2245"/>
        <v>5664.1000000000004</v>
      </c>
      <c r="AJ1354" s="16">
        <f t="shared" si="2246"/>
        <v>5664.1000000000004</v>
      </c>
      <c r="AK1354" s="16"/>
      <c r="AL1354" s="16"/>
      <c r="AM1354" s="16"/>
      <c r="AN1354" s="16">
        <f t="shared" si="2247"/>
        <v>21183.613000000001</v>
      </c>
      <c r="AO1354" s="16">
        <f t="shared" si="2248"/>
        <v>5664.1000000000004</v>
      </c>
      <c r="AP1354" s="16">
        <f t="shared" si="2249"/>
        <v>5664.1000000000004</v>
      </c>
      <c r="AQ1354" s="16"/>
      <c r="AR1354" s="16"/>
      <c r="AS1354" s="16"/>
      <c r="AT1354" s="16">
        <f t="shared" si="2250"/>
        <v>21183.613000000001</v>
      </c>
      <c r="AU1354" s="16">
        <f t="shared" si="2251"/>
        <v>5664.1000000000004</v>
      </c>
      <c r="AV1354" s="16">
        <f t="shared" si="2252"/>
        <v>5664.1000000000004</v>
      </c>
      <c r="AW1354" s="16">
        <f>-1596.8-456</f>
        <v>-2052.8000000000002</v>
      </c>
      <c r="AX1354" s="16"/>
      <c r="AY1354" s="16"/>
      <c r="AZ1354" s="16">
        <f t="shared" si="2253"/>
        <v>19130.813000000002</v>
      </c>
      <c r="BA1354" s="16">
        <f t="shared" si="2254"/>
        <v>5664.1000000000004</v>
      </c>
      <c r="BB1354" s="16">
        <f t="shared" si="2255"/>
        <v>5664.1000000000004</v>
      </c>
      <c r="BC1354" s="16"/>
      <c r="BD1354" s="30"/>
      <c r="BE1354" s="30"/>
      <c r="BF1354" s="1"/>
      <c r="BG1354" s="1"/>
      <c r="BH1354" s="1"/>
      <c r="BI1354" s="1"/>
      <c r="BJ1354" s="1"/>
    </row>
    <row r="1355" s="1" customFormat="1">
      <c r="A1355" s="13" t="s">
        <v>883</v>
      </c>
      <c r="B1355" s="14"/>
      <c r="C1355" s="13"/>
      <c r="D1355" s="13"/>
      <c r="E1355" s="31" t="s">
        <v>884</v>
      </c>
      <c r="F1355" s="16"/>
      <c r="G1355" s="16"/>
      <c r="H1355" s="16"/>
      <c r="I1355" s="16">
        <f t="shared" si="2311"/>
        <v>1400</v>
      </c>
      <c r="J1355" s="16">
        <f t="shared" si="2312"/>
        <v>0</v>
      </c>
      <c r="K1355" s="16">
        <f t="shared" si="2313"/>
        <v>0</v>
      </c>
      <c r="L1355" s="16">
        <f t="shared" si="2177"/>
        <v>1400</v>
      </c>
      <c r="M1355" s="16">
        <f t="shared" si="2178"/>
        <v>0</v>
      </c>
      <c r="N1355" s="16">
        <f t="shared" si="2179"/>
        <v>0</v>
      </c>
      <c r="O1355" s="16">
        <f t="shared" si="2314"/>
        <v>0</v>
      </c>
      <c r="P1355" s="16">
        <f t="shared" si="2315"/>
        <v>0</v>
      </c>
      <c r="Q1355" s="16">
        <f t="shared" si="2316"/>
        <v>0</v>
      </c>
      <c r="R1355" s="16">
        <f t="shared" si="2235"/>
        <v>1400</v>
      </c>
      <c r="S1355" s="16">
        <f t="shared" si="2236"/>
        <v>0</v>
      </c>
      <c r="T1355" s="16">
        <f t="shared" si="2237"/>
        <v>0</v>
      </c>
      <c r="U1355" s="16">
        <f t="shared" si="2317"/>
        <v>0</v>
      </c>
      <c r="V1355" s="16">
        <f t="shared" si="2318"/>
        <v>0</v>
      </c>
      <c r="W1355" s="16">
        <f t="shared" si="2319"/>
        <v>0</v>
      </c>
      <c r="X1355" s="16">
        <f t="shared" si="2238"/>
        <v>1400</v>
      </c>
      <c r="Y1355" s="16">
        <f t="shared" si="2239"/>
        <v>0</v>
      </c>
      <c r="Z1355" s="16">
        <f t="shared" si="2240"/>
        <v>0</v>
      </c>
      <c r="AA1355" s="16">
        <f t="shared" si="2320"/>
        <v>0</v>
      </c>
      <c r="AB1355" s="16">
        <f t="shared" si="2321"/>
        <v>0</v>
      </c>
      <c r="AC1355" s="16">
        <f t="shared" si="2322"/>
        <v>0</v>
      </c>
      <c r="AD1355" s="16">
        <f t="shared" si="2241"/>
        <v>1400</v>
      </c>
      <c r="AE1355" s="16">
        <f t="shared" si="2242"/>
        <v>0</v>
      </c>
      <c r="AF1355" s="16">
        <f t="shared" si="2243"/>
        <v>0</v>
      </c>
      <c r="AG1355" s="16">
        <f t="shared" si="2323"/>
        <v>0</v>
      </c>
      <c r="AH1355" s="16">
        <f t="shared" si="2244"/>
        <v>1400</v>
      </c>
      <c r="AI1355" s="16">
        <f t="shared" si="2245"/>
        <v>0</v>
      </c>
      <c r="AJ1355" s="16">
        <f t="shared" si="2246"/>
        <v>0</v>
      </c>
      <c r="AK1355" s="16">
        <f t="shared" si="2324"/>
        <v>-190</v>
      </c>
      <c r="AL1355" s="16">
        <f t="shared" si="2325"/>
        <v>0</v>
      </c>
      <c r="AM1355" s="16">
        <f t="shared" si="2326"/>
        <v>0</v>
      </c>
      <c r="AN1355" s="16">
        <f t="shared" si="2247"/>
        <v>1210</v>
      </c>
      <c r="AO1355" s="16">
        <f t="shared" si="2248"/>
        <v>0</v>
      </c>
      <c r="AP1355" s="16">
        <f t="shared" si="2249"/>
        <v>0</v>
      </c>
      <c r="AQ1355" s="16">
        <f t="shared" si="2327"/>
        <v>0</v>
      </c>
      <c r="AR1355" s="16">
        <f t="shared" si="2328"/>
        <v>0</v>
      </c>
      <c r="AS1355" s="16">
        <f t="shared" si="2329"/>
        <v>0</v>
      </c>
      <c r="AT1355" s="16">
        <f t="shared" si="2250"/>
        <v>1210</v>
      </c>
      <c r="AU1355" s="16">
        <f t="shared" si="2251"/>
        <v>0</v>
      </c>
      <c r="AV1355" s="16">
        <f t="shared" si="2252"/>
        <v>0</v>
      </c>
      <c r="AW1355" s="16">
        <f t="shared" si="2330"/>
        <v>0</v>
      </c>
      <c r="AX1355" s="16">
        <f t="shared" si="2331"/>
        <v>0</v>
      </c>
      <c r="AY1355" s="16">
        <f t="shared" si="2332"/>
        <v>0</v>
      </c>
      <c r="AZ1355" s="16">
        <f t="shared" si="2253"/>
        <v>1210</v>
      </c>
      <c r="BA1355" s="16">
        <f t="shared" si="2254"/>
        <v>0</v>
      </c>
      <c r="BB1355" s="16">
        <f t="shared" si="2255"/>
        <v>0</v>
      </c>
      <c r="BC1355" s="16">
        <f t="shared" si="2333"/>
        <v>0</v>
      </c>
      <c r="BD1355" s="30"/>
      <c r="BE1355" s="30"/>
      <c r="BF1355" s="1"/>
      <c r="BG1355" s="1"/>
      <c r="BH1355" s="1"/>
      <c r="BI1355" s="1"/>
      <c r="BJ1355" s="1"/>
    </row>
    <row r="1356" s="1" customFormat="1">
      <c r="A1356" s="13" t="s">
        <v>883</v>
      </c>
      <c r="B1356" s="14" t="s">
        <v>66</v>
      </c>
      <c r="C1356" s="13"/>
      <c r="D1356" s="13"/>
      <c r="E1356" s="29" t="s">
        <v>67</v>
      </c>
      <c r="F1356" s="16"/>
      <c r="G1356" s="16"/>
      <c r="H1356" s="16"/>
      <c r="I1356" s="16">
        <f t="shared" si="2311"/>
        <v>1400</v>
      </c>
      <c r="J1356" s="16">
        <f t="shared" si="2312"/>
        <v>0</v>
      </c>
      <c r="K1356" s="16">
        <f t="shared" si="2313"/>
        <v>0</v>
      </c>
      <c r="L1356" s="16">
        <f t="shared" si="2177"/>
        <v>1400</v>
      </c>
      <c r="M1356" s="16">
        <f t="shared" si="2178"/>
        <v>0</v>
      </c>
      <c r="N1356" s="16">
        <f t="shared" si="2179"/>
        <v>0</v>
      </c>
      <c r="O1356" s="16">
        <f t="shared" si="2314"/>
        <v>0</v>
      </c>
      <c r="P1356" s="16">
        <f t="shared" si="2315"/>
        <v>0</v>
      </c>
      <c r="Q1356" s="16">
        <f t="shared" si="2316"/>
        <v>0</v>
      </c>
      <c r="R1356" s="16">
        <f t="shared" si="2235"/>
        <v>1400</v>
      </c>
      <c r="S1356" s="16">
        <f t="shared" si="2236"/>
        <v>0</v>
      </c>
      <c r="T1356" s="16">
        <f t="shared" si="2237"/>
        <v>0</v>
      </c>
      <c r="U1356" s="16">
        <f t="shared" si="2317"/>
        <v>0</v>
      </c>
      <c r="V1356" s="16">
        <f t="shared" si="2318"/>
        <v>0</v>
      </c>
      <c r="W1356" s="16">
        <f t="shared" si="2319"/>
        <v>0</v>
      </c>
      <c r="X1356" s="16">
        <f t="shared" si="2238"/>
        <v>1400</v>
      </c>
      <c r="Y1356" s="16">
        <f t="shared" si="2239"/>
        <v>0</v>
      </c>
      <c r="Z1356" s="16">
        <f t="shared" si="2240"/>
        <v>0</v>
      </c>
      <c r="AA1356" s="16">
        <f t="shared" si="2320"/>
        <v>0</v>
      </c>
      <c r="AB1356" s="16">
        <f t="shared" si="2321"/>
        <v>0</v>
      </c>
      <c r="AC1356" s="16">
        <f t="shared" si="2322"/>
        <v>0</v>
      </c>
      <c r="AD1356" s="16">
        <f t="shared" si="2241"/>
        <v>1400</v>
      </c>
      <c r="AE1356" s="16">
        <f t="shared" si="2242"/>
        <v>0</v>
      </c>
      <c r="AF1356" s="16">
        <f t="shared" si="2243"/>
        <v>0</v>
      </c>
      <c r="AG1356" s="16">
        <f t="shared" si="2323"/>
        <v>0</v>
      </c>
      <c r="AH1356" s="16">
        <f t="shared" si="2244"/>
        <v>1400</v>
      </c>
      <c r="AI1356" s="16">
        <f t="shared" si="2245"/>
        <v>0</v>
      </c>
      <c r="AJ1356" s="16">
        <f t="shared" si="2246"/>
        <v>0</v>
      </c>
      <c r="AK1356" s="16">
        <f t="shared" si="2324"/>
        <v>-190</v>
      </c>
      <c r="AL1356" s="16">
        <f t="shared" si="2325"/>
        <v>0</v>
      </c>
      <c r="AM1356" s="16">
        <f t="shared" si="2326"/>
        <v>0</v>
      </c>
      <c r="AN1356" s="16">
        <f t="shared" si="2247"/>
        <v>1210</v>
      </c>
      <c r="AO1356" s="16">
        <f t="shared" si="2248"/>
        <v>0</v>
      </c>
      <c r="AP1356" s="16">
        <f t="shared" si="2249"/>
        <v>0</v>
      </c>
      <c r="AQ1356" s="16">
        <f t="shared" si="2327"/>
        <v>0</v>
      </c>
      <c r="AR1356" s="16">
        <f t="shared" si="2328"/>
        <v>0</v>
      </c>
      <c r="AS1356" s="16">
        <f t="shared" si="2329"/>
        <v>0</v>
      </c>
      <c r="AT1356" s="16">
        <f t="shared" si="2250"/>
        <v>1210</v>
      </c>
      <c r="AU1356" s="16">
        <f t="shared" si="2251"/>
        <v>0</v>
      </c>
      <c r="AV1356" s="16">
        <f t="shared" si="2252"/>
        <v>0</v>
      </c>
      <c r="AW1356" s="16">
        <f t="shared" si="2330"/>
        <v>0</v>
      </c>
      <c r="AX1356" s="16">
        <f t="shared" si="2331"/>
        <v>0</v>
      </c>
      <c r="AY1356" s="16">
        <f t="shared" si="2332"/>
        <v>0</v>
      </c>
      <c r="AZ1356" s="16">
        <f t="shared" si="2253"/>
        <v>1210</v>
      </c>
      <c r="BA1356" s="16">
        <f t="shared" si="2254"/>
        <v>0</v>
      </c>
      <c r="BB1356" s="16">
        <f t="shared" si="2255"/>
        <v>0</v>
      </c>
      <c r="BC1356" s="16">
        <f t="shared" si="2333"/>
        <v>0</v>
      </c>
      <c r="BD1356" s="30"/>
      <c r="BE1356" s="30"/>
      <c r="BF1356" s="1"/>
      <c r="BG1356" s="1"/>
      <c r="BH1356" s="1"/>
      <c r="BI1356" s="1"/>
      <c r="BJ1356" s="1"/>
    </row>
    <row r="1357" s="1" customFormat="1">
      <c r="A1357" s="13" t="s">
        <v>883</v>
      </c>
      <c r="B1357" s="14">
        <v>200</v>
      </c>
      <c r="C1357" s="13" t="s">
        <v>242</v>
      </c>
      <c r="D1357" s="13" t="s">
        <v>327</v>
      </c>
      <c r="E1357" s="29" t="s">
        <v>880</v>
      </c>
      <c r="F1357" s="16"/>
      <c r="G1357" s="16"/>
      <c r="H1357" s="16"/>
      <c r="I1357" s="16">
        <v>1400</v>
      </c>
      <c r="J1357" s="16"/>
      <c r="K1357" s="16"/>
      <c r="L1357" s="16">
        <f t="shared" ref="L1357:L1420" si="2334">F1357+I1357</f>
        <v>1400</v>
      </c>
      <c r="M1357" s="16">
        <f t="shared" ref="M1357:M1420" si="2335">G1357+J1357</f>
        <v>0</v>
      </c>
      <c r="N1357" s="16">
        <f t="shared" ref="N1357:N1420" si="2336">H1357+K1357</f>
        <v>0</v>
      </c>
      <c r="O1357" s="16"/>
      <c r="P1357" s="16"/>
      <c r="Q1357" s="16"/>
      <c r="R1357" s="16">
        <f t="shared" si="2235"/>
        <v>1400</v>
      </c>
      <c r="S1357" s="16">
        <f t="shared" si="2236"/>
        <v>0</v>
      </c>
      <c r="T1357" s="16">
        <f t="shared" si="2237"/>
        <v>0</v>
      </c>
      <c r="U1357" s="16"/>
      <c r="V1357" s="16"/>
      <c r="W1357" s="16"/>
      <c r="X1357" s="16">
        <f t="shared" si="2238"/>
        <v>1400</v>
      </c>
      <c r="Y1357" s="16">
        <f t="shared" si="2239"/>
        <v>0</v>
      </c>
      <c r="Z1357" s="16">
        <f t="shared" si="2240"/>
        <v>0</v>
      </c>
      <c r="AA1357" s="16"/>
      <c r="AB1357" s="16"/>
      <c r="AC1357" s="16"/>
      <c r="AD1357" s="16">
        <f t="shared" si="2241"/>
        <v>1400</v>
      </c>
      <c r="AE1357" s="16">
        <f t="shared" si="2242"/>
        <v>0</v>
      </c>
      <c r="AF1357" s="16">
        <f t="shared" si="2243"/>
        <v>0</v>
      </c>
      <c r="AG1357" s="16"/>
      <c r="AH1357" s="16">
        <f t="shared" si="2244"/>
        <v>1400</v>
      </c>
      <c r="AI1357" s="16">
        <f t="shared" si="2245"/>
        <v>0</v>
      </c>
      <c r="AJ1357" s="16">
        <f t="shared" si="2246"/>
        <v>0</v>
      </c>
      <c r="AK1357" s="16">
        <v>-190</v>
      </c>
      <c r="AL1357" s="16"/>
      <c r="AM1357" s="16"/>
      <c r="AN1357" s="16">
        <f t="shared" si="2247"/>
        <v>1210</v>
      </c>
      <c r="AO1357" s="16">
        <f t="shared" si="2248"/>
        <v>0</v>
      </c>
      <c r="AP1357" s="16">
        <f t="shared" si="2249"/>
        <v>0</v>
      </c>
      <c r="AQ1357" s="16"/>
      <c r="AR1357" s="16"/>
      <c r="AS1357" s="16"/>
      <c r="AT1357" s="16">
        <f t="shared" si="2250"/>
        <v>1210</v>
      </c>
      <c r="AU1357" s="16">
        <f t="shared" si="2251"/>
        <v>0</v>
      </c>
      <c r="AV1357" s="16">
        <f t="shared" si="2252"/>
        <v>0</v>
      </c>
      <c r="AW1357" s="16"/>
      <c r="AX1357" s="16"/>
      <c r="AY1357" s="16"/>
      <c r="AZ1357" s="16">
        <f t="shared" si="2253"/>
        <v>1210</v>
      </c>
      <c r="BA1357" s="16">
        <f t="shared" si="2254"/>
        <v>0</v>
      </c>
      <c r="BB1357" s="16">
        <f t="shared" si="2255"/>
        <v>0</v>
      </c>
      <c r="BC1357" s="16"/>
      <c r="BD1357" s="30"/>
      <c r="BE1357" s="30">
        <v>43</v>
      </c>
      <c r="BF1357" s="1"/>
      <c r="BG1357" s="1"/>
      <c r="BH1357" s="1"/>
      <c r="BI1357" s="1"/>
      <c r="BJ1357" s="1"/>
    </row>
    <row r="1358" s="1" customFormat="1">
      <c r="A1358" s="13" t="s">
        <v>885</v>
      </c>
      <c r="B1358" s="14"/>
      <c r="C1358" s="13"/>
      <c r="D1358" s="13"/>
      <c r="E1358" s="29" t="s">
        <v>886</v>
      </c>
      <c r="F1358" s="16">
        <f>F1359+F1361</f>
        <v>31771.100000000002</v>
      </c>
      <c r="G1358" s="16">
        <f>G1359+G1361</f>
        <v>31771.099999999999</v>
      </c>
      <c r="H1358" s="16">
        <f>H1359+H1361</f>
        <v>31771.099999999999</v>
      </c>
      <c r="I1358" s="16">
        <f>I1359+I1361</f>
        <v>0</v>
      </c>
      <c r="J1358" s="16">
        <f>J1359+J1361</f>
        <v>0</v>
      </c>
      <c r="K1358" s="16">
        <f>K1359+K1361</f>
        <v>0</v>
      </c>
      <c r="L1358" s="16">
        <f t="shared" si="2334"/>
        <v>31771.100000000002</v>
      </c>
      <c r="M1358" s="16">
        <f t="shared" si="2335"/>
        <v>31771.099999999999</v>
      </c>
      <c r="N1358" s="16">
        <f t="shared" si="2336"/>
        <v>31771.099999999999</v>
      </c>
      <c r="O1358" s="16">
        <f>O1359+O1361</f>
        <v>0</v>
      </c>
      <c r="P1358" s="16">
        <f>P1359+P1361</f>
        <v>0</v>
      </c>
      <c r="Q1358" s="16">
        <f>Q1359+Q1361</f>
        <v>0</v>
      </c>
      <c r="R1358" s="16">
        <f t="shared" si="2235"/>
        <v>31771.100000000002</v>
      </c>
      <c r="S1358" s="16">
        <f t="shared" si="2236"/>
        <v>31771.099999999999</v>
      </c>
      <c r="T1358" s="16">
        <f t="shared" si="2237"/>
        <v>31771.099999999999</v>
      </c>
      <c r="U1358" s="16">
        <f>U1359+U1361</f>
        <v>0</v>
      </c>
      <c r="V1358" s="16">
        <f>V1359+V1361</f>
        <v>0</v>
      </c>
      <c r="W1358" s="16">
        <f>W1359+W1361</f>
        <v>0</v>
      </c>
      <c r="X1358" s="16">
        <f t="shared" si="2238"/>
        <v>31771.100000000002</v>
      </c>
      <c r="Y1358" s="16">
        <f t="shared" si="2239"/>
        <v>31771.099999999999</v>
      </c>
      <c r="Z1358" s="16">
        <f t="shared" si="2240"/>
        <v>31771.099999999999</v>
      </c>
      <c r="AA1358" s="16">
        <f>AA1359+AA1361</f>
        <v>0</v>
      </c>
      <c r="AB1358" s="16">
        <f>AB1359+AB1361</f>
        <v>0</v>
      </c>
      <c r="AC1358" s="16">
        <f>AC1359+AC1361</f>
        <v>0</v>
      </c>
      <c r="AD1358" s="16">
        <f t="shared" si="2241"/>
        <v>31771.100000000002</v>
      </c>
      <c r="AE1358" s="16">
        <f t="shared" si="2242"/>
        <v>31771.099999999999</v>
      </c>
      <c r="AF1358" s="16">
        <f t="shared" si="2243"/>
        <v>31771.099999999999</v>
      </c>
      <c r="AG1358" s="16">
        <f>AG1359+AG1361</f>
        <v>0</v>
      </c>
      <c r="AH1358" s="16">
        <f t="shared" si="2244"/>
        <v>31771.100000000002</v>
      </c>
      <c r="AI1358" s="16">
        <f t="shared" si="2245"/>
        <v>31771.099999999999</v>
      </c>
      <c r="AJ1358" s="16">
        <f t="shared" si="2246"/>
        <v>31771.099999999999</v>
      </c>
      <c r="AK1358" s="16">
        <f>AK1359+AK1361</f>
        <v>0</v>
      </c>
      <c r="AL1358" s="16">
        <f>AL1359+AL1361</f>
        <v>0</v>
      </c>
      <c r="AM1358" s="16">
        <f>AM1359+AM1361</f>
        <v>0</v>
      </c>
      <c r="AN1358" s="16">
        <f t="shared" si="2247"/>
        <v>31771.100000000002</v>
      </c>
      <c r="AO1358" s="16">
        <f t="shared" si="2248"/>
        <v>31771.099999999999</v>
      </c>
      <c r="AP1358" s="16">
        <f t="shared" si="2249"/>
        <v>31771.099999999999</v>
      </c>
      <c r="AQ1358" s="16">
        <f>AQ1359+AQ1361</f>
        <v>0</v>
      </c>
      <c r="AR1358" s="16">
        <f>AR1359+AR1361</f>
        <v>0</v>
      </c>
      <c r="AS1358" s="16">
        <f>AS1359+AS1361</f>
        <v>0</v>
      </c>
      <c r="AT1358" s="16">
        <f t="shared" si="2250"/>
        <v>31771.100000000002</v>
      </c>
      <c r="AU1358" s="16">
        <f t="shared" si="2251"/>
        <v>31771.099999999999</v>
      </c>
      <c r="AV1358" s="16">
        <f t="shared" si="2252"/>
        <v>31771.099999999999</v>
      </c>
      <c r="AW1358" s="16">
        <f>AW1359+AW1361</f>
        <v>0</v>
      </c>
      <c r="AX1358" s="16">
        <f>AX1359+AX1361</f>
        <v>0</v>
      </c>
      <c r="AY1358" s="16">
        <f>AY1359+AY1361</f>
        <v>0</v>
      </c>
      <c r="AZ1358" s="16">
        <f t="shared" si="2253"/>
        <v>31771.100000000002</v>
      </c>
      <c r="BA1358" s="16">
        <f t="shared" si="2254"/>
        <v>31771.099999999999</v>
      </c>
      <c r="BB1358" s="16">
        <f t="shared" si="2255"/>
        <v>31771.099999999999</v>
      </c>
      <c r="BC1358" s="16">
        <f>BC1359+BC1361</f>
        <v>0</v>
      </c>
      <c r="BD1358" s="30"/>
      <c r="BE1358" s="30"/>
      <c r="BF1358" s="1"/>
      <c r="BG1358" s="1"/>
      <c r="BH1358" s="1"/>
      <c r="BI1358" s="1"/>
      <c r="BJ1358" s="1"/>
    </row>
    <row r="1359" s="1" customFormat="1">
      <c r="A1359" s="13" t="s">
        <v>885</v>
      </c>
      <c r="B1359" s="14" t="s">
        <v>148</v>
      </c>
      <c r="C1359" s="13"/>
      <c r="D1359" s="13"/>
      <c r="E1359" s="29" t="s">
        <v>149</v>
      </c>
      <c r="F1359" s="16">
        <f>F1360</f>
        <v>8871.7000000000007</v>
      </c>
      <c r="G1359" s="16">
        <f>G1360</f>
        <v>9144.5</v>
      </c>
      <c r="H1359" s="16">
        <f>H1360</f>
        <v>9144.5</v>
      </c>
      <c r="I1359" s="16">
        <f>I1360</f>
        <v>0</v>
      </c>
      <c r="J1359" s="16">
        <f>J1360</f>
        <v>0</v>
      </c>
      <c r="K1359" s="16">
        <f>K1360</f>
        <v>0</v>
      </c>
      <c r="L1359" s="16">
        <f t="shared" si="2334"/>
        <v>8871.7000000000007</v>
      </c>
      <c r="M1359" s="16">
        <f t="shared" si="2335"/>
        <v>9144.5</v>
      </c>
      <c r="N1359" s="16">
        <f t="shared" si="2336"/>
        <v>9144.5</v>
      </c>
      <c r="O1359" s="16">
        <f>O1360</f>
        <v>0</v>
      </c>
      <c r="P1359" s="16">
        <f>P1360</f>
        <v>0</v>
      </c>
      <c r="Q1359" s="16">
        <f>Q1360</f>
        <v>0</v>
      </c>
      <c r="R1359" s="16">
        <f t="shared" si="2235"/>
        <v>8871.7000000000007</v>
      </c>
      <c r="S1359" s="16">
        <f t="shared" si="2236"/>
        <v>9144.5</v>
      </c>
      <c r="T1359" s="16">
        <f t="shared" si="2237"/>
        <v>9144.5</v>
      </c>
      <c r="U1359" s="16">
        <f>U1360</f>
        <v>0</v>
      </c>
      <c r="V1359" s="16">
        <f>V1360</f>
        <v>0</v>
      </c>
      <c r="W1359" s="16">
        <f>W1360</f>
        <v>0</v>
      </c>
      <c r="X1359" s="16">
        <f t="shared" si="2238"/>
        <v>8871.7000000000007</v>
      </c>
      <c r="Y1359" s="16">
        <f t="shared" si="2239"/>
        <v>9144.5</v>
      </c>
      <c r="Z1359" s="16">
        <f t="shared" si="2240"/>
        <v>9144.5</v>
      </c>
      <c r="AA1359" s="16">
        <f>AA1360</f>
        <v>0</v>
      </c>
      <c r="AB1359" s="16">
        <f>AB1360</f>
        <v>0</v>
      </c>
      <c r="AC1359" s="16">
        <f>AC1360</f>
        <v>0</v>
      </c>
      <c r="AD1359" s="16">
        <f t="shared" si="2241"/>
        <v>8871.7000000000007</v>
      </c>
      <c r="AE1359" s="16">
        <f t="shared" si="2242"/>
        <v>9144.5</v>
      </c>
      <c r="AF1359" s="16">
        <f t="shared" si="2243"/>
        <v>9144.5</v>
      </c>
      <c r="AG1359" s="16">
        <f>AG1360</f>
        <v>0</v>
      </c>
      <c r="AH1359" s="16">
        <f t="shared" si="2244"/>
        <v>8871.7000000000007</v>
      </c>
      <c r="AI1359" s="16">
        <f t="shared" si="2245"/>
        <v>9144.5</v>
      </c>
      <c r="AJ1359" s="16">
        <f t="shared" si="2246"/>
        <v>9144.5</v>
      </c>
      <c r="AK1359" s="16">
        <f>AK1360</f>
        <v>0</v>
      </c>
      <c r="AL1359" s="16">
        <f>AL1360</f>
        <v>0</v>
      </c>
      <c r="AM1359" s="16">
        <f>AM1360</f>
        <v>0</v>
      </c>
      <c r="AN1359" s="16">
        <f t="shared" si="2247"/>
        <v>8871.7000000000007</v>
      </c>
      <c r="AO1359" s="16">
        <f t="shared" si="2248"/>
        <v>9144.5</v>
      </c>
      <c r="AP1359" s="16">
        <f t="shared" si="2249"/>
        <v>9144.5</v>
      </c>
      <c r="AQ1359" s="16">
        <f>AQ1360</f>
        <v>0</v>
      </c>
      <c r="AR1359" s="16">
        <f>AR1360</f>
        <v>0</v>
      </c>
      <c r="AS1359" s="16">
        <f>AS1360</f>
        <v>0</v>
      </c>
      <c r="AT1359" s="16">
        <f t="shared" si="2250"/>
        <v>8871.7000000000007</v>
      </c>
      <c r="AU1359" s="16">
        <f t="shared" si="2251"/>
        <v>9144.5</v>
      </c>
      <c r="AV1359" s="16">
        <f t="shared" si="2252"/>
        <v>9144.5</v>
      </c>
      <c r="AW1359" s="16">
        <f>AW1360</f>
        <v>0</v>
      </c>
      <c r="AX1359" s="16">
        <f>AX1360</f>
        <v>0</v>
      </c>
      <c r="AY1359" s="16">
        <f>AY1360</f>
        <v>0</v>
      </c>
      <c r="AZ1359" s="16">
        <f t="shared" si="2253"/>
        <v>8871.7000000000007</v>
      </c>
      <c r="BA1359" s="16">
        <f t="shared" si="2254"/>
        <v>9144.5</v>
      </c>
      <c r="BB1359" s="16">
        <f t="shared" si="2255"/>
        <v>9144.5</v>
      </c>
      <c r="BC1359" s="16">
        <f>BC1360</f>
        <v>0</v>
      </c>
      <c r="BD1359" s="30"/>
      <c r="BE1359" s="30"/>
      <c r="BF1359" s="1"/>
      <c r="BG1359" s="1"/>
      <c r="BH1359" s="1"/>
      <c r="BI1359" s="1"/>
      <c r="BJ1359" s="1"/>
    </row>
    <row r="1360" s="1" customFormat="1">
      <c r="A1360" s="13" t="s">
        <v>885</v>
      </c>
      <c r="B1360" s="14">
        <v>100</v>
      </c>
      <c r="C1360" s="13" t="s">
        <v>242</v>
      </c>
      <c r="D1360" s="13" t="s">
        <v>327</v>
      </c>
      <c r="E1360" s="29" t="s">
        <v>880</v>
      </c>
      <c r="F1360" s="16">
        <v>8871.7000000000007</v>
      </c>
      <c r="G1360" s="16">
        <v>9144.5</v>
      </c>
      <c r="H1360" s="16">
        <v>9144.5</v>
      </c>
      <c r="I1360" s="16"/>
      <c r="J1360" s="16"/>
      <c r="K1360" s="16"/>
      <c r="L1360" s="16">
        <f t="shared" si="2334"/>
        <v>8871.7000000000007</v>
      </c>
      <c r="M1360" s="16">
        <f t="shared" si="2335"/>
        <v>9144.5</v>
      </c>
      <c r="N1360" s="16">
        <f t="shared" si="2336"/>
        <v>9144.5</v>
      </c>
      <c r="O1360" s="16"/>
      <c r="P1360" s="16"/>
      <c r="Q1360" s="16"/>
      <c r="R1360" s="16">
        <f t="shared" si="2235"/>
        <v>8871.7000000000007</v>
      </c>
      <c r="S1360" s="16">
        <f t="shared" si="2236"/>
        <v>9144.5</v>
      </c>
      <c r="T1360" s="16">
        <f t="shared" si="2237"/>
        <v>9144.5</v>
      </c>
      <c r="U1360" s="16"/>
      <c r="V1360" s="16"/>
      <c r="W1360" s="16"/>
      <c r="X1360" s="16">
        <f t="shared" si="2238"/>
        <v>8871.7000000000007</v>
      </c>
      <c r="Y1360" s="16">
        <f t="shared" si="2239"/>
        <v>9144.5</v>
      </c>
      <c r="Z1360" s="16">
        <f t="shared" si="2240"/>
        <v>9144.5</v>
      </c>
      <c r="AA1360" s="16"/>
      <c r="AB1360" s="16"/>
      <c r="AC1360" s="16"/>
      <c r="AD1360" s="16">
        <f t="shared" si="2241"/>
        <v>8871.7000000000007</v>
      </c>
      <c r="AE1360" s="16">
        <f t="shared" si="2242"/>
        <v>9144.5</v>
      </c>
      <c r="AF1360" s="16">
        <f t="shared" si="2243"/>
        <v>9144.5</v>
      </c>
      <c r="AG1360" s="16"/>
      <c r="AH1360" s="16">
        <f t="shared" si="2244"/>
        <v>8871.7000000000007</v>
      </c>
      <c r="AI1360" s="16">
        <f t="shared" si="2245"/>
        <v>9144.5</v>
      </c>
      <c r="AJ1360" s="16">
        <f t="shared" si="2246"/>
        <v>9144.5</v>
      </c>
      <c r="AK1360" s="16"/>
      <c r="AL1360" s="16"/>
      <c r="AM1360" s="16"/>
      <c r="AN1360" s="16">
        <f t="shared" si="2247"/>
        <v>8871.7000000000007</v>
      </c>
      <c r="AO1360" s="16">
        <f t="shared" si="2248"/>
        <v>9144.5</v>
      </c>
      <c r="AP1360" s="16">
        <f t="shared" si="2249"/>
        <v>9144.5</v>
      </c>
      <c r="AQ1360" s="16"/>
      <c r="AR1360" s="16"/>
      <c r="AS1360" s="16"/>
      <c r="AT1360" s="16">
        <f t="shared" si="2250"/>
        <v>8871.7000000000007</v>
      </c>
      <c r="AU1360" s="16">
        <f t="shared" si="2251"/>
        <v>9144.5</v>
      </c>
      <c r="AV1360" s="16">
        <f t="shared" si="2252"/>
        <v>9144.5</v>
      </c>
      <c r="AW1360" s="16"/>
      <c r="AX1360" s="16"/>
      <c r="AY1360" s="16"/>
      <c r="AZ1360" s="16">
        <f t="shared" si="2253"/>
        <v>8871.7000000000007</v>
      </c>
      <c r="BA1360" s="16">
        <f t="shared" si="2254"/>
        <v>9144.5</v>
      </c>
      <c r="BB1360" s="16">
        <f t="shared" si="2255"/>
        <v>9144.5</v>
      </c>
      <c r="BC1360" s="16"/>
      <c r="BD1360" s="30"/>
      <c r="BE1360" s="30"/>
      <c r="BF1360" s="1"/>
      <c r="BG1360" s="1"/>
      <c r="BH1360" s="1"/>
      <c r="BI1360" s="1"/>
      <c r="BJ1360" s="1"/>
    </row>
    <row r="1361" s="1" customFormat="1">
      <c r="A1361" s="13" t="s">
        <v>885</v>
      </c>
      <c r="B1361" s="14" t="s">
        <v>66</v>
      </c>
      <c r="C1361" s="13"/>
      <c r="D1361" s="13"/>
      <c r="E1361" s="29" t="s">
        <v>67</v>
      </c>
      <c r="F1361" s="16">
        <f>F1362</f>
        <v>22899.400000000001</v>
      </c>
      <c r="G1361" s="16">
        <f>G1362</f>
        <v>22626.599999999999</v>
      </c>
      <c r="H1361" s="16">
        <f>H1362</f>
        <v>22626.599999999999</v>
      </c>
      <c r="I1361" s="16">
        <f>I1362</f>
        <v>0</v>
      </c>
      <c r="J1361" s="16">
        <f>J1362</f>
        <v>0</v>
      </c>
      <c r="K1361" s="16">
        <f>K1362</f>
        <v>0</v>
      </c>
      <c r="L1361" s="16">
        <f t="shared" si="2334"/>
        <v>22899.400000000001</v>
      </c>
      <c r="M1361" s="16">
        <f t="shared" si="2335"/>
        <v>22626.599999999999</v>
      </c>
      <c r="N1361" s="16">
        <f t="shared" si="2336"/>
        <v>22626.599999999999</v>
      </c>
      <c r="O1361" s="16">
        <f>O1362</f>
        <v>0</v>
      </c>
      <c r="P1361" s="16">
        <f>P1362</f>
        <v>0</v>
      </c>
      <c r="Q1361" s="16">
        <f>Q1362</f>
        <v>0</v>
      </c>
      <c r="R1361" s="16">
        <f t="shared" si="2235"/>
        <v>22899.400000000001</v>
      </c>
      <c r="S1361" s="16">
        <f t="shared" si="2236"/>
        <v>22626.599999999999</v>
      </c>
      <c r="T1361" s="16">
        <f t="shared" si="2237"/>
        <v>22626.599999999999</v>
      </c>
      <c r="U1361" s="16">
        <f>U1362</f>
        <v>0</v>
      </c>
      <c r="V1361" s="16">
        <f>V1362</f>
        <v>0</v>
      </c>
      <c r="W1361" s="16">
        <f>W1362</f>
        <v>0</v>
      </c>
      <c r="X1361" s="16">
        <f t="shared" si="2238"/>
        <v>22899.400000000001</v>
      </c>
      <c r="Y1361" s="16">
        <f t="shared" si="2239"/>
        <v>22626.599999999999</v>
      </c>
      <c r="Z1361" s="16">
        <f t="shared" si="2240"/>
        <v>22626.599999999999</v>
      </c>
      <c r="AA1361" s="16">
        <f>AA1362</f>
        <v>0</v>
      </c>
      <c r="AB1361" s="16">
        <f>AB1362</f>
        <v>0</v>
      </c>
      <c r="AC1361" s="16">
        <f>AC1362</f>
        <v>0</v>
      </c>
      <c r="AD1361" s="16">
        <f t="shared" si="2241"/>
        <v>22899.400000000001</v>
      </c>
      <c r="AE1361" s="16">
        <f t="shared" si="2242"/>
        <v>22626.599999999999</v>
      </c>
      <c r="AF1361" s="16">
        <f t="shared" si="2243"/>
        <v>22626.599999999999</v>
      </c>
      <c r="AG1361" s="16">
        <f>AG1362</f>
        <v>0</v>
      </c>
      <c r="AH1361" s="16">
        <f t="shared" si="2244"/>
        <v>22899.400000000001</v>
      </c>
      <c r="AI1361" s="16">
        <f t="shared" si="2245"/>
        <v>22626.599999999999</v>
      </c>
      <c r="AJ1361" s="16">
        <f t="shared" si="2246"/>
        <v>22626.599999999999</v>
      </c>
      <c r="AK1361" s="16">
        <f>AK1362</f>
        <v>0</v>
      </c>
      <c r="AL1361" s="16">
        <f>AL1362</f>
        <v>0</v>
      </c>
      <c r="AM1361" s="16">
        <f>AM1362</f>
        <v>0</v>
      </c>
      <c r="AN1361" s="16">
        <f t="shared" si="2247"/>
        <v>22899.400000000001</v>
      </c>
      <c r="AO1361" s="16">
        <f t="shared" si="2248"/>
        <v>22626.599999999999</v>
      </c>
      <c r="AP1361" s="16">
        <f t="shared" si="2249"/>
        <v>22626.599999999999</v>
      </c>
      <c r="AQ1361" s="16">
        <f>AQ1362</f>
        <v>0</v>
      </c>
      <c r="AR1361" s="16">
        <f>AR1362</f>
        <v>0</v>
      </c>
      <c r="AS1361" s="16">
        <f>AS1362</f>
        <v>0</v>
      </c>
      <c r="AT1361" s="16">
        <f t="shared" si="2250"/>
        <v>22899.400000000001</v>
      </c>
      <c r="AU1361" s="16">
        <f t="shared" si="2251"/>
        <v>22626.599999999999</v>
      </c>
      <c r="AV1361" s="16">
        <f t="shared" si="2252"/>
        <v>22626.599999999999</v>
      </c>
      <c r="AW1361" s="16">
        <f>AW1362</f>
        <v>0</v>
      </c>
      <c r="AX1361" s="16">
        <f>AX1362</f>
        <v>0</v>
      </c>
      <c r="AY1361" s="16">
        <f>AY1362</f>
        <v>0</v>
      </c>
      <c r="AZ1361" s="16">
        <f t="shared" si="2253"/>
        <v>22899.400000000001</v>
      </c>
      <c r="BA1361" s="16">
        <f t="shared" si="2254"/>
        <v>22626.599999999999</v>
      </c>
      <c r="BB1361" s="16">
        <f t="shared" si="2255"/>
        <v>22626.599999999999</v>
      </c>
      <c r="BC1361" s="16">
        <f>BC1362</f>
        <v>0</v>
      </c>
      <c r="BD1361" s="30"/>
      <c r="BE1361" s="30"/>
      <c r="BF1361" s="1"/>
      <c r="BG1361" s="1"/>
      <c r="BH1361" s="1"/>
      <c r="BI1361" s="1"/>
      <c r="BJ1361" s="1"/>
    </row>
    <row r="1362" s="1" customFormat="1">
      <c r="A1362" s="13" t="s">
        <v>885</v>
      </c>
      <c r="B1362" s="14">
        <v>200</v>
      </c>
      <c r="C1362" s="13" t="s">
        <v>242</v>
      </c>
      <c r="D1362" s="13" t="s">
        <v>327</v>
      </c>
      <c r="E1362" s="29" t="s">
        <v>880</v>
      </c>
      <c r="F1362" s="16">
        <v>22899.400000000001</v>
      </c>
      <c r="G1362" s="16">
        <v>22626.599999999999</v>
      </c>
      <c r="H1362" s="16">
        <v>22626.599999999999</v>
      </c>
      <c r="I1362" s="16"/>
      <c r="J1362" s="16"/>
      <c r="K1362" s="16"/>
      <c r="L1362" s="16">
        <f t="shared" si="2334"/>
        <v>22899.400000000001</v>
      </c>
      <c r="M1362" s="16">
        <f t="shared" si="2335"/>
        <v>22626.599999999999</v>
      </c>
      <c r="N1362" s="16">
        <f t="shared" si="2336"/>
        <v>22626.599999999999</v>
      </c>
      <c r="O1362" s="16"/>
      <c r="P1362" s="16"/>
      <c r="Q1362" s="16"/>
      <c r="R1362" s="16">
        <f t="shared" si="2235"/>
        <v>22899.400000000001</v>
      </c>
      <c r="S1362" s="16">
        <f t="shared" si="2236"/>
        <v>22626.599999999999</v>
      </c>
      <c r="T1362" s="16">
        <f t="shared" si="2237"/>
        <v>22626.599999999999</v>
      </c>
      <c r="U1362" s="16"/>
      <c r="V1362" s="16"/>
      <c r="W1362" s="16"/>
      <c r="X1362" s="16">
        <f t="shared" si="2238"/>
        <v>22899.400000000001</v>
      </c>
      <c r="Y1362" s="16">
        <f t="shared" si="2239"/>
        <v>22626.599999999999</v>
      </c>
      <c r="Z1362" s="16">
        <f t="shared" si="2240"/>
        <v>22626.599999999999</v>
      </c>
      <c r="AA1362" s="16"/>
      <c r="AB1362" s="16"/>
      <c r="AC1362" s="16"/>
      <c r="AD1362" s="16">
        <f t="shared" si="2241"/>
        <v>22899.400000000001</v>
      </c>
      <c r="AE1362" s="16">
        <f t="shared" si="2242"/>
        <v>22626.599999999999</v>
      </c>
      <c r="AF1362" s="16">
        <f t="shared" si="2243"/>
        <v>22626.599999999999</v>
      </c>
      <c r="AG1362" s="16"/>
      <c r="AH1362" s="16">
        <f t="shared" si="2244"/>
        <v>22899.400000000001</v>
      </c>
      <c r="AI1362" s="16">
        <f t="shared" si="2245"/>
        <v>22626.599999999999</v>
      </c>
      <c r="AJ1362" s="16">
        <f t="shared" si="2246"/>
        <v>22626.599999999999</v>
      </c>
      <c r="AK1362" s="16"/>
      <c r="AL1362" s="16"/>
      <c r="AM1362" s="16"/>
      <c r="AN1362" s="16">
        <f t="shared" si="2247"/>
        <v>22899.400000000001</v>
      </c>
      <c r="AO1362" s="16">
        <f t="shared" si="2248"/>
        <v>22626.599999999999</v>
      </c>
      <c r="AP1362" s="16">
        <f t="shared" si="2249"/>
        <v>22626.599999999999</v>
      </c>
      <c r="AQ1362" s="16"/>
      <c r="AR1362" s="16"/>
      <c r="AS1362" s="16"/>
      <c r="AT1362" s="16">
        <f t="shared" si="2250"/>
        <v>22899.400000000001</v>
      </c>
      <c r="AU1362" s="16">
        <f t="shared" si="2251"/>
        <v>22626.599999999999</v>
      </c>
      <c r="AV1362" s="16">
        <f t="shared" si="2252"/>
        <v>22626.599999999999</v>
      </c>
      <c r="AW1362" s="16"/>
      <c r="AX1362" s="16"/>
      <c r="AY1362" s="16"/>
      <c r="AZ1362" s="16">
        <f t="shared" si="2253"/>
        <v>22899.400000000001</v>
      </c>
      <c r="BA1362" s="16">
        <f t="shared" si="2254"/>
        <v>22626.599999999999</v>
      </c>
      <c r="BB1362" s="16">
        <f t="shared" si="2255"/>
        <v>22626.599999999999</v>
      </c>
      <c r="BC1362" s="16"/>
      <c r="BD1362" s="30"/>
      <c r="BE1362" s="30"/>
      <c r="BF1362" s="1"/>
      <c r="BG1362" s="1"/>
      <c r="BH1362" s="1"/>
      <c r="BI1362" s="1"/>
      <c r="BJ1362" s="1"/>
    </row>
    <row r="1363" s="1" customFormat="1">
      <c r="A1363" s="13" t="s">
        <v>887</v>
      </c>
      <c r="B1363" s="14"/>
      <c r="C1363" s="13"/>
      <c r="D1363" s="13"/>
      <c r="E1363" s="31" t="s">
        <v>888</v>
      </c>
      <c r="F1363" s="16"/>
      <c r="G1363" s="16"/>
      <c r="H1363" s="16"/>
      <c r="I1363" s="16"/>
      <c r="J1363" s="16"/>
      <c r="K1363" s="16"/>
      <c r="L1363" s="16"/>
      <c r="M1363" s="16"/>
      <c r="N1363" s="16"/>
      <c r="O1363" s="16">
        <f t="shared" ref="O1363:O1364" si="2337">O1364</f>
        <v>3.3580000000000001</v>
      </c>
      <c r="P1363" s="16">
        <f t="shared" ref="P1363:P1364" si="2338">P1364</f>
        <v>0</v>
      </c>
      <c r="Q1363" s="16">
        <f t="shared" ref="Q1363:Q1364" si="2339">Q1364</f>
        <v>0</v>
      </c>
      <c r="R1363" s="16">
        <f t="shared" si="2235"/>
        <v>3.3580000000000001</v>
      </c>
      <c r="S1363" s="16">
        <f t="shared" si="2236"/>
        <v>0</v>
      </c>
      <c r="T1363" s="16">
        <f t="shared" si="2237"/>
        <v>0</v>
      </c>
      <c r="U1363" s="16">
        <f t="shared" ref="U1363:U1364" si="2340">U1364</f>
        <v>0</v>
      </c>
      <c r="V1363" s="16">
        <f t="shared" ref="V1363:V1364" si="2341">V1364</f>
        <v>0</v>
      </c>
      <c r="W1363" s="16">
        <f t="shared" ref="W1363:W1364" si="2342">W1364</f>
        <v>0</v>
      </c>
      <c r="X1363" s="16">
        <f t="shared" si="2238"/>
        <v>3.3580000000000001</v>
      </c>
      <c r="Y1363" s="16">
        <f t="shared" si="2239"/>
        <v>0</v>
      </c>
      <c r="Z1363" s="16">
        <f t="shared" si="2240"/>
        <v>0</v>
      </c>
      <c r="AA1363" s="16">
        <f t="shared" ref="AA1363:AA1364" si="2343">AA1364</f>
        <v>0</v>
      </c>
      <c r="AB1363" s="16">
        <f t="shared" ref="AB1363:AB1364" si="2344">AB1364</f>
        <v>0</v>
      </c>
      <c r="AC1363" s="16">
        <f t="shared" ref="AC1363:AC1364" si="2345">AC1364</f>
        <v>0</v>
      </c>
      <c r="AD1363" s="16">
        <f t="shared" si="2241"/>
        <v>3.3580000000000001</v>
      </c>
      <c r="AE1363" s="16">
        <f t="shared" si="2242"/>
        <v>0</v>
      </c>
      <c r="AF1363" s="16">
        <f t="shared" si="2243"/>
        <v>0</v>
      </c>
      <c r="AG1363" s="16">
        <f t="shared" ref="AG1363:AG1364" si="2346">AG1364</f>
        <v>0</v>
      </c>
      <c r="AH1363" s="16">
        <f t="shared" si="2244"/>
        <v>3.3580000000000001</v>
      </c>
      <c r="AI1363" s="16">
        <f t="shared" si="2245"/>
        <v>0</v>
      </c>
      <c r="AJ1363" s="16">
        <f t="shared" si="2246"/>
        <v>0</v>
      </c>
      <c r="AK1363" s="16">
        <f t="shared" ref="AK1363:AK1364" si="2347">AK1364</f>
        <v>0</v>
      </c>
      <c r="AL1363" s="16">
        <f t="shared" ref="AL1363:AL1364" si="2348">AL1364</f>
        <v>0</v>
      </c>
      <c r="AM1363" s="16">
        <f t="shared" ref="AM1363:AM1364" si="2349">AM1364</f>
        <v>0</v>
      </c>
      <c r="AN1363" s="16">
        <f t="shared" si="2247"/>
        <v>3.3580000000000001</v>
      </c>
      <c r="AO1363" s="16">
        <f t="shared" si="2248"/>
        <v>0</v>
      </c>
      <c r="AP1363" s="16">
        <f t="shared" si="2249"/>
        <v>0</v>
      </c>
      <c r="AQ1363" s="16">
        <f t="shared" ref="AQ1363:AQ1364" si="2350">AQ1364</f>
        <v>0</v>
      </c>
      <c r="AR1363" s="16">
        <f t="shared" ref="AR1363:AR1364" si="2351">AR1364</f>
        <v>0</v>
      </c>
      <c r="AS1363" s="16">
        <f t="shared" ref="AS1363:AS1364" si="2352">AS1364</f>
        <v>0</v>
      </c>
      <c r="AT1363" s="16">
        <f t="shared" si="2250"/>
        <v>3.3580000000000001</v>
      </c>
      <c r="AU1363" s="16">
        <f t="shared" si="2251"/>
        <v>0</v>
      </c>
      <c r="AV1363" s="16">
        <f t="shared" si="2252"/>
        <v>0</v>
      </c>
      <c r="AW1363" s="16">
        <f t="shared" ref="AW1363:AW1364" si="2353">AW1364</f>
        <v>0</v>
      </c>
      <c r="AX1363" s="16">
        <f t="shared" ref="AX1363:AX1364" si="2354">AX1364</f>
        <v>0</v>
      </c>
      <c r="AY1363" s="16">
        <f t="shared" ref="AY1363:AY1364" si="2355">AY1364</f>
        <v>0</v>
      </c>
      <c r="AZ1363" s="16">
        <f t="shared" si="2253"/>
        <v>3.3580000000000001</v>
      </c>
      <c r="BA1363" s="16">
        <f t="shared" si="2254"/>
        <v>0</v>
      </c>
      <c r="BB1363" s="16">
        <f t="shared" si="2255"/>
        <v>0</v>
      </c>
      <c r="BC1363" s="16">
        <f t="shared" ref="BC1363:BC1364" si="2356">BC1364</f>
        <v>0</v>
      </c>
      <c r="BD1363" s="30"/>
      <c r="BE1363" s="30"/>
      <c r="BF1363" s="1"/>
      <c r="BG1363" s="1"/>
      <c r="BH1363" s="1"/>
      <c r="BI1363" s="1"/>
      <c r="BJ1363" s="1"/>
    </row>
    <row r="1364" s="1" customFormat="1">
      <c r="A1364" s="13" t="s">
        <v>887</v>
      </c>
      <c r="B1364" s="14" t="s">
        <v>66</v>
      </c>
      <c r="C1364" s="13"/>
      <c r="D1364" s="13"/>
      <c r="E1364" s="29" t="s">
        <v>67</v>
      </c>
      <c r="F1364" s="16"/>
      <c r="G1364" s="16"/>
      <c r="H1364" s="16"/>
      <c r="I1364" s="16"/>
      <c r="J1364" s="16"/>
      <c r="K1364" s="16"/>
      <c r="L1364" s="16"/>
      <c r="M1364" s="16"/>
      <c r="N1364" s="16"/>
      <c r="O1364" s="16">
        <f t="shared" si="2337"/>
        <v>3.3580000000000001</v>
      </c>
      <c r="P1364" s="16">
        <f t="shared" si="2338"/>
        <v>0</v>
      </c>
      <c r="Q1364" s="16">
        <f t="shared" si="2339"/>
        <v>0</v>
      </c>
      <c r="R1364" s="16">
        <f t="shared" si="2235"/>
        <v>3.3580000000000001</v>
      </c>
      <c r="S1364" s="16">
        <f t="shared" si="2236"/>
        <v>0</v>
      </c>
      <c r="T1364" s="16">
        <f t="shared" si="2237"/>
        <v>0</v>
      </c>
      <c r="U1364" s="16">
        <f t="shared" si="2340"/>
        <v>0</v>
      </c>
      <c r="V1364" s="16">
        <f t="shared" si="2341"/>
        <v>0</v>
      </c>
      <c r="W1364" s="16">
        <f t="shared" si="2342"/>
        <v>0</v>
      </c>
      <c r="X1364" s="16">
        <f t="shared" si="2238"/>
        <v>3.3580000000000001</v>
      </c>
      <c r="Y1364" s="16">
        <f t="shared" si="2239"/>
        <v>0</v>
      </c>
      <c r="Z1364" s="16">
        <f t="shared" si="2240"/>
        <v>0</v>
      </c>
      <c r="AA1364" s="16">
        <f t="shared" si="2343"/>
        <v>0</v>
      </c>
      <c r="AB1364" s="16">
        <f t="shared" si="2344"/>
        <v>0</v>
      </c>
      <c r="AC1364" s="16">
        <f t="shared" si="2345"/>
        <v>0</v>
      </c>
      <c r="AD1364" s="16">
        <f t="shared" si="2241"/>
        <v>3.3580000000000001</v>
      </c>
      <c r="AE1364" s="16">
        <f t="shared" si="2242"/>
        <v>0</v>
      </c>
      <c r="AF1364" s="16">
        <f t="shared" si="2243"/>
        <v>0</v>
      </c>
      <c r="AG1364" s="16">
        <f t="shared" si="2346"/>
        <v>0</v>
      </c>
      <c r="AH1364" s="16">
        <f t="shared" si="2244"/>
        <v>3.3580000000000001</v>
      </c>
      <c r="AI1364" s="16">
        <f t="shared" si="2245"/>
        <v>0</v>
      </c>
      <c r="AJ1364" s="16">
        <f t="shared" si="2246"/>
        <v>0</v>
      </c>
      <c r="AK1364" s="16">
        <f t="shared" si="2347"/>
        <v>0</v>
      </c>
      <c r="AL1364" s="16">
        <f t="shared" si="2348"/>
        <v>0</v>
      </c>
      <c r="AM1364" s="16">
        <f t="shared" si="2349"/>
        <v>0</v>
      </c>
      <c r="AN1364" s="16">
        <f t="shared" si="2247"/>
        <v>3.3580000000000001</v>
      </c>
      <c r="AO1364" s="16">
        <f t="shared" si="2248"/>
        <v>0</v>
      </c>
      <c r="AP1364" s="16">
        <f t="shared" si="2249"/>
        <v>0</v>
      </c>
      <c r="AQ1364" s="16">
        <f t="shared" si="2350"/>
        <v>0</v>
      </c>
      <c r="AR1364" s="16">
        <f t="shared" si="2351"/>
        <v>0</v>
      </c>
      <c r="AS1364" s="16">
        <f t="shared" si="2352"/>
        <v>0</v>
      </c>
      <c r="AT1364" s="16">
        <f t="shared" si="2250"/>
        <v>3.3580000000000001</v>
      </c>
      <c r="AU1364" s="16">
        <f t="shared" si="2251"/>
        <v>0</v>
      </c>
      <c r="AV1364" s="16">
        <f t="shared" si="2252"/>
        <v>0</v>
      </c>
      <c r="AW1364" s="16">
        <f t="shared" si="2353"/>
        <v>0</v>
      </c>
      <c r="AX1364" s="16">
        <f t="shared" si="2354"/>
        <v>0</v>
      </c>
      <c r="AY1364" s="16">
        <f t="shared" si="2355"/>
        <v>0</v>
      </c>
      <c r="AZ1364" s="16">
        <f t="shared" si="2253"/>
        <v>3.3580000000000001</v>
      </c>
      <c r="BA1364" s="16">
        <f t="shared" si="2254"/>
        <v>0</v>
      </c>
      <c r="BB1364" s="16">
        <f t="shared" si="2255"/>
        <v>0</v>
      </c>
      <c r="BC1364" s="16">
        <f t="shared" si="2356"/>
        <v>0</v>
      </c>
      <c r="BD1364" s="30"/>
      <c r="BE1364" s="30"/>
      <c r="BF1364" s="1"/>
      <c r="BG1364" s="1"/>
      <c r="BH1364" s="1"/>
      <c r="BI1364" s="1"/>
      <c r="BJ1364" s="1"/>
    </row>
    <row r="1365" s="1" customFormat="1">
      <c r="A1365" s="13" t="s">
        <v>887</v>
      </c>
      <c r="B1365" s="14">
        <v>200</v>
      </c>
      <c r="C1365" s="13" t="s">
        <v>242</v>
      </c>
      <c r="D1365" s="13" t="s">
        <v>327</v>
      </c>
      <c r="E1365" s="29" t="s">
        <v>880</v>
      </c>
      <c r="F1365" s="16"/>
      <c r="G1365" s="16"/>
      <c r="H1365" s="16"/>
      <c r="I1365" s="16"/>
      <c r="J1365" s="16"/>
      <c r="K1365" s="16"/>
      <c r="L1365" s="16"/>
      <c r="M1365" s="16"/>
      <c r="N1365" s="16"/>
      <c r="O1365" s="16">
        <v>3.3580000000000001</v>
      </c>
      <c r="P1365" s="16"/>
      <c r="Q1365" s="16"/>
      <c r="R1365" s="16">
        <f t="shared" si="2235"/>
        <v>3.3580000000000001</v>
      </c>
      <c r="S1365" s="16">
        <f t="shared" si="2236"/>
        <v>0</v>
      </c>
      <c r="T1365" s="16">
        <f t="shared" si="2237"/>
        <v>0</v>
      </c>
      <c r="U1365" s="16"/>
      <c r="V1365" s="16"/>
      <c r="W1365" s="16"/>
      <c r="X1365" s="16">
        <f t="shared" si="2238"/>
        <v>3.3580000000000001</v>
      </c>
      <c r="Y1365" s="16">
        <f t="shared" si="2239"/>
        <v>0</v>
      </c>
      <c r="Z1365" s="16">
        <f t="shared" si="2240"/>
        <v>0</v>
      </c>
      <c r="AA1365" s="16"/>
      <c r="AB1365" s="16"/>
      <c r="AC1365" s="16"/>
      <c r="AD1365" s="16">
        <f t="shared" si="2241"/>
        <v>3.3580000000000001</v>
      </c>
      <c r="AE1365" s="16">
        <f t="shared" si="2242"/>
        <v>0</v>
      </c>
      <c r="AF1365" s="16">
        <f t="shared" si="2243"/>
        <v>0</v>
      </c>
      <c r="AG1365" s="16"/>
      <c r="AH1365" s="16">
        <f t="shared" si="2244"/>
        <v>3.3580000000000001</v>
      </c>
      <c r="AI1365" s="16">
        <f t="shared" si="2245"/>
        <v>0</v>
      </c>
      <c r="AJ1365" s="16">
        <f t="shared" si="2246"/>
        <v>0</v>
      </c>
      <c r="AK1365" s="16"/>
      <c r="AL1365" s="16"/>
      <c r="AM1365" s="16"/>
      <c r="AN1365" s="16">
        <f t="shared" si="2247"/>
        <v>3.3580000000000001</v>
      </c>
      <c r="AO1365" s="16">
        <f t="shared" si="2248"/>
        <v>0</v>
      </c>
      <c r="AP1365" s="16">
        <f t="shared" si="2249"/>
        <v>0</v>
      </c>
      <c r="AQ1365" s="16"/>
      <c r="AR1365" s="16"/>
      <c r="AS1365" s="16"/>
      <c r="AT1365" s="16">
        <f t="shared" si="2250"/>
        <v>3.3580000000000001</v>
      </c>
      <c r="AU1365" s="16">
        <f t="shared" si="2251"/>
        <v>0</v>
      </c>
      <c r="AV1365" s="16">
        <f t="shared" si="2252"/>
        <v>0</v>
      </c>
      <c r="AW1365" s="16"/>
      <c r="AX1365" s="16"/>
      <c r="AY1365" s="16"/>
      <c r="AZ1365" s="16">
        <f t="shared" si="2253"/>
        <v>3.3580000000000001</v>
      </c>
      <c r="BA1365" s="16">
        <f t="shared" si="2254"/>
        <v>0</v>
      </c>
      <c r="BB1365" s="16">
        <f t="shared" si="2255"/>
        <v>0</v>
      </c>
      <c r="BC1365" s="16"/>
      <c r="BD1365" s="30"/>
      <c r="BE1365" s="30"/>
      <c r="BF1365" s="1"/>
      <c r="BG1365" s="1"/>
      <c r="BH1365" s="1"/>
      <c r="BI1365" s="1"/>
      <c r="BJ1365" s="1"/>
    </row>
    <row r="1366" s="1" customFormat="1">
      <c r="A1366" s="13" t="s">
        <v>889</v>
      </c>
      <c r="B1366" s="14"/>
      <c r="C1366" s="13"/>
      <c r="D1366" s="13"/>
      <c r="E1366" s="29" t="s">
        <v>890</v>
      </c>
      <c r="F1366" s="16">
        <f>F1367+F1372</f>
        <v>36385.900000000001</v>
      </c>
      <c r="G1366" s="16">
        <f>G1367+G1372</f>
        <v>37448.700000000004</v>
      </c>
      <c r="H1366" s="16">
        <f>H1367+H1372</f>
        <v>37448.700000000004</v>
      </c>
      <c r="I1366" s="16">
        <f>I1367+I1372</f>
        <v>0</v>
      </c>
      <c r="J1366" s="16">
        <f>J1367+J1372</f>
        <v>0</v>
      </c>
      <c r="K1366" s="16">
        <f>K1367+K1372</f>
        <v>0</v>
      </c>
      <c r="L1366" s="16">
        <f t="shared" si="2334"/>
        <v>36385.900000000001</v>
      </c>
      <c r="M1366" s="16">
        <f t="shared" si="2335"/>
        <v>37448.700000000004</v>
      </c>
      <c r="N1366" s="16">
        <f t="shared" si="2336"/>
        <v>37448.700000000004</v>
      </c>
      <c r="O1366" s="16">
        <f>O1367+O1372</f>
        <v>4906.1000000000004</v>
      </c>
      <c r="P1366" s="16">
        <f>P1367+P1372</f>
        <v>5979.1999999999998</v>
      </c>
      <c r="Q1366" s="16">
        <f>Q1367+Q1372</f>
        <v>5979.1999999999998</v>
      </c>
      <c r="R1366" s="16">
        <f t="shared" si="2235"/>
        <v>41292</v>
      </c>
      <c r="S1366" s="16">
        <f t="shared" si="2236"/>
        <v>43427.900000000001</v>
      </c>
      <c r="T1366" s="16">
        <f t="shared" si="2237"/>
        <v>43427.900000000001</v>
      </c>
      <c r="U1366" s="16">
        <f>U1367+U1372</f>
        <v>0</v>
      </c>
      <c r="V1366" s="16">
        <f>V1367+V1372</f>
        <v>0</v>
      </c>
      <c r="W1366" s="16">
        <f>W1367+W1372</f>
        <v>0</v>
      </c>
      <c r="X1366" s="16">
        <f t="shared" si="2238"/>
        <v>41292</v>
      </c>
      <c r="Y1366" s="16">
        <f t="shared" si="2239"/>
        <v>43427.900000000001</v>
      </c>
      <c r="Z1366" s="16">
        <f t="shared" si="2240"/>
        <v>43427.900000000001</v>
      </c>
      <c r="AA1366" s="16">
        <f>AA1367+AA1372</f>
        <v>0</v>
      </c>
      <c r="AB1366" s="16">
        <f>AB1367+AB1372</f>
        <v>0</v>
      </c>
      <c r="AC1366" s="16">
        <f>AC1367+AC1372</f>
        <v>0</v>
      </c>
      <c r="AD1366" s="16">
        <f t="shared" si="2241"/>
        <v>41292</v>
      </c>
      <c r="AE1366" s="16">
        <f t="shared" si="2242"/>
        <v>43427.900000000001</v>
      </c>
      <c r="AF1366" s="16">
        <f t="shared" si="2243"/>
        <v>43427.900000000001</v>
      </c>
      <c r="AG1366" s="16">
        <f>AG1367+AG1372</f>
        <v>0</v>
      </c>
      <c r="AH1366" s="16">
        <f t="shared" si="2244"/>
        <v>41292</v>
      </c>
      <c r="AI1366" s="16">
        <f t="shared" si="2245"/>
        <v>43427.900000000001</v>
      </c>
      <c r="AJ1366" s="16">
        <f t="shared" si="2246"/>
        <v>43427.900000000001</v>
      </c>
      <c r="AK1366" s="16">
        <f>AK1367+AK1372</f>
        <v>0</v>
      </c>
      <c r="AL1366" s="16">
        <f>AL1367+AL1372</f>
        <v>0</v>
      </c>
      <c r="AM1366" s="16">
        <f>AM1367+AM1372</f>
        <v>0</v>
      </c>
      <c r="AN1366" s="16">
        <f t="shared" si="2247"/>
        <v>41292</v>
      </c>
      <c r="AO1366" s="16">
        <f t="shared" si="2248"/>
        <v>43427.900000000001</v>
      </c>
      <c r="AP1366" s="16">
        <f t="shared" si="2249"/>
        <v>43427.900000000001</v>
      </c>
      <c r="AQ1366" s="16">
        <f>AQ1367+AQ1372</f>
        <v>0</v>
      </c>
      <c r="AR1366" s="16">
        <f>AR1367+AR1372</f>
        <v>0</v>
      </c>
      <c r="AS1366" s="16">
        <f>AS1367+AS1372</f>
        <v>0</v>
      </c>
      <c r="AT1366" s="16">
        <f t="shared" si="2250"/>
        <v>41292</v>
      </c>
      <c r="AU1366" s="16">
        <f t="shared" si="2251"/>
        <v>43427.900000000001</v>
      </c>
      <c r="AV1366" s="16">
        <f t="shared" si="2252"/>
        <v>43427.900000000001</v>
      </c>
      <c r="AW1366" s="16">
        <f>AW1367+AW1372</f>
        <v>0</v>
      </c>
      <c r="AX1366" s="16">
        <f>AX1367+AX1372</f>
        <v>0</v>
      </c>
      <c r="AY1366" s="16">
        <f>AY1367+AY1372</f>
        <v>0</v>
      </c>
      <c r="AZ1366" s="16">
        <f t="shared" si="2253"/>
        <v>41292</v>
      </c>
      <c r="BA1366" s="16">
        <f t="shared" si="2254"/>
        <v>43427.900000000001</v>
      </c>
      <c r="BB1366" s="16">
        <f t="shared" si="2255"/>
        <v>43427.900000000001</v>
      </c>
      <c r="BC1366" s="16">
        <f>BC1367+BC1372</f>
        <v>0</v>
      </c>
      <c r="BD1366" s="30"/>
      <c r="BE1366" s="30"/>
      <c r="BF1366" s="1"/>
      <c r="BG1366" s="1"/>
      <c r="BH1366" s="1"/>
      <c r="BI1366" s="1"/>
      <c r="BJ1366" s="1"/>
    </row>
    <row r="1367" s="1" customFormat="1">
      <c r="A1367" s="13" t="s">
        <v>891</v>
      </c>
      <c r="B1367" s="14"/>
      <c r="C1367" s="13"/>
      <c r="D1367" s="13"/>
      <c r="E1367" s="29" t="s">
        <v>176</v>
      </c>
      <c r="F1367" s="16">
        <f>F1368+F1370</f>
        <v>34904.900000000001</v>
      </c>
      <c r="G1367" s="16">
        <f>G1368+G1370</f>
        <v>35922.900000000001</v>
      </c>
      <c r="H1367" s="16">
        <f>H1368+H1370</f>
        <v>35922.900000000001</v>
      </c>
      <c r="I1367" s="16">
        <f>I1368+I1370</f>
        <v>0</v>
      </c>
      <c r="J1367" s="16">
        <f>J1368+J1370</f>
        <v>0</v>
      </c>
      <c r="K1367" s="16">
        <f>K1368+K1370</f>
        <v>0</v>
      </c>
      <c r="L1367" s="16">
        <f t="shared" si="2334"/>
        <v>34904.900000000001</v>
      </c>
      <c r="M1367" s="16">
        <f t="shared" si="2335"/>
        <v>35922.900000000001</v>
      </c>
      <c r="N1367" s="16">
        <f t="shared" si="2336"/>
        <v>35922.900000000001</v>
      </c>
      <c r="O1367" s="16">
        <f>O1368+O1370</f>
        <v>4906.1000000000004</v>
      </c>
      <c r="P1367" s="16">
        <f>P1368+P1370</f>
        <v>5979.1999999999998</v>
      </c>
      <c r="Q1367" s="16">
        <f>Q1368+Q1370</f>
        <v>5979.1999999999998</v>
      </c>
      <c r="R1367" s="16">
        <f t="shared" si="2235"/>
        <v>39811</v>
      </c>
      <c r="S1367" s="16">
        <f t="shared" si="2236"/>
        <v>41902.099999999999</v>
      </c>
      <c r="T1367" s="16">
        <f t="shared" si="2237"/>
        <v>41902.099999999999</v>
      </c>
      <c r="U1367" s="16">
        <f>U1368+U1370</f>
        <v>0</v>
      </c>
      <c r="V1367" s="16">
        <f>V1368+V1370</f>
        <v>0</v>
      </c>
      <c r="W1367" s="16">
        <f>W1368+W1370</f>
        <v>0</v>
      </c>
      <c r="X1367" s="16">
        <f t="shared" si="2238"/>
        <v>39811</v>
      </c>
      <c r="Y1367" s="16">
        <f t="shared" si="2239"/>
        <v>41902.099999999999</v>
      </c>
      <c r="Z1367" s="16">
        <f t="shared" si="2240"/>
        <v>41902.099999999999</v>
      </c>
      <c r="AA1367" s="16">
        <f>AA1368+AA1370</f>
        <v>0</v>
      </c>
      <c r="AB1367" s="16">
        <f>AB1368+AB1370</f>
        <v>0</v>
      </c>
      <c r="AC1367" s="16">
        <f>AC1368+AC1370</f>
        <v>0</v>
      </c>
      <c r="AD1367" s="16">
        <f t="shared" si="2241"/>
        <v>39811</v>
      </c>
      <c r="AE1367" s="16">
        <f t="shared" si="2242"/>
        <v>41902.099999999999</v>
      </c>
      <c r="AF1367" s="16">
        <f t="shared" si="2243"/>
        <v>41902.099999999999</v>
      </c>
      <c r="AG1367" s="16">
        <f>AG1368+AG1370</f>
        <v>0</v>
      </c>
      <c r="AH1367" s="16">
        <f t="shared" si="2244"/>
        <v>39811</v>
      </c>
      <c r="AI1367" s="16">
        <f t="shared" si="2245"/>
        <v>41902.099999999999</v>
      </c>
      <c r="AJ1367" s="16">
        <f t="shared" si="2246"/>
        <v>41902.099999999999</v>
      </c>
      <c r="AK1367" s="16">
        <f>AK1368+AK1370</f>
        <v>0</v>
      </c>
      <c r="AL1367" s="16">
        <f>AL1368+AL1370</f>
        <v>0</v>
      </c>
      <c r="AM1367" s="16">
        <f>AM1368+AM1370</f>
        <v>0</v>
      </c>
      <c r="AN1367" s="16">
        <f t="shared" si="2247"/>
        <v>39811</v>
      </c>
      <c r="AO1367" s="16">
        <f t="shared" si="2248"/>
        <v>41902.099999999999</v>
      </c>
      <c r="AP1367" s="16">
        <f t="shared" si="2249"/>
        <v>41902.099999999999</v>
      </c>
      <c r="AQ1367" s="16">
        <f>AQ1368+AQ1370</f>
        <v>0</v>
      </c>
      <c r="AR1367" s="16">
        <f>AR1368+AR1370</f>
        <v>0</v>
      </c>
      <c r="AS1367" s="16">
        <f>AS1368+AS1370</f>
        <v>0</v>
      </c>
      <c r="AT1367" s="16">
        <f t="shared" si="2250"/>
        <v>39811</v>
      </c>
      <c r="AU1367" s="16">
        <f t="shared" si="2251"/>
        <v>41902.099999999999</v>
      </c>
      <c r="AV1367" s="16">
        <f t="shared" si="2252"/>
        <v>41902.099999999999</v>
      </c>
      <c r="AW1367" s="16">
        <f>AW1368+AW1370</f>
        <v>0</v>
      </c>
      <c r="AX1367" s="16">
        <f>AX1368+AX1370</f>
        <v>0</v>
      </c>
      <c r="AY1367" s="16">
        <f>AY1368+AY1370</f>
        <v>0</v>
      </c>
      <c r="AZ1367" s="16">
        <f t="shared" si="2253"/>
        <v>39811</v>
      </c>
      <c r="BA1367" s="16">
        <f t="shared" si="2254"/>
        <v>41902.099999999999</v>
      </c>
      <c r="BB1367" s="16">
        <f t="shared" si="2255"/>
        <v>41902.099999999999</v>
      </c>
      <c r="BC1367" s="16">
        <f>BC1368+BC1370</f>
        <v>0</v>
      </c>
      <c r="BD1367" s="30"/>
      <c r="BE1367" s="30"/>
      <c r="BF1367" s="1"/>
      <c r="BG1367" s="1"/>
      <c r="BH1367" s="1"/>
      <c r="BI1367" s="1"/>
      <c r="BJ1367" s="1"/>
    </row>
    <row r="1368" s="1" customFormat="1">
      <c r="A1368" s="13" t="s">
        <v>891</v>
      </c>
      <c r="B1368" s="14" t="s">
        <v>148</v>
      </c>
      <c r="C1368" s="13"/>
      <c r="D1368" s="13"/>
      <c r="E1368" s="29" t="s">
        <v>149</v>
      </c>
      <c r="F1368" s="16">
        <f>F1369</f>
        <v>33247.900000000001</v>
      </c>
      <c r="G1368" s="16">
        <f>G1369</f>
        <v>34265.900000000001</v>
      </c>
      <c r="H1368" s="16">
        <f>H1369</f>
        <v>34265.900000000001</v>
      </c>
      <c r="I1368" s="16">
        <f>I1369</f>
        <v>0</v>
      </c>
      <c r="J1368" s="16">
        <f>J1369</f>
        <v>0</v>
      </c>
      <c r="K1368" s="16">
        <f>K1369</f>
        <v>0</v>
      </c>
      <c r="L1368" s="16">
        <f t="shared" si="2334"/>
        <v>33247.900000000001</v>
      </c>
      <c r="M1368" s="16">
        <f t="shared" si="2335"/>
        <v>34265.900000000001</v>
      </c>
      <c r="N1368" s="16">
        <f t="shared" si="2336"/>
        <v>34265.900000000001</v>
      </c>
      <c r="O1368" s="16">
        <f>O1369</f>
        <v>4906.1000000000004</v>
      </c>
      <c r="P1368" s="16">
        <f>P1369</f>
        <v>5979.1999999999998</v>
      </c>
      <c r="Q1368" s="16">
        <f>Q1369</f>
        <v>5979.1999999999998</v>
      </c>
      <c r="R1368" s="16">
        <f t="shared" si="2235"/>
        <v>38154</v>
      </c>
      <c r="S1368" s="16">
        <f t="shared" si="2236"/>
        <v>40245.099999999999</v>
      </c>
      <c r="T1368" s="16">
        <f t="shared" si="2237"/>
        <v>40245.099999999999</v>
      </c>
      <c r="U1368" s="16">
        <f>U1369</f>
        <v>0</v>
      </c>
      <c r="V1368" s="16">
        <f>V1369</f>
        <v>0</v>
      </c>
      <c r="W1368" s="16">
        <f>W1369</f>
        <v>0</v>
      </c>
      <c r="X1368" s="16">
        <f t="shared" si="2238"/>
        <v>38154</v>
      </c>
      <c r="Y1368" s="16">
        <f t="shared" si="2239"/>
        <v>40245.099999999999</v>
      </c>
      <c r="Z1368" s="16">
        <f t="shared" si="2240"/>
        <v>40245.099999999999</v>
      </c>
      <c r="AA1368" s="16">
        <f>AA1369</f>
        <v>0</v>
      </c>
      <c r="AB1368" s="16">
        <f>AB1369</f>
        <v>0</v>
      </c>
      <c r="AC1368" s="16">
        <f>AC1369</f>
        <v>0</v>
      </c>
      <c r="AD1368" s="16">
        <f t="shared" si="2241"/>
        <v>38154</v>
      </c>
      <c r="AE1368" s="16">
        <f t="shared" si="2242"/>
        <v>40245.099999999999</v>
      </c>
      <c r="AF1368" s="16">
        <f t="shared" si="2243"/>
        <v>40245.099999999999</v>
      </c>
      <c r="AG1368" s="16">
        <f>AG1369</f>
        <v>0</v>
      </c>
      <c r="AH1368" s="16">
        <f t="shared" si="2244"/>
        <v>38154</v>
      </c>
      <c r="AI1368" s="16">
        <f t="shared" si="2245"/>
        <v>40245.099999999999</v>
      </c>
      <c r="AJ1368" s="16">
        <f t="shared" si="2246"/>
        <v>40245.099999999999</v>
      </c>
      <c r="AK1368" s="16">
        <f>AK1369</f>
        <v>0</v>
      </c>
      <c r="AL1368" s="16">
        <f>AL1369</f>
        <v>0</v>
      </c>
      <c r="AM1368" s="16">
        <f>AM1369</f>
        <v>0</v>
      </c>
      <c r="AN1368" s="16">
        <f t="shared" si="2247"/>
        <v>38154</v>
      </c>
      <c r="AO1368" s="16">
        <f t="shared" si="2248"/>
        <v>40245.099999999999</v>
      </c>
      <c r="AP1368" s="16">
        <f t="shared" si="2249"/>
        <v>40245.099999999999</v>
      </c>
      <c r="AQ1368" s="16">
        <f>AQ1369</f>
        <v>0</v>
      </c>
      <c r="AR1368" s="16">
        <f>AR1369</f>
        <v>0</v>
      </c>
      <c r="AS1368" s="16">
        <f>AS1369</f>
        <v>0</v>
      </c>
      <c r="AT1368" s="16">
        <f t="shared" si="2250"/>
        <v>38154</v>
      </c>
      <c r="AU1368" s="16">
        <f t="shared" si="2251"/>
        <v>40245.099999999999</v>
      </c>
      <c r="AV1368" s="16">
        <f t="shared" si="2252"/>
        <v>40245.099999999999</v>
      </c>
      <c r="AW1368" s="16">
        <f>AW1369</f>
        <v>0</v>
      </c>
      <c r="AX1368" s="16">
        <f>AX1369</f>
        <v>0</v>
      </c>
      <c r="AY1368" s="16">
        <f>AY1369</f>
        <v>0</v>
      </c>
      <c r="AZ1368" s="16">
        <f t="shared" si="2253"/>
        <v>38154</v>
      </c>
      <c r="BA1368" s="16">
        <f t="shared" si="2254"/>
        <v>40245.099999999999</v>
      </c>
      <c r="BB1368" s="16">
        <f t="shared" si="2255"/>
        <v>40245.099999999999</v>
      </c>
      <c r="BC1368" s="16">
        <f>BC1369</f>
        <v>0</v>
      </c>
      <c r="BD1368" s="30"/>
      <c r="BE1368" s="30"/>
      <c r="BF1368" s="1"/>
      <c r="BG1368" s="1"/>
      <c r="BH1368" s="1"/>
      <c r="BI1368" s="1"/>
      <c r="BJ1368" s="1"/>
    </row>
    <row r="1369" s="1" customFormat="1">
      <c r="A1369" s="13" t="s">
        <v>891</v>
      </c>
      <c r="B1369" s="14">
        <v>100</v>
      </c>
      <c r="C1369" s="13" t="s">
        <v>337</v>
      </c>
      <c r="D1369" s="13" t="s">
        <v>327</v>
      </c>
      <c r="E1369" s="29" t="s">
        <v>892</v>
      </c>
      <c r="F1369" s="16">
        <v>33247.900000000001</v>
      </c>
      <c r="G1369" s="16">
        <v>34265.900000000001</v>
      </c>
      <c r="H1369" s="16">
        <v>34265.900000000001</v>
      </c>
      <c r="I1369" s="16"/>
      <c r="J1369" s="16"/>
      <c r="K1369" s="16"/>
      <c r="L1369" s="16">
        <f t="shared" si="2334"/>
        <v>33247.900000000001</v>
      </c>
      <c r="M1369" s="16">
        <f t="shared" si="2335"/>
        <v>34265.900000000001</v>
      </c>
      <c r="N1369" s="16">
        <f t="shared" si="2336"/>
        <v>34265.900000000001</v>
      </c>
      <c r="O1369" s="16">
        <v>4906.1000000000004</v>
      </c>
      <c r="P1369" s="16">
        <v>5979.1999999999998</v>
      </c>
      <c r="Q1369" s="16">
        <v>5979.1999999999998</v>
      </c>
      <c r="R1369" s="16">
        <f t="shared" si="2235"/>
        <v>38154</v>
      </c>
      <c r="S1369" s="16">
        <f t="shared" si="2236"/>
        <v>40245.099999999999</v>
      </c>
      <c r="T1369" s="16">
        <f t="shared" si="2237"/>
        <v>40245.099999999999</v>
      </c>
      <c r="U1369" s="16"/>
      <c r="V1369" s="16"/>
      <c r="W1369" s="16"/>
      <c r="X1369" s="16">
        <f t="shared" si="2238"/>
        <v>38154</v>
      </c>
      <c r="Y1369" s="16">
        <f t="shared" si="2239"/>
        <v>40245.099999999999</v>
      </c>
      <c r="Z1369" s="16">
        <f t="shared" si="2240"/>
        <v>40245.099999999999</v>
      </c>
      <c r="AA1369" s="16"/>
      <c r="AB1369" s="16"/>
      <c r="AC1369" s="16"/>
      <c r="AD1369" s="16">
        <f t="shared" si="2241"/>
        <v>38154</v>
      </c>
      <c r="AE1369" s="16">
        <f t="shared" si="2242"/>
        <v>40245.099999999999</v>
      </c>
      <c r="AF1369" s="16">
        <f t="shared" si="2243"/>
        <v>40245.099999999999</v>
      </c>
      <c r="AG1369" s="16"/>
      <c r="AH1369" s="16">
        <f t="shared" si="2244"/>
        <v>38154</v>
      </c>
      <c r="AI1369" s="16">
        <f t="shared" si="2245"/>
        <v>40245.099999999999</v>
      </c>
      <c r="AJ1369" s="16">
        <f t="shared" si="2246"/>
        <v>40245.099999999999</v>
      </c>
      <c r="AK1369" s="16"/>
      <c r="AL1369" s="16"/>
      <c r="AM1369" s="16"/>
      <c r="AN1369" s="16">
        <f t="shared" si="2247"/>
        <v>38154</v>
      </c>
      <c r="AO1369" s="16">
        <f t="shared" si="2248"/>
        <v>40245.099999999999</v>
      </c>
      <c r="AP1369" s="16">
        <f t="shared" si="2249"/>
        <v>40245.099999999999</v>
      </c>
      <c r="AQ1369" s="16"/>
      <c r="AR1369" s="16"/>
      <c r="AS1369" s="16"/>
      <c r="AT1369" s="16">
        <f t="shared" si="2250"/>
        <v>38154</v>
      </c>
      <c r="AU1369" s="16">
        <f t="shared" si="2251"/>
        <v>40245.099999999999</v>
      </c>
      <c r="AV1369" s="16">
        <f t="shared" si="2252"/>
        <v>40245.099999999999</v>
      </c>
      <c r="AW1369" s="16"/>
      <c r="AX1369" s="16"/>
      <c r="AY1369" s="16"/>
      <c r="AZ1369" s="16">
        <f t="shared" si="2253"/>
        <v>38154</v>
      </c>
      <c r="BA1369" s="16">
        <f t="shared" si="2254"/>
        <v>40245.099999999999</v>
      </c>
      <c r="BB1369" s="16">
        <f t="shared" si="2255"/>
        <v>40245.099999999999</v>
      </c>
      <c r="BC1369" s="16"/>
      <c r="BD1369" s="30"/>
      <c r="BE1369" s="30"/>
      <c r="BF1369" s="1"/>
      <c r="BG1369" s="1"/>
      <c r="BH1369" s="1"/>
      <c r="BI1369" s="1"/>
      <c r="BJ1369" s="1"/>
    </row>
    <row r="1370" s="1" customFormat="1">
      <c r="A1370" s="13" t="s">
        <v>891</v>
      </c>
      <c r="B1370" s="14" t="s">
        <v>66</v>
      </c>
      <c r="C1370" s="13"/>
      <c r="D1370" s="13"/>
      <c r="E1370" s="29" t="s">
        <v>67</v>
      </c>
      <c r="F1370" s="16">
        <f>F1371</f>
        <v>1657</v>
      </c>
      <c r="G1370" s="16">
        <f>G1371</f>
        <v>1657</v>
      </c>
      <c r="H1370" s="16">
        <f>H1371</f>
        <v>1657</v>
      </c>
      <c r="I1370" s="16">
        <f>I1371</f>
        <v>0</v>
      </c>
      <c r="J1370" s="16">
        <f>J1371</f>
        <v>0</v>
      </c>
      <c r="K1370" s="16">
        <f>K1371</f>
        <v>0</v>
      </c>
      <c r="L1370" s="16">
        <f t="shared" si="2334"/>
        <v>1657</v>
      </c>
      <c r="M1370" s="16">
        <f t="shared" si="2335"/>
        <v>1657</v>
      </c>
      <c r="N1370" s="16">
        <f t="shared" si="2336"/>
        <v>1657</v>
      </c>
      <c r="O1370" s="16">
        <f>O1371</f>
        <v>0</v>
      </c>
      <c r="P1370" s="16">
        <f>P1371</f>
        <v>0</v>
      </c>
      <c r="Q1370" s="16">
        <f>Q1371</f>
        <v>0</v>
      </c>
      <c r="R1370" s="16">
        <f t="shared" si="2235"/>
        <v>1657</v>
      </c>
      <c r="S1370" s="16">
        <f t="shared" si="2236"/>
        <v>1657</v>
      </c>
      <c r="T1370" s="16">
        <f t="shared" si="2237"/>
        <v>1657</v>
      </c>
      <c r="U1370" s="16">
        <f>U1371</f>
        <v>0</v>
      </c>
      <c r="V1370" s="16">
        <f>V1371</f>
        <v>0</v>
      </c>
      <c r="W1370" s="16">
        <f>W1371</f>
        <v>0</v>
      </c>
      <c r="X1370" s="16">
        <f t="shared" si="2238"/>
        <v>1657</v>
      </c>
      <c r="Y1370" s="16">
        <f t="shared" si="2239"/>
        <v>1657</v>
      </c>
      <c r="Z1370" s="16">
        <f t="shared" si="2240"/>
        <v>1657</v>
      </c>
      <c r="AA1370" s="16">
        <f>AA1371</f>
        <v>0</v>
      </c>
      <c r="AB1370" s="16">
        <f>AB1371</f>
        <v>0</v>
      </c>
      <c r="AC1370" s="16">
        <f>AC1371</f>
        <v>0</v>
      </c>
      <c r="AD1370" s="16">
        <f t="shared" si="2241"/>
        <v>1657</v>
      </c>
      <c r="AE1370" s="16">
        <f t="shared" si="2242"/>
        <v>1657</v>
      </c>
      <c r="AF1370" s="16">
        <f t="shared" si="2243"/>
        <v>1657</v>
      </c>
      <c r="AG1370" s="16">
        <f>AG1371</f>
        <v>0</v>
      </c>
      <c r="AH1370" s="16">
        <f t="shared" si="2244"/>
        <v>1657</v>
      </c>
      <c r="AI1370" s="16">
        <f t="shared" si="2245"/>
        <v>1657</v>
      </c>
      <c r="AJ1370" s="16">
        <f t="shared" si="2246"/>
        <v>1657</v>
      </c>
      <c r="AK1370" s="16">
        <f>AK1371</f>
        <v>0</v>
      </c>
      <c r="AL1370" s="16">
        <f>AL1371</f>
        <v>0</v>
      </c>
      <c r="AM1370" s="16">
        <f>AM1371</f>
        <v>0</v>
      </c>
      <c r="AN1370" s="16">
        <f t="shared" si="2247"/>
        <v>1657</v>
      </c>
      <c r="AO1370" s="16">
        <f t="shared" si="2248"/>
        <v>1657</v>
      </c>
      <c r="AP1370" s="16">
        <f t="shared" si="2249"/>
        <v>1657</v>
      </c>
      <c r="AQ1370" s="16">
        <f>AQ1371</f>
        <v>0</v>
      </c>
      <c r="AR1370" s="16">
        <f>AR1371</f>
        <v>0</v>
      </c>
      <c r="AS1370" s="16">
        <f>AS1371</f>
        <v>0</v>
      </c>
      <c r="AT1370" s="16">
        <f t="shared" si="2250"/>
        <v>1657</v>
      </c>
      <c r="AU1370" s="16">
        <f t="shared" si="2251"/>
        <v>1657</v>
      </c>
      <c r="AV1370" s="16">
        <f t="shared" si="2252"/>
        <v>1657</v>
      </c>
      <c r="AW1370" s="16">
        <f>AW1371</f>
        <v>0</v>
      </c>
      <c r="AX1370" s="16">
        <f>AX1371</f>
        <v>0</v>
      </c>
      <c r="AY1370" s="16">
        <f>AY1371</f>
        <v>0</v>
      </c>
      <c r="AZ1370" s="16">
        <f t="shared" si="2253"/>
        <v>1657</v>
      </c>
      <c r="BA1370" s="16">
        <f t="shared" si="2254"/>
        <v>1657</v>
      </c>
      <c r="BB1370" s="16">
        <f t="shared" si="2255"/>
        <v>1657</v>
      </c>
      <c r="BC1370" s="16">
        <f>BC1371</f>
        <v>0</v>
      </c>
      <c r="BD1370" s="30"/>
      <c r="BE1370" s="30"/>
      <c r="BF1370" s="1"/>
      <c r="BG1370" s="1"/>
      <c r="BH1370" s="1"/>
      <c r="BI1370" s="1"/>
      <c r="BJ1370" s="1"/>
    </row>
    <row r="1371" s="1" customFormat="1">
      <c r="A1371" s="13" t="s">
        <v>891</v>
      </c>
      <c r="B1371" s="14">
        <v>200</v>
      </c>
      <c r="C1371" s="13" t="s">
        <v>337</v>
      </c>
      <c r="D1371" s="13" t="s">
        <v>327</v>
      </c>
      <c r="E1371" s="29" t="s">
        <v>892</v>
      </c>
      <c r="F1371" s="16">
        <v>1657</v>
      </c>
      <c r="G1371" s="16">
        <v>1657</v>
      </c>
      <c r="H1371" s="16">
        <v>1657</v>
      </c>
      <c r="I1371" s="16"/>
      <c r="J1371" s="16"/>
      <c r="K1371" s="16"/>
      <c r="L1371" s="16">
        <f t="shared" si="2334"/>
        <v>1657</v>
      </c>
      <c r="M1371" s="16">
        <f t="shared" si="2335"/>
        <v>1657</v>
      </c>
      <c r="N1371" s="16">
        <f t="shared" si="2336"/>
        <v>1657</v>
      </c>
      <c r="O1371" s="16"/>
      <c r="P1371" s="16"/>
      <c r="Q1371" s="16"/>
      <c r="R1371" s="16">
        <f t="shared" si="2235"/>
        <v>1657</v>
      </c>
      <c r="S1371" s="16">
        <f t="shared" si="2236"/>
        <v>1657</v>
      </c>
      <c r="T1371" s="16">
        <f t="shared" si="2237"/>
        <v>1657</v>
      </c>
      <c r="U1371" s="16"/>
      <c r="V1371" s="16"/>
      <c r="W1371" s="16"/>
      <c r="X1371" s="16">
        <f t="shared" si="2238"/>
        <v>1657</v>
      </c>
      <c r="Y1371" s="16">
        <f t="shared" si="2239"/>
        <v>1657</v>
      </c>
      <c r="Z1371" s="16">
        <f t="shared" si="2240"/>
        <v>1657</v>
      </c>
      <c r="AA1371" s="16"/>
      <c r="AB1371" s="16"/>
      <c r="AC1371" s="16"/>
      <c r="AD1371" s="16">
        <f t="shared" si="2241"/>
        <v>1657</v>
      </c>
      <c r="AE1371" s="16">
        <f t="shared" si="2242"/>
        <v>1657</v>
      </c>
      <c r="AF1371" s="16">
        <f t="shared" si="2243"/>
        <v>1657</v>
      </c>
      <c r="AG1371" s="16"/>
      <c r="AH1371" s="16">
        <f t="shared" si="2244"/>
        <v>1657</v>
      </c>
      <c r="AI1371" s="16">
        <f t="shared" si="2245"/>
        <v>1657</v>
      </c>
      <c r="AJ1371" s="16">
        <f t="shared" si="2246"/>
        <v>1657</v>
      </c>
      <c r="AK1371" s="16"/>
      <c r="AL1371" s="16"/>
      <c r="AM1371" s="16"/>
      <c r="AN1371" s="16">
        <f t="shared" si="2247"/>
        <v>1657</v>
      </c>
      <c r="AO1371" s="16">
        <f t="shared" si="2248"/>
        <v>1657</v>
      </c>
      <c r="AP1371" s="16">
        <f t="shared" si="2249"/>
        <v>1657</v>
      </c>
      <c r="AQ1371" s="16"/>
      <c r="AR1371" s="16"/>
      <c r="AS1371" s="16"/>
      <c r="AT1371" s="16">
        <f t="shared" si="2250"/>
        <v>1657</v>
      </c>
      <c r="AU1371" s="16">
        <f t="shared" si="2251"/>
        <v>1657</v>
      </c>
      <c r="AV1371" s="16">
        <f t="shared" si="2252"/>
        <v>1657</v>
      </c>
      <c r="AW1371" s="16"/>
      <c r="AX1371" s="16"/>
      <c r="AY1371" s="16"/>
      <c r="AZ1371" s="16">
        <f t="shared" si="2253"/>
        <v>1657</v>
      </c>
      <c r="BA1371" s="16">
        <f t="shared" si="2254"/>
        <v>1657</v>
      </c>
      <c r="BB1371" s="16">
        <f t="shared" si="2255"/>
        <v>1657</v>
      </c>
      <c r="BC1371" s="16"/>
      <c r="BD1371" s="30"/>
      <c r="BE1371" s="30"/>
      <c r="BF1371" s="1"/>
      <c r="BG1371" s="1"/>
      <c r="BH1371" s="1"/>
      <c r="BI1371" s="1"/>
      <c r="BJ1371" s="1"/>
    </row>
    <row r="1372" s="1" customFormat="1">
      <c r="A1372" s="13" t="s">
        <v>893</v>
      </c>
      <c r="B1372" s="14"/>
      <c r="C1372" s="13"/>
      <c r="D1372" s="13"/>
      <c r="E1372" s="29" t="s">
        <v>894</v>
      </c>
      <c r="F1372" s="16">
        <f>F1373+F1375</f>
        <v>1481</v>
      </c>
      <c r="G1372" s="16">
        <f>G1373+G1375</f>
        <v>1525.8</v>
      </c>
      <c r="H1372" s="16">
        <f>H1373+H1375</f>
        <v>1525.8</v>
      </c>
      <c r="I1372" s="16">
        <f>I1373+I1375</f>
        <v>0</v>
      </c>
      <c r="J1372" s="16">
        <f>J1373+J1375</f>
        <v>0</v>
      </c>
      <c r="K1372" s="16">
        <f>K1373+K1375</f>
        <v>0</v>
      </c>
      <c r="L1372" s="16">
        <f t="shared" si="2334"/>
        <v>1481</v>
      </c>
      <c r="M1372" s="16">
        <f t="shared" si="2335"/>
        <v>1525.8</v>
      </c>
      <c r="N1372" s="16">
        <f t="shared" si="2336"/>
        <v>1525.8</v>
      </c>
      <c r="O1372" s="16">
        <f>O1373+O1375</f>
        <v>0</v>
      </c>
      <c r="P1372" s="16">
        <f>P1373+P1375</f>
        <v>0</v>
      </c>
      <c r="Q1372" s="16">
        <f>Q1373+Q1375</f>
        <v>0</v>
      </c>
      <c r="R1372" s="16">
        <f t="shared" si="2235"/>
        <v>1481</v>
      </c>
      <c r="S1372" s="16">
        <f t="shared" si="2236"/>
        <v>1525.8</v>
      </c>
      <c r="T1372" s="16">
        <f t="shared" si="2237"/>
        <v>1525.8</v>
      </c>
      <c r="U1372" s="16">
        <f>U1373+U1375</f>
        <v>0</v>
      </c>
      <c r="V1372" s="16">
        <f>V1373+V1375</f>
        <v>0</v>
      </c>
      <c r="W1372" s="16">
        <f>W1373+W1375</f>
        <v>0</v>
      </c>
      <c r="X1372" s="16">
        <f t="shared" si="2238"/>
        <v>1481</v>
      </c>
      <c r="Y1372" s="16">
        <f t="shared" si="2239"/>
        <v>1525.8</v>
      </c>
      <c r="Z1372" s="16">
        <f t="shared" si="2240"/>
        <v>1525.8</v>
      </c>
      <c r="AA1372" s="16">
        <f>AA1373+AA1375</f>
        <v>0</v>
      </c>
      <c r="AB1372" s="16">
        <f>AB1373+AB1375</f>
        <v>0</v>
      </c>
      <c r="AC1372" s="16">
        <f>AC1373+AC1375</f>
        <v>0</v>
      </c>
      <c r="AD1372" s="16">
        <f t="shared" si="2241"/>
        <v>1481</v>
      </c>
      <c r="AE1372" s="16">
        <f t="shared" si="2242"/>
        <v>1525.8</v>
      </c>
      <c r="AF1372" s="16">
        <f t="shared" si="2243"/>
        <v>1525.8</v>
      </c>
      <c r="AG1372" s="16">
        <f>AG1373+AG1375</f>
        <v>0</v>
      </c>
      <c r="AH1372" s="16">
        <f t="shared" si="2244"/>
        <v>1481</v>
      </c>
      <c r="AI1372" s="16">
        <f t="shared" si="2245"/>
        <v>1525.8</v>
      </c>
      <c r="AJ1372" s="16">
        <f t="shared" si="2246"/>
        <v>1525.8</v>
      </c>
      <c r="AK1372" s="16">
        <f>AK1373+AK1375</f>
        <v>0</v>
      </c>
      <c r="AL1372" s="16">
        <f>AL1373+AL1375</f>
        <v>0</v>
      </c>
      <c r="AM1372" s="16">
        <f>AM1373+AM1375</f>
        <v>0</v>
      </c>
      <c r="AN1372" s="16">
        <f t="shared" si="2247"/>
        <v>1481</v>
      </c>
      <c r="AO1372" s="16">
        <f t="shared" si="2248"/>
        <v>1525.8</v>
      </c>
      <c r="AP1372" s="16">
        <f t="shared" si="2249"/>
        <v>1525.8</v>
      </c>
      <c r="AQ1372" s="16">
        <f>AQ1373+AQ1375</f>
        <v>0</v>
      </c>
      <c r="AR1372" s="16">
        <f>AR1373+AR1375</f>
        <v>0</v>
      </c>
      <c r="AS1372" s="16">
        <f>AS1373+AS1375</f>
        <v>0</v>
      </c>
      <c r="AT1372" s="16">
        <f t="shared" si="2250"/>
        <v>1481</v>
      </c>
      <c r="AU1372" s="16">
        <f t="shared" si="2251"/>
        <v>1525.8</v>
      </c>
      <c r="AV1372" s="16">
        <f t="shared" si="2252"/>
        <v>1525.8</v>
      </c>
      <c r="AW1372" s="16">
        <f>AW1373+AW1375</f>
        <v>0</v>
      </c>
      <c r="AX1372" s="16">
        <f>AX1373+AX1375</f>
        <v>0</v>
      </c>
      <c r="AY1372" s="16">
        <f>AY1373+AY1375</f>
        <v>0</v>
      </c>
      <c r="AZ1372" s="16">
        <f t="shared" si="2253"/>
        <v>1481</v>
      </c>
      <c r="BA1372" s="16">
        <f t="shared" si="2254"/>
        <v>1525.8</v>
      </c>
      <c r="BB1372" s="16">
        <f t="shared" si="2255"/>
        <v>1525.8</v>
      </c>
      <c r="BC1372" s="16">
        <f>BC1373+BC1375</f>
        <v>0</v>
      </c>
      <c r="BD1372" s="30"/>
      <c r="BE1372" s="30"/>
      <c r="BF1372" s="1"/>
      <c r="BG1372" s="1"/>
      <c r="BH1372" s="1"/>
      <c r="BI1372" s="1"/>
      <c r="BJ1372" s="1"/>
    </row>
    <row r="1373" s="1" customFormat="1">
      <c r="A1373" s="13" t="s">
        <v>893</v>
      </c>
      <c r="B1373" s="14" t="s">
        <v>148</v>
      </c>
      <c r="C1373" s="13"/>
      <c r="D1373" s="13"/>
      <c r="E1373" s="29" t="s">
        <v>149</v>
      </c>
      <c r="F1373" s="16">
        <f>F1374</f>
        <v>1231</v>
      </c>
      <c r="G1373" s="16">
        <f>G1374</f>
        <v>1275.8</v>
      </c>
      <c r="H1373" s="16">
        <f>H1374</f>
        <v>1275.8</v>
      </c>
      <c r="I1373" s="16">
        <f>I1374</f>
        <v>0</v>
      </c>
      <c r="J1373" s="16">
        <f>J1374</f>
        <v>0</v>
      </c>
      <c r="K1373" s="16">
        <f>K1374</f>
        <v>0</v>
      </c>
      <c r="L1373" s="16">
        <f t="shared" si="2334"/>
        <v>1231</v>
      </c>
      <c r="M1373" s="16">
        <f t="shared" si="2335"/>
        <v>1275.8</v>
      </c>
      <c r="N1373" s="16">
        <f t="shared" si="2336"/>
        <v>1275.8</v>
      </c>
      <c r="O1373" s="16">
        <f>O1374</f>
        <v>0</v>
      </c>
      <c r="P1373" s="16">
        <f>P1374</f>
        <v>0</v>
      </c>
      <c r="Q1373" s="16">
        <f>Q1374</f>
        <v>0</v>
      </c>
      <c r="R1373" s="16">
        <f t="shared" si="2235"/>
        <v>1231</v>
      </c>
      <c r="S1373" s="16">
        <f t="shared" si="2236"/>
        <v>1275.8</v>
      </c>
      <c r="T1373" s="16">
        <f t="shared" si="2237"/>
        <v>1275.8</v>
      </c>
      <c r="U1373" s="16">
        <f>U1374</f>
        <v>0</v>
      </c>
      <c r="V1373" s="16">
        <f>V1374</f>
        <v>0</v>
      </c>
      <c r="W1373" s="16">
        <f>W1374</f>
        <v>0</v>
      </c>
      <c r="X1373" s="16">
        <f t="shared" si="2238"/>
        <v>1231</v>
      </c>
      <c r="Y1373" s="16">
        <f t="shared" si="2239"/>
        <v>1275.8</v>
      </c>
      <c r="Z1373" s="16">
        <f t="shared" si="2240"/>
        <v>1275.8</v>
      </c>
      <c r="AA1373" s="16">
        <f>AA1374</f>
        <v>0</v>
      </c>
      <c r="AB1373" s="16">
        <f>AB1374</f>
        <v>0</v>
      </c>
      <c r="AC1373" s="16">
        <f>AC1374</f>
        <v>0</v>
      </c>
      <c r="AD1373" s="16">
        <f t="shared" si="2241"/>
        <v>1231</v>
      </c>
      <c r="AE1373" s="16">
        <f t="shared" si="2242"/>
        <v>1275.8</v>
      </c>
      <c r="AF1373" s="16">
        <f t="shared" si="2243"/>
        <v>1275.8</v>
      </c>
      <c r="AG1373" s="16">
        <f>AG1374</f>
        <v>0</v>
      </c>
      <c r="AH1373" s="16">
        <f t="shared" si="2244"/>
        <v>1231</v>
      </c>
      <c r="AI1373" s="16">
        <f t="shared" si="2245"/>
        <v>1275.8</v>
      </c>
      <c r="AJ1373" s="16">
        <f t="shared" si="2246"/>
        <v>1275.8</v>
      </c>
      <c r="AK1373" s="16">
        <f>AK1374</f>
        <v>0</v>
      </c>
      <c r="AL1373" s="16">
        <f>AL1374</f>
        <v>0</v>
      </c>
      <c r="AM1373" s="16">
        <f>AM1374</f>
        <v>0</v>
      </c>
      <c r="AN1373" s="16">
        <f t="shared" si="2247"/>
        <v>1231</v>
      </c>
      <c r="AO1373" s="16">
        <f t="shared" si="2248"/>
        <v>1275.8</v>
      </c>
      <c r="AP1373" s="16">
        <f t="shared" si="2249"/>
        <v>1275.8</v>
      </c>
      <c r="AQ1373" s="16">
        <f>AQ1374</f>
        <v>0</v>
      </c>
      <c r="AR1373" s="16">
        <f>AR1374</f>
        <v>0</v>
      </c>
      <c r="AS1373" s="16">
        <f>AS1374</f>
        <v>0</v>
      </c>
      <c r="AT1373" s="16">
        <f t="shared" si="2250"/>
        <v>1231</v>
      </c>
      <c r="AU1373" s="16">
        <f t="shared" si="2251"/>
        <v>1275.8</v>
      </c>
      <c r="AV1373" s="16">
        <f t="shared" si="2252"/>
        <v>1275.8</v>
      </c>
      <c r="AW1373" s="16">
        <f>AW1374</f>
        <v>0</v>
      </c>
      <c r="AX1373" s="16">
        <f>AX1374</f>
        <v>0</v>
      </c>
      <c r="AY1373" s="16">
        <f>AY1374</f>
        <v>0</v>
      </c>
      <c r="AZ1373" s="16">
        <f t="shared" si="2253"/>
        <v>1231</v>
      </c>
      <c r="BA1373" s="16">
        <f t="shared" si="2254"/>
        <v>1275.8</v>
      </c>
      <c r="BB1373" s="16">
        <f t="shared" si="2255"/>
        <v>1275.8</v>
      </c>
      <c r="BC1373" s="16">
        <f>BC1374</f>
        <v>0</v>
      </c>
      <c r="BD1373" s="30"/>
      <c r="BE1373" s="30"/>
      <c r="BF1373" s="1"/>
      <c r="BG1373" s="1"/>
      <c r="BH1373" s="1"/>
      <c r="BI1373" s="1"/>
      <c r="BJ1373" s="1"/>
    </row>
    <row r="1374" s="1" customFormat="1">
      <c r="A1374" s="13" t="s">
        <v>893</v>
      </c>
      <c r="B1374" s="14">
        <v>100</v>
      </c>
      <c r="C1374" s="13" t="s">
        <v>337</v>
      </c>
      <c r="D1374" s="13" t="s">
        <v>327</v>
      </c>
      <c r="E1374" s="29" t="s">
        <v>892</v>
      </c>
      <c r="F1374" s="16">
        <v>1231</v>
      </c>
      <c r="G1374" s="16">
        <v>1275.8</v>
      </c>
      <c r="H1374" s="16">
        <v>1275.8</v>
      </c>
      <c r="I1374" s="16"/>
      <c r="J1374" s="16"/>
      <c r="K1374" s="16"/>
      <c r="L1374" s="16">
        <f t="shared" si="2334"/>
        <v>1231</v>
      </c>
      <c r="M1374" s="16">
        <f t="shared" si="2335"/>
        <v>1275.8</v>
      </c>
      <c r="N1374" s="16">
        <f t="shared" si="2336"/>
        <v>1275.8</v>
      </c>
      <c r="O1374" s="16"/>
      <c r="P1374" s="16"/>
      <c r="Q1374" s="16"/>
      <c r="R1374" s="16">
        <f t="shared" si="2235"/>
        <v>1231</v>
      </c>
      <c r="S1374" s="16">
        <f t="shared" si="2236"/>
        <v>1275.8</v>
      </c>
      <c r="T1374" s="16">
        <f t="shared" si="2237"/>
        <v>1275.8</v>
      </c>
      <c r="U1374" s="16"/>
      <c r="V1374" s="16"/>
      <c r="W1374" s="16"/>
      <c r="X1374" s="16">
        <f t="shared" si="2238"/>
        <v>1231</v>
      </c>
      <c r="Y1374" s="16">
        <f t="shared" si="2239"/>
        <v>1275.8</v>
      </c>
      <c r="Z1374" s="16">
        <f t="shared" si="2240"/>
        <v>1275.8</v>
      </c>
      <c r="AA1374" s="16"/>
      <c r="AB1374" s="16"/>
      <c r="AC1374" s="16"/>
      <c r="AD1374" s="16">
        <f t="shared" si="2241"/>
        <v>1231</v>
      </c>
      <c r="AE1374" s="16">
        <f t="shared" si="2242"/>
        <v>1275.8</v>
      </c>
      <c r="AF1374" s="16">
        <f t="shared" si="2243"/>
        <v>1275.8</v>
      </c>
      <c r="AG1374" s="16"/>
      <c r="AH1374" s="16">
        <f t="shared" si="2244"/>
        <v>1231</v>
      </c>
      <c r="AI1374" s="16">
        <f t="shared" si="2245"/>
        <v>1275.8</v>
      </c>
      <c r="AJ1374" s="16">
        <f t="shared" si="2246"/>
        <v>1275.8</v>
      </c>
      <c r="AK1374" s="16"/>
      <c r="AL1374" s="16"/>
      <c r="AM1374" s="16"/>
      <c r="AN1374" s="16">
        <f t="shared" si="2247"/>
        <v>1231</v>
      </c>
      <c r="AO1374" s="16">
        <f t="shared" si="2248"/>
        <v>1275.8</v>
      </c>
      <c r="AP1374" s="16">
        <f t="shared" si="2249"/>
        <v>1275.8</v>
      </c>
      <c r="AQ1374" s="16"/>
      <c r="AR1374" s="16"/>
      <c r="AS1374" s="16"/>
      <c r="AT1374" s="16">
        <f t="shared" si="2250"/>
        <v>1231</v>
      </c>
      <c r="AU1374" s="16">
        <f t="shared" si="2251"/>
        <v>1275.8</v>
      </c>
      <c r="AV1374" s="16">
        <f t="shared" si="2252"/>
        <v>1275.8</v>
      </c>
      <c r="AW1374" s="16"/>
      <c r="AX1374" s="16"/>
      <c r="AY1374" s="16"/>
      <c r="AZ1374" s="16">
        <f t="shared" si="2253"/>
        <v>1231</v>
      </c>
      <c r="BA1374" s="16">
        <f t="shared" si="2254"/>
        <v>1275.8</v>
      </c>
      <c r="BB1374" s="16">
        <f t="shared" si="2255"/>
        <v>1275.8</v>
      </c>
      <c r="BC1374" s="16"/>
      <c r="BD1374" s="30"/>
      <c r="BE1374" s="30"/>
      <c r="BF1374" s="1"/>
      <c r="BG1374" s="1"/>
      <c r="BH1374" s="1"/>
      <c r="BI1374" s="1"/>
      <c r="BJ1374" s="1"/>
    </row>
    <row r="1375" s="1" customFormat="1">
      <c r="A1375" s="13" t="s">
        <v>893</v>
      </c>
      <c r="B1375" s="14" t="s">
        <v>66</v>
      </c>
      <c r="C1375" s="13"/>
      <c r="D1375" s="13"/>
      <c r="E1375" s="29" t="s">
        <v>67</v>
      </c>
      <c r="F1375" s="16">
        <f>F1376</f>
        <v>250</v>
      </c>
      <c r="G1375" s="16">
        <f>G1376</f>
        <v>250</v>
      </c>
      <c r="H1375" s="16">
        <f>H1376</f>
        <v>250</v>
      </c>
      <c r="I1375" s="16">
        <f>I1376</f>
        <v>0</v>
      </c>
      <c r="J1375" s="16">
        <f>J1376</f>
        <v>0</v>
      </c>
      <c r="K1375" s="16">
        <f>K1376</f>
        <v>0</v>
      </c>
      <c r="L1375" s="16">
        <f t="shared" si="2334"/>
        <v>250</v>
      </c>
      <c r="M1375" s="16">
        <f t="shared" si="2335"/>
        <v>250</v>
      </c>
      <c r="N1375" s="16">
        <f t="shared" si="2336"/>
        <v>250</v>
      </c>
      <c r="O1375" s="16">
        <f>O1376</f>
        <v>0</v>
      </c>
      <c r="P1375" s="16">
        <f>P1376</f>
        <v>0</v>
      </c>
      <c r="Q1375" s="16">
        <f>Q1376</f>
        <v>0</v>
      </c>
      <c r="R1375" s="16">
        <f t="shared" si="2235"/>
        <v>250</v>
      </c>
      <c r="S1375" s="16">
        <f t="shared" si="2236"/>
        <v>250</v>
      </c>
      <c r="T1375" s="16">
        <f t="shared" si="2237"/>
        <v>250</v>
      </c>
      <c r="U1375" s="16">
        <f>U1376</f>
        <v>0</v>
      </c>
      <c r="V1375" s="16">
        <f>V1376</f>
        <v>0</v>
      </c>
      <c r="W1375" s="16">
        <f>W1376</f>
        <v>0</v>
      </c>
      <c r="X1375" s="16">
        <f t="shared" si="2238"/>
        <v>250</v>
      </c>
      <c r="Y1375" s="16">
        <f t="shared" si="2239"/>
        <v>250</v>
      </c>
      <c r="Z1375" s="16">
        <f t="shared" si="2240"/>
        <v>250</v>
      </c>
      <c r="AA1375" s="16">
        <f>AA1376</f>
        <v>0</v>
      </c>
      <c r="AB1375" s="16">
        <f>AB1376</f>
        <v>0</v>
      </c>
      <c r="AC1375" s="16">
        <f>AC1376</f>
        <v>0</v>
      </c>
      <c r="AD1375" s="16">
        <f t="shared" si="2241"/>
        <v>250</v>
      </c>
      <c r="AE1375" s="16">
        <f t="shared" si="2242"/>
        <v>250</v>
      </c>
      <c r="AF1375" s="16">
        <f t="shared" si="2243"/>
        <v>250</v>
      </c>
      <c r="AG1375" s="16">
        <f>AG1376</f>
        <v>0</v>
      </c>
      <c r="AH1375" s="16">
        <f t="shared" si="2244"/>
        <v>250</v>
      </c>
      <c r="AI1375" s="16">
        <f t="shared" si="2245"/>
        <v>250</v>
      </c>
      <c r="AJ1375" s="16">
        <f t="shared" si="2246"/>
        <v>250</v>
      </c>
      <c r="AK1375" s="16">
        <f>AK1376</f>
        <v>0</v>
      </c>
      <c r="AL1375" s="16">
        <f>AL1376</f>
        <v>0</v>
      </c>
      <c r="AM1375" s="16">
        <f>AM1376</f>
        <v>0</v>
      </c>
      <c r="AN1375" s="16">
        <f t="shared" si="2247"/>
        <v>250</v>
      </c>
      <c r="AO1375" s="16">
        <f t="shared" si="2248"/>
        <v>250</v>
      </c>
      <c r="AP1375" s="16">
        <f t="shared" si="2249"/>
        <v>250</v>
      </c>
      <c r="AQ1375" s="16">
        <f>AQ1376</f>
        <v>0</v>
      </c>
      <c r="AR1375" s="16">
        <f>AR1376</f>
        <v>0</v>
      </c>
      <c r="AS1375" s="16">
        <f>AS1376</f>
        <v>0</v>
      </c>
      <c r="AT1375" s="16">
        <f t="shared" si="2250"/>
        <v>250</v>
      </c>
      <c r="AU1375" s="16">
        <f t="shared" si="2251"/>
        <v>250</v>
      </c>
      <c r="AV1375" s="16">
        <f t="shared" si="2252"/>
        <v>250</v>
      </c>
      <c r="AW1375" s="16">
        <f>AW1376</f>
        <v>0</v>
      </c>
      <c r="AX1375" s="16">
        <f>AX1376</f>
        <v>0</v>
      </c>
      <c r="AY1375" s="16">
        <f>AY1376</f>
        <v>0</v>
      </c>
      <c r="AZ1375" s="16">
        <f t="shared" si="2253"/>
        <v>250</v>
      </c>
      <c r="BA1375" s="16">
        <f t="shared" si="2254"/>
        <v>250</v>
      </c>
      <c r="BB1375" s="16">
        <f t="shared" si="2255"/>
        <v>250</v>
      </c>
      <c r="BC1375" s="16">
        <f>BC1376</f>
        <v>0</v>
      </c>
      <c r="BD1375" s="30"/>
      <c r="BE1375" s="30"/>
      <c r="BF1375" s="1"/>
      <c r="BG1375" s="1"/>
      <c r="BH1375" s="1"/>
      <c r="BI1375" s="1"/>
      <c r="BJ1375" s="1"/>
    </row>
    <row r="1376" s="1" customFormat="1">
      <c r="A1376" s="13" t="s">
        <v>893</v>
      </c>
      <c r="B1376" s="14" t="s">
        <v>66</v>
      </c>
      <c r="C1376" s="13" t="s">
        <v>337</v>
      </c>
      <c r="D1376" s="13" t="s">
        <v>327</v>
      </c>
      <c r="E1376" s="29" t="s">
        <v>892</v>
      </c>
      <c r="F1376" s="16">
        <v>250</v>
      </c>
      <c r="G1376" s="16">
        <v>250</v>
      </c>
      <c r="H1376" s="16">
        <v>250</v>
      </c>
      <c r="I1376" s="16"/>
      <c r="J1376" s="16"/>
      <c r="K1376" s="16"/>
      <c r="L1376" s="16">
        <f t="shared" si="2334"/>
        <v>250</v>
      </c>
      <c r="M1376" s="16">
        <f t="shared" si="2335"/>
        <v>250</v>
      </c>
      <c r="N1376" s="16">
        <f t="shared" si="2336"/>
        <v>250</v>
      </c>
      <c r="O1376" s="16"/>
      <c r="P1376" s="16"/>
      <c r="Q1376" s="16"/>
      <c r="R1376" s="16">
        <f t="shared" si="2235"/>
        <v>250</v>
      </c>
      <c r="S1376" s="16">
        <f t="shared" si="2236"/>
        <v>250</v>
      </c>
      <c r="T1376" s="16">
        <f t="shared" si="2237"/>
        <v>250</v>
      </c>
      <c r="U1376" s="16"/>
      <c r="V1376" s="16"/>
      <c r="W1376" s="16"/>
      <c r="X1376" s="16">
        <f t="shared" si="2238"/>
        <v>250</v>
      </c>
      <c r="Y1376" s="16">
        <f t="shared" si="2239"/>
        <v>250</v>
      </c>
      <c r="Z1376" s="16">
        <f t="shared" si="2240"/>
        <v>250</v>
      </c>
      <c r="AA1376" s="16"/>
      <c r="AB1376" s="16"/>
      <c r="AC1376" s="16"/>
      <c r="AD1376" s="16">
        <f t="shared" si="2241"/>
        <v>250</v>
      </c>
      <c r="AE1376" s="16">
        <f t="shared" si="2242"/>
        <v>250</v>
      </c>
      <c r="AF1376" s="16">
        <f t="shared" si="2243"/>
        <v>250</v>
      </c>
      <c r="AG1376" s="16"/>
      <c r="AH1376" s="16">
        <f t="shared" si="2244"/>
        <v>250</v>
      </c>
      <c r="AI1376" s="16">
        <f t="shared" si="2245"/>
        <v>250</v>
      </c>
      <c r="AJ1376" s="16">
        <f t="shared" si="2246"/>
        <v>250</v>
      </c>
      <c r="AK1376" s="16"/>
      <c r="AL1376" s="16"/>
      <c r="AM1376" s="16"/>
      <c r="AN1376" s="16">
        <f t="shared" si="2247"/>
        <v>250</v>
      </c>
      <c r="AO1376" s="16">
        <f t="shared" si="2248"/>
        <v>250</v>
      </c>
      <c r="AP1376" s="16">
        <f t="shared" si="2249"/>
        <v>250</v>
      </c>
      <c r="AQ1376" s="16"/>
      <c r="AR1376" s="16"/>
      <c r="AS1376" s="16"/>
      <c r="AT1376" s="16">
        <f t="shared" si="2250"/>
        <v>250</v>
      </c>
      <c r="AU1376" s="16">
        <f t="shared" si="2251"/>
        <v>250</v>
      </c>
      <c r="AV1376" s="16">
        <f t="shared" si="2252"/>
        <v>250</v>
      </c>
      <c r="AW1376" s="16"/>
      <c r="AX1376" s="16"/>
      <c r="AY1376" s="16"/>
      <c r="AZ1376" s="16">
        <f t="shared" si="2253"/>
        <v>250</v>
      </c>
      <c r="BA1376" s="16">
        <f t="shared" si="2254"/>
        <v>250</v>
      </c>
      <c r="BB1376" s="16">
        <f t="shared" si="2255"/>
        <v>250</v>
      </c>
      <c r="BC1376" s="16"/>
      <c r="BD1376" s="30"/>
      <c r="BE1376" s="30"/>
      <c r="BF1376" s="1"/>
      <c r="BG1376" s="1"/>
      <c r="BH1376" s="1"/>
      <c r="BI1376" s="1"/>
      <c r="BJ1376" s="1"/>
    </row>
    <row r="1377" s="17" customFormat="1">
      <c r="A1377" s="18" t="s">
        <v>895</v>
      </c>
      <c r="B1377" s="19"/>
      <c r="C1377" s="18"/>
      <c r="D1377" s="18"/>
      <c r="E1377" s="20" t="s">
        <v>896</v>
      </c>
      <c r="F1377" s="21">
        <f>F1378+F1383+F1393+F1418</f>
        <v>1947034.9000000001</v>
      </c>
      <c r="G1377" s="21">
        <f>G1378+G1383+G1393+G1418</f>
        <v>1766170.3</v>
      </c>
      <c r="H1377" s="21">
        <f>H1378+H1383+H1393+H1418</f>
        <v>1887164.3</v>
      </c>
      <c r="I1377" s="21">
        <f>I1378+I1383+I1393+I1418</f>
        <v>0</v>
      </c>
      <c r="J1377" s="21">
        <f>J1378+J1383+J1393+J1418</f>
        <v>0</v>
      </c>
      <c r="K1377" s="21">
        <f>K1378+K1383+K1393+K1418</f>
        <v>0</v>
      </c>
      <c r="L1377" s="21">
        <f t="shared" si="2334"/>
        <v>1947034.9000000001</v>
      </c>
      <c r="M1377" s="21">
        <f t="shared" si="2335"/>
        <v>1766170.3</v>
      </c>
      <c r="N1377" s="21">
        <f t="shared" si="2336"/>
        <v>1887164.3</v>
      </c>
      <c r="O1377" s="21">
        <f>O1378+O1383+O1393+O1418</f>
        <v>363578.22807999997</v>
      </c>
      <c r="P1377" s="21">
        <f>P1378+P1383+P1393+P1418</f>
        <v>25737.299999999999</v>
      </c>
      <c r="Q1377" s="21">
        <f>Q1378+Q1383+Q1393+Q1418</f>
        <v>-205285.99000000002</v>
      </c>
      <c r="R1377" s="21">
        <f t="shared" si="2235"/>
        <v>2310613.1280800002</v>
      </c>
      <c r="S1377" s="21">
        <f t="shared" si="2236"/>
        <v>1791907.6000000001</v>
      </c>
      <c r="T1377" s="21">
        <f t="shared" si="2237"/>
        <v>1681878.3100000001</v>
      </c>
      <c r="U1377" s="21">
        <f>U1378+U1383+U1393+U1418</f>
        <v>38759.345560000002</v>
      </c>
      <c r="V1377" s="21">
        <f>V1378+V1383+V1393+V1418</f>
        <v>0</v>
      </c>
      <c r="W1377" s="21">
        <f>W1378+W1383+W1393+W1418</f>
        <v>0</v>
      </c>
      <c r="X1377" s="21">
        <f t="shared" si="2238"/>
        <v>2349372.47364</v>
      </c>
      <c r="Y1377" s="21">
        <f t="shared" si="2239"/>
        <v>1791907.6000000001</v>
      </c>
      <c r="Z1377" s="21">
        <f t="shared" si="2240"/>
        <v>1681878.3100000001</v>
      </c>
      <c r="AA1377" s="21">
        <f>AA1378+AA1383+AA1393+AA1418</f>
        <v>609208.56999999995</v>
      </c>
      <c r="AB1377" s="21">
        <f>AB1378+AB1383+AB1393+AB1418</f>
        <v>0</v>
      </c>
      <c r="AC1377" s="21">
        <f>AC1378+AC1383+AC1393+AC1418</f>
        <v>0</v>
      </c>
      <c r="AD1377" s="21">
        <f t="shared" si="2241"/>
        <v>2958581.0436399998</v>
      </c>
      <c r="AE1377" s="21">
        <f t="shared" si="2242"/>
        <v>1791907.6000000001</v>
      </c>
      <c r="AF1377" s="21">
        <f t="shared" si="2243"/>
        <v>1681878.3100000001</v>
      </c>
      <c r="AG1377" s="21">
        <f>AG1378+AG1383+AG1393+AG1418</f>
        <v>0</v>
      </c>
      <c r="AH1377" s="21">
        <f t="shared" si="2244"/>
        <v>2958581.0436399998</v>
      </c>
      <c r="AI1377" s="21">
        <f t="shared" si="2245"/>
        <v>1791907.6000000001</v>
      </c>
      <c r="AJ1377" s="21">
        <f t="shared" si="2246"/>
        <v>1681878.3100000001</v>
      </c>
      <c r="AK1377" s="21">
        <f>AK1378+AK1383+AK1393+AK1418</f>
        <v>5765.2979999999998</v>
      </c>
      <c r="AL1377" s="21">
        <f>AL1378+AL1383+AL1393+AL1418</f>
        <v>0</v>
      </c>
      <c r="AM1377" s="21">
        <f>AM1378+AM1383+AM1393+AM1418</f>
        <v>0</v>
      </c>
      <c r="AN1377" s="21">
        <f t="shared" si="2247"/>
        <v>2964346.3416399998</v>
      </c>
      <c r="AO1377" s="21">
        <f t="shared" si="2248"/>
        <v>1791907.6000000001</v>
      </c>
      <c r="AP1377" s="21">
        <f t="shared" si="2249"/>
        <v>1681878.3100000001</v>
      </c>
      <c r="AQ1377" s="21">
        <f>AQ1378+AQ1383+AQ1393+AQ1418</f>
        <v>46931.813000000002</v>
      </c>
      <c r="AR1377" s="21">
        <f>AR1378+AR1383+AR1393+AR1418</f>
        <v>0</v>
      </c>
      <c r="AS1377" s="21">
        <f>AS1378+AS1383+AS1393+AS1418</f>
        <v>0</v>
      </c>
      <c r="AT1377" s="21">
        <f t="shared" si="2250"/>
        <v>3011278.1546399998</v>
      </c>
      <c r="AU1377" s="21">
        <f t="shared" si="2251"/>
        <v>1791907.6000000001</v>
      </c>
      <c r="AV1377" s="21">
        <f t="shared" si="2252"/>
        <v>1681878.3100000001</v>
      </c>
      <c r="AW1377" s="21">
        <f>AW1378+AW1383+AW1393+AW1418</f>
        <v>42275.919999999998</v>
      </c>
      <c r="AX1377" s="21">
        <f>AX1378+AX1383+AX1393+AX1418</f>
        <v>0</v>
      </c>
      <c r="AY1377" s="21">
        <f>AY1378+AY1383+AY1393+AY1418</f>
        <v>0</v>
      </c>
      <c r="AZ1377" s="21">
        <f t="shared" si="2253"/>
        <v>3053554.0746399998</v>
      </c>
      <c r="BA1377" s="21">
        <f t="shared" si="2254"/>
        <v>1791907.6000000001</v>
      </c>
      <c r="BB1377" s="21">
        <f t="shared" si="2255"/>
        <v>1681878.3100000001</v>
      </c>
      <c r="BC1377" s="21">
        <f>BC1378+BC1383+BC1393+BC1418</f>
        <v>0</v>
      </c>
      <c r="BD1377" s="22"/>
      <c r="BE1377" s="22"/>
      <c r="BF1377" s="17"/>
      <c r="BG1377" s="17"/>
      <c r="BH1377" s="17"/>
      <c r="BI1377" s="17"/>
      <c r="BJ1377" s="17"/>
    </row>
    <row r="1378" s="23" customFormat="1">
      <c r="A1378" s="24" t="s">
        <v>897</v>
      </c>
      <c r="B1378" s="25"/>
      <c r="C1378" s="24"/>
      <c r="D1378" s="24"/>
      <c r="E1378" s="26" t="s">
        <v>381</v>
      </c>
      <c r="F1378" s="27">
        <f t="shared" ref="F1378:F1391" si="2357">F1379</f>
        <v>448017.59999999998</v>
      </c>
      <c r="G1378" s="27">
        <f t="shared" ref="G1378:G1391" si="2358">G1379</f>
        <v>0</v>
      </c>
      <c r="H1378" s="27">
        <f t="shared" ref="H1378:H1391" si="2359">H1379</f>
        <v>0</v>
      </c>
      <c r="I1378" s="27">
        <f t="shared" ref="I1378:I1391" si="2360">I1379</f>
        <v>0</v>
      </c>
      <c r="J1378" s="27">
        <f t="shared" ref="J1378:J1391" si="2361">J1379</f>
        <v>0</v>
      </c>
      <c r="K1378" s="27">
        <f t="shared" ref="K1378:K1391" si="2362">K1379</f>
        <v>0</v>
      </c>
      <c r="L1378" s="27">
        <f t="shared" si="2334"/>
        <v>448017.59999999998</v>
      </c>
      <c r="M1378" s="27">
        <f t="shared" si="2335"/>
        <v>0</v>
      </c>
      <c r="N1378" s="27">
        <f t="shared" si="2336"/>
        <v>0</v>
      </c>
      <c r="O1378" s="27">
        <f t="shared" ref="O1378:O1391" si="2363">O1379</f>
        <v>0</v>
      </c>
      <c r="P1378" s="27">
        <f t="shared" ref="P1378:P1391" si="2364">P1379</f>
        <v>0</v>
      </c>
      <c r="Q1378" s="27">
        <f t="shared" ref="Q1378:Q1391" si="2365">Q1379</f>
        <v>0</v>
      </c>
      <c r="R1378" s="27">
        <f t="shared" si="2235"/>
        <v>448017.59999999998</v>
      </c>
      <c r="S1378" s="27">
        <f t="shared" si="2236"/>
        <v>0</v>
      </c>
      <c r="T1378" s="27">
        <f t="shared" si="2237"/>
        <v>0</v>
      </c>
      <c r="U1378" s="27">
        <f t="shared" ref="U1378:U1383" si="2366">U1379</f>
        <v>0</v>
      </c>
      <c r="V1378" s="27">
        <f t="shared" ref="V1378:V1383" si="2367">V1379</f>
        <v>0</v>
      </c>
      <c r="W1378" s="27">
        <f t="shared" ref="W1378:W1383" si="2368">W1379</f>
        <v>0</v>
      </c>
      <c r="X1378" s="27">
        <f t="shared" si="2238"/>
        <v>448017.59999999998</v>
      </c>
      <c r="Y1378" s="27">
        <f t="shared" si="2239"/>
        <v>0</v>
      </c>
      <c r="Z1378" s="27">
        <f t="shared" si="2240"/>
        <v>0</v>
      </c>
      <c r="AA1378" s="27">
        <f t="shared" ref="AA1378:AA1383" si="2369">AA1379</f>
        <v>0</v>
      </c>
      <c r="AB1378" s="27">
        <f t="shared" ref="AB1378:AB1383" si="2370">AB1379</f>
        <v>0</v>
      </c>
      <c r="AC1378" s="27">
        <f t="shared" ref="AC1378:AC1383" si="2371">AC1379</f>
        <v>0</v>
      </c>
      <c r="AD1378" s="27">
        <f t="shared" si="2241"/>
        <v>448017.59999999998</v>
      </c>
      <c r="AE1378" s="27">
        <f t="shared" si="2242"/>
        <v>0</v>
      </c>
      <c r="AF1378" s="27">
        <f t="shared" si="2243"/>
        <v>0</v>
      </c>
      <c r="AG1378" s="27">
        <f t="shared" ref="AG1378:AG1383" si="2372">AG1379</f>
        <v>0</v>
      </c>
      <c r="AH1378" s="27">
        <f t="shared" si="2244"/>
        <v>448017.59999999998</v>
      </c>
      <c r="AI1378" s="27">
        <f t="shared" si="2245"/>
        <v>0</v>
      </c>
      <c r="AJ1378" s="27">
        <f t="shared" si="2246"/>
        <v>0</v>
      </c>
      <c r="AK1378" s="27">
        <f t="shared" ref="AK1378:AK1383" si="2373">AK1379</f>
        <v>0</v>
      </c>
      <c r="AL1378" s="27">
        <f t="shared" ref="AL1378:AL1383" si="2374">AL1379</f>
        <v>0</v>
      </c>
      <c r="AM1378" s="27">
        <f t="shared" ref="AM1378:AM1383" si="2375">AM1379</f>
        <v>0</v>
      </c>
      <c r="AN1378" s="27">
        <f t="shared" si="2247"/>
        <v>448017.59999999998</v>
      </c>
      <c r="AO1378" s="27">
        <f t="shared" si="2248"/>
        <v>0</v>
      </c>
      <c r="AP1378" s="27">
        <f t="shared" si="2249"/>
        <v>0</v>
      </c>
      <c r="AQ1378" s="27">
        <f t="shared" ref="AQ1378:AQ1383" si="2376">AQ1379</f>
        <v>0</v>
      </c>
      <c r="AR1378" s="27">
        <f t="shared" ref="AR1378:AR1383" si="2377">AR1379</f>
        <v>0</v>
      </c>
      <c r="AS1378" s="27">
        <f t="shared" ref="AS1378:AS1383" si="2378">AS1379</f>
        <v>0</v>
      </c>
      <c r="AT1378" s="27">
        <f t="shared" si="2250"/>
        <v>448017.59999999998</v>
      </c>
      <c r="AU1378" s="27">
        <f t="shared" si="2251"/>
        <v>0</v>
      </c>
      <c r="AV1378" s="27">
        <f t="shared" si="2252"/>
        <v>0</v>
      </c>
      <c r="AW1378" s="27">
        <f t="shared" ref="AW1378:AW1383" si="2379">AW1379</f>
        <v>0</v>
      </c>
      <c r="AX1378" s="27">
        <f t="shared" ref="AX1378:AX1383" si="2380">AX1379</f>
        <v>0</v>
      </c>
      <c r="AY1378" s="27">
        <f t="shared" ref="AY1378:AY1383" si="2381">AY1379</f>
        <v>0</v>
      </c>
      <c r="AZ1378" s="27">
        <f t="shared" si="2253"/>
        <v>448017.59999999998</v>
      </c>
      <c r="BA1378" s="27">
        <f t="shared" si="2254"/>
        <v>0</v>
      </c>
      <c r="BB1378" s="27">
        <f t="shared" si="2255"/>
        <v>0</v>
      </c>
      <c r="BC1378" s="27">
        <f t="shared" ref="BC1378:BC1383" si="2382">BC1379</f>
        <v>0</v>
      </c>
      <c r="BD1378" s="28"/>
      <c r="BE1378" s="28"/>
      <c r="BF1378" s="23"/>
      <c r="BG1378" s="23"/>
      <c r="BH1378" s="23"/>
      <c r="BI1378" s="23"/>
      <c r="BJ1378" s="23"/>
    </row>
    <row r="1379" s="1" customFormat="1">
      <c r="A1379" s="13" t="s">
        <v>898</v>
      </c>
      <c r="B1379" s="14"/>
      <c r="C1379" s="13"/>
      <c r="D1379" s="13"/>
      <c r="E1379" s="29" t="s">
        <v>899</v>
      </c>
      <c r="F1379" s="16">
        <f t="shared" si="2357"/>
        <v>448017.59999999998</v>
      </c>
      <c r="G1379" s="16">
        <f t="shared" si="2358"/>
        <v>0</v>
      </c>
      <c r="H1379" s="16">
        <f t="shared" si="2359"/>
        <v>0</v>
      </c>
      <c r="I1379" s="16">
        <f t="shared" si="2360"/>
        <v>0</v>
      </c>
      <c r="J1379" s="16">
        <f t="shared" si="2361"/>
        <v>0</v>
      </c>
      <c r="K1379" s="16">
        <f t="shared" si="2362"/>
        <v>0</v>
      </c>
      <c r="L1379" s="16">
        <f t="shared" si="2334"/>
        <v>448017.59999999998</v>
      </c>
      <c r="M1379" s="16">
        <f t="shared" si="2335"/>
        <v>0</v>
      </c>
      <c r="N1379" s="16">
        <f t="shared" si="2336"/>
        <v>0</v>
      </c>
      <c r="O1379" s="16">
        <f t="shared" si="2363"/>
        <v>0</v>
      </c>
      <c r="P1379" s="16">
        <f t="shared" si="2364"/>
        <v>0</v>
      </c>
      <c r="Q1379" s="16">
        <f t="shared" si="2365"/>
        <v>0</v>
      </c>
      <c r="R1379" s="16">
        <f t="shared" si="2235"/>
        <v>448017.59999999998</v>
      </c>
      <c r="S1379" s="16">
        <f t="shared" si="2236"/>
        <v>0</v>
      </c>
      <c r="T1379" s="16">
        <f t="shared" si="2237"/>
        <v>0</v>
      </c>
      <c r="U1379" s="16">
        <f t="shared" si="2366"/>
        <v>0</v>
      </c>
      <c r="V1379" s="16">
        <f t="shared" si="2367"/>
        <v>0</v>
      </c>
      <c r="W1379" s="16">
        <f t="shared" si="2368"/>
        <v>0</v>
      </c>
      <c r="X1379" s="16">
        <f t="shared" si="2238"/>
        <v>448017.59999999998</v>
      </c>
      <c r="Y1379" s="16">
        <f t="shared" si="2239"/>
        <v>0</v>
      </c>
      <c r="Z1379" s="16">
        <f t="shared" si="2240"/>
        <v>0</v>
      </c>
      <c r="AA1379" s="16">
        <f t="shared" si="2369"/>
        <v>0</v>
      </c>
      <c r="AB1379" s="16">
        <f t="shared" si="2370"/>
        <v>0</v>
      </c>
      <c r="AC1379" s="16">
        <f t="shared" si="2371"/>
        <v>0</v>
      </c>
      <c r="AD1379" s="16">
        <f t="shared" si="2241"/>
        <v>448017.59999999998</v>
      </c>
      <c r="AE1379" s="16">
        <f t="shared" si="2242"/>
        <v>0</v>
      </c>
      <c r="AF1379" s="16">
        <f t="shared" si="2243"/>
        <v>0</v>
      </c>
      <c r="AG1379" s="16">
        <f t="shared" si="2372"/>
        <v>0</v>
      </c>
      <c r="AH1379" s="16">
        <f t="shared" si="2244"/>
        <v>448017.59999999998</v>
      </c>
      <c r="AI1379" s="16">
        <f t="shared" si="2245"/>
        <v>0</v>
      </c>
      <c r="AJ1379" s="16">
        <f t="shared" si="2246"/>
        <v>0</v>
      </c>
      <c r="AK1379" s="16">
        <f t="shared" si="2373"/>
        <v>0</v>
      </c>
      <c r="AL1379" s="16">
        <f t="shared" si="2374"/>
        <v>0</v>
      </c>
      <c r="AM1379" s="16">
        <f t="shared" si="2375"/>
        <v>0</v>
      </c>
      <c r="AN1379" s="16">
        <f t="shared" si="2247"/>
        <v>448017.59999999998</v>
      </c>
      <c r="AO1379" s="16">
        <f t="shared" si="2248"/>
        <v>0</v>
      </c>
      <c r="AP1379" s="16">
        <f t="shared" si="2249"/>
        <v>0</v>
      </c>
      <c r="AQ1379" s="16">
        <f t="shared" si="2376"/>
        <v>0</v>
      </c>
      <c r="AR1379" s="16">
        <f t="shared" si="2377"/>
        <v>0</v>
      </c>
      <c r="AS1379" s="16">
        <f t="shared" si="2378"/>
        <v>0</v>
      </c>
      <c r="AT1379" s="16">
        <f t="shared" si="2250"/>
        <v>448017.59999999998</v>
      </c>
      <c r="AU1379" s="16">
        <f t="shared" si="2251"/>
        <v>0</v>
      </c>
      <c r="AV1379" s="16">
        <f t="shared" si="2252"/>
        <v>0</v>
      </c>
      <c r="AW1379" s="16">
        <f t="shared" si="2379"/>
        <v>0</v>
      </c>
      <c r="AX1379" s="16">
        <f t="shared" si="2380"/>
        <v>0</v>
      </c>
      <c r="AY1379" s="16">
        <f t="shared" si="2381"/>
        <v>0</v>
      </c>
      <c r="AZ1379" s="16">
        <f t="shared" si="2253"/>
        <v>448017.59999999998</v>
      </c>
      <c r="BA1379" s="16">
        <f t="shared" si="2254"/>
        <v>0</v>
      </c>
      <c r="BB1379" s="16">
        <f t="shared" si="2255"/>
        <v>0</v>
      </c>
      <c r="BC1379" s="16">
        <f t="shared" si="2382"/>
        <v>0</v>
      </c>
      <c r="BD1379" s="30"/>
      <c r="BE1379" s="30"/>
      <c r="BF1379" s="1"/>
      <c r="BG1379" s="1"/>
      <c r="BH1379" s="1"/>
      <c r="BI1379" s="1"/>
      <c r="BJ1379" s="1"/>
    </row>
    <row r="1380" s="1" customFormat="1">
      <c r="A1380" s="13" t="s">
        <v>900</v>
      </c>
      <c r="B1380" s="14"/>
      <c r="C1380" s="13"/>
      <c r="D1380" s="13"/>
      <c r="E1380" s="29" t="s">
        <v>901</v>
      </c>
      <c r="F1380" s="16">
        <f t="shared" si="2357"/>
        <v>448017.59999999998</v>
      </c>
      <c r="G1380" s="16">
        <f t="shared" si="2358"/>
        <v>0</v>
      </c>
      <c r="H1380" s="16">
        <f t="shared" si="2359"/>
        <v>0</v>
      </c>
      <c r="I1380" s="16">
        <f t="shared" si="2360"/>
        <v>0</v>
      </c>
      <c r="J1380" s="16">
        <f t="shared" si="2361"/>
        <v>0</v>
      </c>
      <c r="K1380" s="16">
        <f t="shared" si="2362"/>
        <v>0</v>
      </c>
      <c r="L1380" s="16">
        <f t="shared" si="2334"/>
        <v>448017.59999999998</v>
      </c>
      <c r="M1380" s="16">
        <f t="shared" si="2335"/>
        <v>0</v>
      </c>
      <c r="N1380" s="16">
        <f t="shared" si="2336"/>
        <v>0</v>
      </c>
      <c r="O1380" s="16">
        <f t="shared" si="2363"/>
        <v>0</v>
      </c>
      <c r="P1380" s="16">
        <f t="shared" si="2364"/>
        <v>0</v>
      </c>
      <c r="Q1380" s="16">
        <f t="shared" si="2365"/>
        <v>0</v>
      </c>
      <c r="R1380" s="16">
        <f t="shared" si="2235"/>
        <v>448017.59999999998</v>
      </c>
      <c r="S1380" s="16">
        <f t="shared" si="2236"/>
        <v>0</v>
      </c>
      <c r="T1380" s="16">
        <f t="shared" si="2237"/>
        <v>0</v>
      </c>
      <c r="U1380" s="16">
        <f t="shared" si="2366"/>
        <v>0</v>
      </c>
      <c r="V1380" s="16">
        <f t="shared" si="2367"/>
        <v>0</v>
      </c>
      <c r="W1380" s="16">
        <f t="shared" si="2368"/>
        <v>0</v>
      </c>
      <c r="X1380" s="16">
        <f t="shared" si="2238"/>
        <v>448017.59999999998</v>
      </c>
      <c r="Y1380" s="16">
        <f t="shared" si="2239"/>
        <v>0</v>
      </c>
      <c r="Z1380" s="16">
        <f t="shared" si="2240"/>
        <v>0</v>
      </c>
      <c r="AA1380" s="16">
        <f t="shared" si="2369"/>
        <v>0</v>
      </c>
      <c r="AB1380" s="16">
        <f t="shared" si="2370"/>
        <v>0</v>
      </c>
      <c r="AC1380" s="16">
        <f t="shared" si="2371"/>
        <v>0</v>
      </c>
      <c r="AD1380" s="16">
        <f t="shared" si="2241"/>
        <v>448017.59999999998</v>
      </c>
      <c r="AE1380" s="16">
        <f t="shared" si="2242"/>
        <v>0</v>
      </c>
      <c r="AF1380" s="16">
        <f t="shared" si="2243"/>
        <v>0</v>
      </c>
      <c r="AG1380" s="16">
        <f t="shared" si="2372"/>
        <v>0</v>
      </c>
      <c r="AH1380" s="16">
        <f t="shared" si="2244"/>
        <v>448017.59999999998</v>
      </c>
      <c r="AI1380" s="16">
        <f t="shared" si="2245"/>
        <v>0</v>
      </c>
      <c r="AJ1380" s="16">
        <f t="shared" si="2246"/>
        <v>0</v>
      </c>
      <c r="AK1380" s="16">
        <f t="shared" si="2373"/>
        <v>0</v>
      </c>
      <c r="AL1380" s="16">
        <f t="shared" si="2374"/>
        <v>0</v>
      </c>
      <c r="AM1380" s="16">
        <f t="shared" si="2375"/>
        <v>0</v>
      </c>
      <c r="AN1380" s="16">
        <f t="shared" si="2247"/>
        <v>448017.59999999998</v>
      </c>
      <c r="AO1380" s="16">
        <f t="shared" si="2248"/>
        <v>0</v>
      </c>
      <c r="AP1380" s="16">
        <f t="shared" si="2249"/>
        <v>0</v>
      </c>
      <c r="AQ1380" s="16">
        <f t="shared" si="2376"/>
        <v>0</v>
      </c>
      <c r="AR1380" s="16">
        <f t="shared" si="2377"/>
        <v>0</v>
      </c>
      <c r="AS1380" s="16">
        <f t="shared" si="2378"/>
        <v>0</v>
      </c>
      <c r="AT1380" s="16">
        <f t="shared" si="2250"/>
        <v>448017.59999999998</v>
      </c>
      <c r="AU1380" s="16">
        <f t="shared" si="2251"/>
        <v>0</v>
      </c>
      <c r="AV1380" s="16">
        <f t="shared" si="2252"/>
        <v>0</v>
      </c>
      <c r="AW1380" s="16">
        <f t="shared" si="2379"/>
        <v>0</v>
      </c>
      <c r="AX1380" s="16">
        <f t="shared" si="2380"/>
        <v>0</v>
      </c>
      <c r="AY1380" s="16">
        <f t="shared" si="2381"/>
        <v>0</v>
      </c>
      <c r="AZ1380" s="16">
        <f t="shared" si="2253"/>
        <v>448017.59999999998</v>
      </c>
      <c r="BA1380" s="16">
        <f t="shared" si="2254"/>
        <v>0</v>
      </c>
      <c r="BB1380" s="16">
        <f t="shared" si="2255"/>
        <v>0</v>
      </c>
      <c r="BC1380" s="16">
        <f t="shared" si="2382"/>
        <v>0</v>
      </c>
      <c r="BD1380" s="30"/>
      <c r="BE1380" s="30"/>
      <c r="BF1380" s="1"/>
      <c r="BG1380" s="1"/>
      <c r="BH1380" s="1"/>
      <c r="BI1380" s="1"/>
      <c r="BJ1380" s="1"/>
    </row>
    <row r="1381" s="1" customFormat="1">
      <c r="A1381" s="13" t="s">
        <v>900</v>
      </c>
      <c r="B1381" s="14" t="s">
        <v>35</v>
      </c>
      <c r="C1381" s="13"/>
      <c r="D1381" s="13"/>
      <c r="E1381" s="29" t="s">
        <v>36</v>
      </c>
      <c r="F1381" s="16">
        <f t="shared" si="2357"/>
        <v>448017.59999999998</v>
      </c>
      <c r="G1381" s="16">
        <f t="shared" si="2358"/>
        <v>0</v>
      </c>
      <c r="H1381" s="16">
        <f t="shared" si="2359"/>
        <v>0</v>
      </c>
      <c r="I1381" s="16">
        <f t="shared" si="2360"/>
        <v>0</v>
      </c>
      <c r="J1381" s="16">
        <f t="shared" si="2361"/>
        <v>0</v>
      </c>
      <c r="K1381" s="16">
        <f t="shared" si="2362"/>
        <v>0</v>
      </c>
      <c r="L1381" s="16">
        <f t="shared" si="2334"/>
        <v>448017.59999999998</v>
      </c>
      <c r="M1381" s="16">
        <f t="shared" si="2335"/>
        <v>0</v>
      </c>
      <c r="N1381" s="16">
        <f t="shared" si="2336"/>
        <v>0</v>
      </c>
      <c r="O1381" s="16">
        <f t="shared" si="2363"/>
        <v>0</v>
      </c>
      <c r="P1381" s="16">
        <f t="shared" si="2364"/>
        <v>0</v>
      </c>
      <c r="Q1381" s="16">
        <f t="shared" si="2365"/>
        <v>0</v>
      </c>
      <c r="R1381" s="16">
        <f t="shared" si="2235"/>
        <v>448017.59999999998</v>
      </c>
      <c r="S1381" s="16">
        <f t="shared" si="2236"/>
        <v>0</v>
      </c>
      <c r="T1381" s="16">
        <f t="shared" si="2237"/>
        <v>0</v>
      </c>
      <c r="U1381" s="16">
        <f t="shared" si="2366"/>
        <v>0</v>
      </c>
      <c r="V1381" s="16">
        <f t="shared" si="2367"/>
        <v>0</v>
      </c>
      <c r="W1381" s="16">
        <f t="shared" si="2368"/>
        <v>0</v>
      </c>
      <c r="X1381" s="16">
        <f t="shared" si="2238"/>
        <v>448017.59999999998</v>
      </c>
      <c r="Y1381" s="16">
        <f t="shared" si="2239"/>
        <v>0</v>
      </c>
      <c r="Z1381" s="16">
        <f t="shared" si="2240"/>
        <v>0</v>
      </c>
      <c r="AA1381" s="16">
        <f t="shared" si="2369"/>
        <v>0</v>
      </c>
      <c r="AB1381" s="16">
        <f t="shared" si="2370"/>
        <v>0</v>
      </c>
      <c r="AC1381" s="16">
        <f t="shared" si="2371"/>
        <v>0</v>
      </c>
      <c r="AD1381" s="16">
        <f t="shared" si="2241"/>
        <v>448017.59999999998</v>
      </c>
      <c r="AE1381" s="16">
        <f t="shared" si="2242"/>
        <v>0</v>
      </c>
      <c r="AF1381" s="16">
        <f t="shared" si="2243"/>
        <v>0</v>
      </c>
      <c r="AG1381" s="16">
        <f t="shared" si="2372"/>
        <v>0</v>
      </c>
      <c r="AH1381" s="16">
        <f t="shared" si="2244"/>
        <v>448017.59999999998</v>
      </c>
      <c r="AI1381" s="16">
        <f t="shared" si="2245"/>
        <v>0</v>
      </c>
      <c r="AJ1381" s="16">
        <f t="shared" si="2246"/>
        <v>0</v>
      </c>
      <c r="AK1381" s="16">
        <f t="shared" si="2373"/>
        <v>0</v>
      </c>
      <c r="AL1381" s="16">
        <f t="shared" si="2374"/>
        <v>0</v>
      </c>
      <c r="AM1381" s="16">
        <f t="shared" si="2375"/>
        <v>0</v>
      </c>
      <c r="AN1381" s="16">
        <f t="shared" si="2247"/>
        <v>448017.59999999998</v>
      </c>
      <c r="AO1381" s="16">
        <f t="shared" si="2248"/>
        <v>0</v>
      </c>
      <c r="AP1381" s="16">
        <f t="shared" si="2249"/>
        <v>0</v>
      </c>
      <c r="AQ1381" s="16">
        <f t="shared" si="2376"/>
        <v>0</v>
      </c>
      <c r="AR1381" s="16">
        <f t="shared" si="2377"/>
        <v>0</v>
      </c>
      <c r="AS1381" s="16">
        <f t="shared" si="2378"/>
        <v>0</v>
      </c>
      <c r="AT1381" s="16">
        <f t="shared" si="2250"/>
        <v>448017.59999999998</v>
      </c>
      <c r="AU1381" s="16">
        <f t="shared" si="2251"/>
        <v>0</v>
      </c>
      <c r="AV1381" s="16">
        <f t="shared" si="2252"/>
        <v>0</v>
      </c>
      <c r="AW1381" s="16">
        <f t="shared" si="2379"/>
        <v>0</v>
      </c>
      <c r="AX1381" s="16">
        <f t="shared" si="2380"/>
        <v>0</v>
      </c>
      <c r="AY1381" s="16">
        <f t="shared" si="2381"/>
        <v>0</v>
      </c>
      <c r="AZ1381" s="16">
        <f t="shared" si="2253"/>
        <v>448017.59999999998</v>
      </c>
      <c r="BA1381" s="16">
        <f t="shared" si="2254"/>
        <v>0</v>
      </c>
      <c r="BB1381" s="16">
        <f t="shared" si="2255"/>
        <v>0</v>
      </c>
      <c r="BC1381" s="16">
        <f t="shared" si="2382"/>
        <v>0</v>
      </c>
      <c r="BD1381" s="30"/>
      <c r="BE1381" s="30"/>
      <c r="BF1381" s="1"/>
      <c r="BG1381" s="1"/>
      <c r="BH1381" s="1"/>
      <c r="BI1381" s="1"/>
      <c r="BJ1381" s="1"/>
    </row>
    <row r="1382" s="1" customFormat="1">
      <c r="A1382" s="13" t="s">
        <v>900</v>
      </c>
      <c r="B1382" s="14">
        <v>400</v>
      </c>
      <c r="C1382" s="13" t="s">
        <v>327</v>
      </c>
      <c r="D1382" s="13" t="s">
        <v>37</v>
      </c>
      <c r="E1382" s="29" t="s">
        <v>736</v>
      </c>
      <c r="F1382" s="16">
        <v>448017.59999999998</v>
      </c>
      <c r="G1382" s="16">
        <v>0</v>
      </c>
      <c r="H1382" s="16">
        <v>0</v>
      </c>
      <c r="I1382" s="16"/>
      <c r="J1382" s="16"/>
      <c r="K1382" s="16"/>
      <c r="L1382" s="16">
        <f t="shared" si="2334"/>
        <v>448017.59999999998</v>
      </c>
      <c r="M1382" s="16">
        <f t="shared" si="2335"/>
        <v>0</v>
      </c>
      <c r="N1382" s="16">
        <f t="shared" si="2336"/>
        <v>0</v>
      </c>
      <c r="O1382" s="16"/>
      <c r="P1382" s="16"/>
      <c r="Q1382" s="16"/>
      <c r="R1382" s="16">
        <f t="shared" si="2235"/>
        <v>448017.59999999998</v>
      </c>
      <c r="S1382" s="16">
        <f t="shared" si="2236"/>
        <v>0</v>
      </c>
      <c r="T1382" s="16">
        <f t="shared" si="2237"/>
        <v>0</v>
      </c>
      <c r="U1382" s="16"/>
      <c r="V1382" s="16"/>
      <c r="W1382" s="16"/>
      <c r="X1382" s="16">
        <f t="shared" si="2238"/>
        <v>448017.59999999998</v>
      </c>
      <c r="Y1382" s="16">
        <f t="shared" si="2239"/>
        <v>0</v>
      </c>
      <c r="Z1382" s="16">
        <f t="shared" si="2240"/>
        <v>0</v>
      </c>
      <c r="AA1382" s="16"/>
      <c r="AB1382" s="16"/>
      <c r="AC1382" s="16"/>
      <c r="AD1382" s="16">
        <f t="shared" si="2241"/>
        <v>448017.59999999998</v>
      </c>
      <c r="AE1382" s="16">
        <f t="shared" si="2242"/>
        <v>0</v>
      </c>
      <c r="AF1382" s="16">
        <f t="shared" si="2243"/>
        <v>0</v>
      </c>
      <c r="AG1382" s="16"/>
      <c r="AH1382" s="16">
        <f t="shared" si="2244"/>
        <v>448017.59999999998</v>
      </c>
      <c r="AI1382" s="16">
        <f t="shared" si="2245"/>
        <v>0</v>
      </c>
      <c r="AJ1382" s="16">
        <f t="shared" si="2246"/>
        <v>0</v>
      </c>
      <c r="AK1382" s="16"/>
      <c r="AL1382" s="16"/>
      <c r="AM1382" s="16"/>
      <c r="AN1382" s="16">
        <f t="shared" si="2247"/>
        <v>448017.59999999998</v>
      </c>
      <c r="AO1382" s="16">
        <f t="shared" si="2248"/>
        <v>0</v>
      </c>
      <c r="AP1382" s="16">
        <f t="shared" si="2249"/>
        <v>0</v>
      </c>
      <c r="AQ1382" s="16"/>
      <c r="AR1382" s="16"/>
      <c r="AS1382" s="16"/>
      <c r="AT1382" s="16">
        <f t="shared" si="2250"/>
        <v>448017.59999999998</v>
      </c>
      <c r="AU1382" s="16">
        <f t="shared" si="2251"/>
        <v>0</v>
      </c>
      <c r="AV1382" s="16">
        <f t="shared" si="2252"/>
        <v>0</v>
      </c>
      <c r="AW1382" s="16"/>
      <c r="AX1382" s="16"/>
      <c r="AY1382" s="16"/>
      <c r="AZ1382" s="16">
        <f t="shared" si="2253"/>
        <v>448017.59999999998</v>
      </c>
      <c r="BA1382" s="16">
        <f t="shared" si="2254"/>
        <v>0</v>
      </c>
      <c r="BB1382" s="16">
        <f t="shared" si="2255"/>
        <v>0</v>
      </c>
      <c r="BC1382" s="16"/>
      <c r="BD1382" s="30"/>
      <c r="BE1382" s="30"/>
      <c r="BF1382" s="1"/>
      <c r="BG1382" s="1"/>
      <c r="BH1382" s="1"/>
      <c r="BI1382" s="1"/>
      <c r="BJ1382" s="1"/>
    </row>
    <row r="1383" s="23" customFormat="1">
      <c r="A1383" s="24" t="s">
        <v>902</v>
      </c>
      <c r="B1383" s="25"/>
      <c r="C1383" s="24"/>
      <c r="D1383" s="24"/>
      <c r="E1383" s="26" t="s">
        <v>263</v>
      </c>
      <c r="F1383" s="27">
        <f t="shared" si="2357"/>
        <v>0</v>
      </c>
      <c r="G1383" s="27">
        <f t="shared" si="2358"/>
        <v>583791</v>
      </c>
      <c r="H1383" s="27">
        <f t="shared" si="2359"/>
        <v>0</v>
      </c>
      <c r="I1383" s="27">
        <f t="shared" si="2360"/>
        <v>0</v>
      </c>
      <c r="J1383" s="27">
        <f t="shared" si="2361"/>
        <v>0</v>
      </c>
      <c r="K1383" s="27">
        <f t="shared" si="2362"/>
        <v>0</v>
      </c>
      <c r="L1383" s="27">
        <f t="shared" si="2334"/>
        <v>0</v>
      </c>
      <c r="M1383" s="27">
        <f t="shared" si="2335"/>
        <v>583791</v>
      </c>
      <c r="N1383" s="27">
        <f t="shared" si="2336"/>
        <v>0</v>
      </c>
      <c r="O1383" s="27">
        <f t="shared" si="2363"/>
        <v>87800.088699999993</v>
      </c>
      <c r="P1383" s="27">
        <f t="shared" si="2364"/>
        <v>0</v>
      </c>
      <c r="Q1383" s="27">
        <f t="shared" si="2365"/>
        <v>0</v>
      </c>
      <c r="R1383" s="27">
        <f t="shared" si="2235"/>
        <v>87800.088699999993</v>
      </c>
      <c r="S1383" s="27">
        <f t="shared" si="2236"/>
        <v>583791</v>
      </c>
      <c r="T1383" s="27">
        <f t="shared" si="2237"/>
        <v>0</v>
      </c>
      <c r="U1383" s="27">
        <f t="shared" si="2366"/>
        <v>-87800.088699999993</v>
      </c>
      <c r="V1383" s="27">
        <f t="shared" si="2367"/>
        <v>0</v>
      </c>
      <c r="W1383" s="27">
        <f t="shared" si="2368"/>
        <v>0</v>
      </c>
      <c r="X1383" s="27">
        <f t="shared" si="2238"/>
        <v>0</v>
      </c>
      <c r="Y1383" s="27">
        <f t="shared" si="2239"/>
        <v>583791</v>
      </c>
      <c r="Z1383" s="27">
        <f t="shared" si="2240"/>
        <v>0</v>
      </c>
      <c r="AA1383" s="27">
        <f t="shared" si="2369"/>
        <v>0</v>
      </c>
      <c r="AB1383" s="27">
        <f t="shared" si="2370"/>
        <v>0</v>
      </c>
      <c r="AC1383" s="27">
        <f t="shared" si="2371"/>
        <v>0</v>
      </c>
      <c r="AD1383" s="27">
        <f t="shared" si="2241"/>
        <v>0</v>
      </c>
      <c r="AE1383" s="27">
        <f t="shared" si="2242"/>
        <v>583791</v>
      </c>
      <c r="AF1383" s="27">
        <f t="shared" si="2243"/>
        <v>0</v>
      </c>
      <c r="AG1383" s="27">
        <f t="shared" si="2372"/>
        <v>0</v>
      </c>
      <c r="AH1383" s="27">
        <f t="shared" si="2244"/>
        <v>0</v>
      </c>
      <c r="AI1383" s="27">
        <f t="shared" si="2245"/>
        <v>583791</v>
      </c>
      <c r="AJ1383" s="27">
        <f t="shared" si="2246"/>
        <v>0</v>
      </c>
      <c r="AK1383" s="27">
        <f t="shared" si="2373"/>
        <v>0</v>
      </c>
      <c r="AL1383" s="27">
        <f t="shared" si="2374"/>
        <v>0</v>
      </c>
      <c r="AM1383" s="27">
        <f t="shared" si="2375"/>
        <v>0</v>
      </c>
      <c r="AN1383" s="27">
        <f t="shared" si="2247"/>
        <v>0</v>
      </c>
      <c r="AO1383" s="27">
        <f t="shared" si="2248"/>
        <v>583791</v>
      </c>
      <c r="AP1383" s="27">
        <f t="shared" si="2249"/>
        <v>0</v>
      </c>
      <c r="AQ1383" s="27">
        <f t="shared" si="2376"/>
        <v>0</v>
      </c>
      <c r="AR1383" s="27">
        <f t="shared" si="2377"/>
        <v>0</v>
      </c>
      <c r="AS1383" s="27">
        <f t="shared" si="2378"/>
        <v>0</v>
      </c>
      <c r="AT1383" s="27">
        <f t="shared" si="2250"/>
        <v>0</v>
      </c>
      <c r="AU1383" s="27">
        <f t="shared" si="2251"/>
        <v>583791</v>
      </c>
      <c r="AV1383" s="27">
        <f t="shared" si="2252"/>
        <v>0</v>
      </c>
      <c r="AW1383" s="27">
        <f t="shared" si="2379"/>
        <v>0</v>
      </c>
      <c r="AX1383" s="27">
        <f t="shared" si="2380"/>
        <v>0</v>
      </c>
      <c r="AY1383" s="27">
        <f t="shared" si="2381"/>
        <v>0</v>
      </c>
      <c r="AZ1383" s="27">
        <f t="shared" si="2253"/>
        <v>0</v>
      </c>
      <c r="BA1383" s="27">
        <f t="shared" si="2254"/>
        <v>583791</v>
      </c>
      <c r="BB1383" s="27">
        <f t="shared" si="2255"/>
        <v>0</v>
      </c>
      <c r="BC1383" s="27">
        <f t="shared" si="2382"/>
        <v>0</v>
      </c>
      <c r="BD1383" s="28"/>
      <c r="BE1383" s="28"/>
      <c r="BF1383" s="23"/>
      <c r="BG1383" s="23"/>
      <c r="BH1383" s="23"/>
      <c r="BI1383" s="23"/>
      <c r="BJ1383" s="23"/>
    </row>
    <row r="1384" s="1" customFormat="1">
      <c r="A1384" s="13" t="s">
        <v>903</v>
      </c>
      <c r="B1384" s="14"/>
      <c r="C1384" s="13"/>
      <c r="D1384" s="13"/>
      <c r="E1384" s="29" t="s">
        <v>904</v>
      </c>
      <c r="F1384" s="16">
        <f>F1390</f>
        <v>0</v>
      </c>
      <c r="G1384" s="16">
        <f>G1390</f>
        <v>583791</v>
      </c>
      <c r="H1384" s="16">
        <f>H1390</f>
        <v>0</v>
      </c>
      <c r="I1384" s="16">
        <f>I1390</f>
        <v>0</v>
      </c>
      <c r="J1384" s="16">
        <f>J1390</f>
        <v>0</v>
      </c>
      <c r="K1384" s="16">
        <f>K1390</f>
        <v>0</v>
      </c>
      <c r="L1384" s="16">
        <f t="shared" si="2334"/>
        <v>0</v>
      </c>
      <c r="M1384" s="16">
        <f t="shared" si="2335"/>
        <v>583791</v>
      </c>
      <c r="N1384" s="16">
        <f t="shared" si="2336"/>
        <v>0</v>
      </c>
      <c r="O1384" s="16">
        <f>O1390+O1385</f>
        <v>87800.088699999993</v>
      </c>
      <c r="P1384" s="16">
        <f>P1390+P1385</f>
        <v>0</v>
      </c>
      <c r="Q1384" s="16">
        <f>Q1390+Q1385</f>
        <v>0</v>
      </c>
      <c r="R1384" s="16">
        <f t="shared" ref="R1384:R1447" si="2383">L1384+O1384</f>
        <v>87800.088699999993</v>
      </c>
      <c r="S1384" s="16">
        <f t="shared" ref="S1384:S1447" si="2384">M1384+P1384</f>
        <v>583791</v>
      </c>
      <c r="T1384" s="16">
        <f t="shared" ref="T1384:T1447" si="2385">N1384+Q1384</f>
        <v>0</v>
      </c>
      <c r="U1384" s="16">
        <f>U1390+U1385</f>
        <v>-87800.088699999993</v>
      </c>
      <c r="V1384" s="16">
        <f>V1390+V1385</f>
        <v>0</v>
      </c>
      <c r="W1384" s="16">
        <f>W1390+W1385</f>
        <v>0</v>
      </c>
      <c r="X1384" s="16">
        <f t="shared" ref="X1384:X1447" si="2386">R1384+U1384</f>
        <v>0</v>
      </c>
      <c r="Y1384" s="16">
        <f t="shared" ref="Y1384:Y1447" si="2387">S1384+V1384</f>
        <v>583791</v>
      </c>
      <c r="Z1384" s="16">
        <f t="shared" ref="Z1384:Z1447" si="2388">T1384+W1384</f>
        <v>0</v>
      </c>
      <c r="AA1384" s="16">
        <f>AA1390+AA1385</f>
        <v>0</v>
      </c>
      <c r="AB1384" s="16">
        <f>AB1390+AB1385</f>
        <v>0</v>
      </c>
      <c r="AC1384" s="16">
        <f>AC1390+AC1385</f>
        <v>0</v>
      </c>
      <c r="AD1384" s="16">
        <f t="shared" ref="AD1384:AD1447" si="2389">X1384+AA1384</f>
        <v>0</v>
      </c>
      <c r="AE1384" s="16">
        <f t="shared" ref="AE1384:AE1447" si="2390">Y1384+AB1384</f>
        <v>583791</v>
      </c>
      <c r="AF1384" s="16">
        <f t="shared" ref="AF1384:AF1447" si="2391">Z1384+AC1384</f>
        <v>0</v>
      </c>
      <c r="AG1384" s="16">
        <f>AG1390+AG1385</f>
        <v>0</v>
      </c>
      <c r="AH1384" s="16">
        <f t="shared" ref="AH1384:AH1447" si="2392">AD1384+AG1384</f>
        <v>0</v>
      </c>
      <c r="AI1384" s="16">
        <f t="shared" ref="AI1384:AI1447" si="2393">AE1384</f>
        <v>583791</v>
      </c>
      <c r="AJ1384" s="16">
        <f t="shared" ref="AJ1384:AJ1447" si="2394">AF1384</f>
        <v>0</v>
      </c>
      <c r="AK1384" s="16">
        <f>AK1390+AK1385</f>
        <v>0</v>
      </c>
      <c r="AL1384" s="16">
        <f>AL1390+AL1385</f>
        <v>0</v>
      </c>
      <c r="AM1384" s="16">
        <f>AM1390+AM1385</f>
        <v>0</v>
      </c>
      <c r="AN1384" s="16">
        <f t="shared" ref="AN1384:AN1447" si="2395">AH1384+AK1384</f>
        <v>0</v>
      </c>
      <c r="AO1384" s="16">
        <f t="shared" ref="AO1384:AO1447" si="2396">AI1384+AL1384</f>
        <v>583791</v>
      </c>
      <c r="AP1384" s="16">
        <f t="shared" ref="AP1384:AP1447" si="2397">AJ1384+AM1384</f>
        <v>0</v>
      </c>
      <c r="AQ1384" s="16">
        <f>AQ1390+AQ1385</f>
        <v>0</v>
      </c>
      <c r="AR1384" s="16">
        <f>AR1390+AR1385</f>
        <v>0</v>
      </c>
      <c r="AS1384" s="16">
        <f>AS1390+AS1385</f>
        <v>0</v>
      </c>
      <c r="AT1384" s="16">
        <f t="shared" ref="AT1384:AT1447" si="2398">AN1384+AQ1384</f>
        <v>0</v>
      </c>
      <c r="AU1384" s="16">
        <f t="shared" ref="AU1384:AU1447" si="2399">AO1384+AR1384</f>
        <v>583791</v>
      </c>
      <c r="AV1384" s="16">
        <f t="shared" ref="AV1384:AV1447" si="2400">AP1384+AS1384</f>
        <v>0</v>
      </c>
      <c r="AW1384" s="16">
        <f>AW1390+AW1385</f>
        <v>0</v>
      </c>
      <c r="AX1384" s="16">
        <f>AX1390+AX1385</f>
        <v>0</v>
      </c>
      <c r="AY1384" s="16">
        <f>AY1390+AY1385</f>
        <v>0</v>
      </c>
      <c r="AZ1384" s="16">
        <f t="shared" ref="AZ1384:AZ1447" si="2401">AT1384+AW1384</f>
        <v>0</v>
      </c>
      <c r="BA1384" s="16">
        <f t="shared" ref="BA1384:BA1447" si="2402">AU1384+AX1384</f>
        <v>583791</v>
      </c>
      <c r="BB1384" s="16">
        <f t="shared" ref="BB1384:BB1447" si="2403">AV1384+AY1384</f>
        <v>0</v>
      </c>
      <c r="BC1384" s="16">
        <f>BC1390+BC1385</f>
        <v>0</v>
      </c>
      <c r="BD1384" s="30"/>
      <c r="BE1384" s="30"/>
      <c r="BF1384" s="1"/>
      <c r="BG1384" s="1"/>
      <c r="BH1384" s="1"/>
      <c r="BI1384" s="1"/>
      <c r="BJ1384" s="1"/>
    </row>
    <row r="1385" s="1" customFormat="1" hidden="1">
      <c r="A1385" s="13" t="s">
        <v>905</v>
      </c>
      <c r="B1385" s="14"/>
      <c r="C1385" s="13"/>
      <c r="D1385" s="13"/>
      <c r="E1385" s="31" t="s">
        <v>906</v>
      </c>
      <c r="F1385" s="16"/>
      <c r="G1385" s="16"/>
      <c r="H1385" s="16"/>
      <c r="I1385" s="16"/>
      <c r="J1385" s="16"/>
      <c r="K1385" s="16"/>
      <c r="L1385" s="16"/>
      <c r="M1385" s="16"/>
      <c r="N1385" s="16"/>
      <c r="O1385" s="16">
        <f>O1386+O1388</f>
        <v>87800.088699999993</v>
      </c>
      <c r="P1385" s="16">
        <f>P1386+P1388</f>
        <v>0</v>
      </c>
      <c r="Q1385" s="16">
        <f>Q1386+Q1388</f>
        <v>0</v>
      </c>
      <c r="R1385" s="16">
        <f t="shared" si="2383"/>
        <v>87800.088699999993</v>
      </c>
      <c r="S1385" s="16">
        <f t="shared" si="2384"/>
        <v>0</v>
      </c>
      <c r="T1385" s="16">
        <f t="shared" si="2385"/>
        <v>0</v>
      </c>
      <c r="U1385" s="16">
        <f>U1386+U1388</f>
        <v>-87800.088699999993</v>
      </c>
      <c r="V1385" s="16">
        <f>V1386+V1388</f>
        <v>0</v>
      </c>
      <c r="W1385" s="16">
        <f>W1386+W1388</f>
        <v>0</v>
      </c>
      <c r="X1385" s="16">
        <f t="shared" si="2386"/>
        <v>0</v>
      </c>
      <c r="Y1385" s="16">
        <f t="shared" si="2387"/>
        <v>0</v>
      </c>
      <c r="Z1385" s="16">
        <f t="shared" si="2388"/>
        <v>0</v>
      </c>
      <c r="AA1385" s="16">
        <f>AA1386+AA1388</f>
        <v>0</v>
      </c>
      <c r="AB1385" s="16">
        <f>AB1386+AB1388</f>
        <v>0</v>
      </c>
      <c r="AC1385" s="16">
        <f>AC1386+AC1388</f>
        <v>0</v>
      </c>
      <c r="AD1385" s="16">
        <f t="shared" si="2389"/>
        <v>0</v>
      </c>
      <c r="AE1385" s="16">
        <f t="shared" si="2390"/>
        <v>0</v>
      </c>
      <c r="AF1385" s="16">
        <f t="shared" si="2391"/>
        <v>0</v>
      </c>
      <c r="AG1385" s="16">
        <f>AG1386+AG1388</f>
        <v>0</v>
      </c>
      <c r="AH1385" s="16">
        <f t="shared" si="2392"/>
        <v>0</v>
      </c>
      <c r="AI1385" s="16">
        <f t="shared" si="2393"/>
        <v>0</v>
      </c>
      <c r="AJ1385" s="16">
        <f t="shared" si="2394"/>
        <v>0</v>
      </c>
      <c r="AK1385" s="16">
        <f>AK1386+AK1388</f>
        <v>0</v>
      </c>
      <c r="AL1385" s="16">
        <f>AL1386+AL1388</f>
        <v>0</v>
      </c>
      <c r="AM1385" s="16">
        <f>AM1386+AM1388</f>
        <v>0</v>
      </c>
      <c r="AN1385" s="16">
        <f t="shared" si="2395"/>
        <v>0</v>
      </c>
      <c r="AO1385" s="16">
        <f t="shared" si="2396"/>
        <v>0</v>
      </c>
      <c r="AP1385" s="16">
        <f t="shared" si="2397"/>
        <v>0</v>
      </c>
      <c r="AQ1385" s="16">
        <f>AQ1386+AQ1388</f>
        <v>0</v>
      </c>
      <c r="AR1385" s="16">
        <f>AR1386+AR1388</f>
        <v>0</v>
      </c>
      <c r="AS1385" s="16">
        <f>AS1386+AS1388</f>
        <v>0</v>
      </c>
      <c r="AT1385" s="16">
        <f t="shared" si="2398"/>
        <v>0</v>
      </c>
      <c r="AU1385" s="16">
        <f t="shared" si="2399"/>
        <v>0</v>
      </c>
      <c r="AV1385" s="16">
        <f t="shared" si="2400"/>
        <v>0</v>
      </c>
      <c r="AW1385" s="16">
        <f>AW1386+AW1388</f>
        <v>0</v>
      </c>
      <c r="AX1385" s="16">
        <f>AX1386+AX1388</f>
        <v>0</v>
      </c>
      <c r="AY1385" s="16">
        <f>AY1386+AY1388</f>
        <v>0</v>
      </c>
      <c r="AZ1385" s="16">
        <f t="shared" si="2401"/>
        <v>0</v>
      </c>
      <c r="BA1385" s="16">
        <f t="shared" si="2402"/>
        <v>0</v>
      </c>
      <c r="BB1385" s="16">
        <f t="shared" si="2403"/>
        <v>0</v>
      </c>
      <c r="BC1385" s="16">
        <f>BC1386+BC1388</f>
        <v>0</v>
      </c>
      <c r="BD1385" s="30">
        <v>0</v>
      </c>
      <c r="BE1385" s="30"/>
      <c r="BF1385" s="1"/>
      <c r="BG1385" s="1"/>
      <c r="BH1385" s="1"/>
      <c r="BI1385" s="1"/>
      <c r="BJ1385" s="1"/>
    </row>
    <row r="1386" s="1" customFormat="1" hidden="1">
      <c r="A1386" s="13" t="s">
        <v>905</v>
      </c>
      <c r="B1386" s="14" t="s">
        <v>35</v>
      </c>
      <c r="C1386" s="13"/>
      <c r="D1386" s="13"/>
      <c r="E1386" s="29" t="s">
        <v>36</v>
      </c>
      <c r="F1386" s="16"/>
      <c r="G1386" s="16"/>
      <c r="H1386" s="16"/>
      <c r="I1386" s="16"/>
      <c r="J1386" s="16"/>
      <c r="K1386" s="16"/>
      <c r="L1386" s="16"/>
      <c r="M1386" s="16"/>
      <c r="N1386" s="16"/>
      <c r="O1386" s="16">
        <f>O1387</f>
        <v>85702.688699999999</v>
      </c>
      <c r="P1386" s="16">
        <f>P1387</f>
        <v>0</v>
      </c>
      <c r="Q1386" s="16">
        <f>Q1387</f>
        <v>0</v>
      </c>
      <c r="R1386" s="16">
        <f t="shared" si="2383"/>
        <v>85702.688699999999</v>
      </c>
      <c r="S1386" s="16">
        <f t="shared" si="2384"/>
        <v>0</v>
      </c>
      <c r="T1386" s="16">
        <f t="shared" si="2385"/>
        <v>0</v>
      </c>
      <c r="U1386" s="16">
        <f>U1387</f>
        <v>-85702.688699999999</v>
      </c>
      <c r="V1386" s="16">
        <f>V1387</f>
        <v>0</v>
      </c>
      <c r="W1386" s="16">
        <f>W1387</f>
        <v>0</v>
      </c>
      <c r="X1386" s="16">
        <f t="shared" si="2386"/>
        <v>0</v>
      </c>
      <c r="Y1386" s="16">
        <f t="shared" si="2387"/>
        <v>0</v>
      </c>
      <c r="Z1386" s="16">
        <f t="shared" si="2388"/>
        <v>0</v>
      </c>
      <c r="AA1386" s="16">
        <f>AA1387</f>
        <v>0</v>
      </c>
      <c r="AB1386" s="16">
        <f>AB1387</f>
        <v>0</v>
      </c>
      <c r="AC1386" s="16">
        <f>AC1387</f>
        <v>0</v>
      </c>
      <c r="AD1386" s="16">
        <f t="shared" si="2389"/>
        <v>0</v>
      </c>
      <c r="AE1386" s="16">
        <f t="shared" si="2390"/>
        <v>0</v>
      </c>
      <c r="AF1386" s="16">
        <f t="shared" si="2391"/>
        <v>0</v>
      </c>
      <c r="AG1386" s="16">
        <f>AG1387</f>
        <v>0</v>
      </c>
      <c r="AH1386" s="16">
        <f t="shared" si="2392"/>
        <v>0</v>
      </c>
      <c r="AI1386" s="16">
        <f t="shared" si="2393"/>
        <v>0</v>
      </c>
      <c r="AJ1386" s="16">
        <f t="shared" si="2394"/>
        <v>0</v>
      </c>
      <c r="AK1386" s="16">
        <f>AK1387</f>
        <v>0</v>
      </c>
      <c r="AL1386" s="16">
        <f>AL1387</f>
        <v>0</v>
      </c>
      <c r="AM1386" s="16">
        <f>AM1387</f>
        <v>0</v>
      </c>
      <c r="AN1386" s="16">
        <f t="shared" si="2395"/>
        <v>0</v>
      </c>
      <c r="AO1386" s="16">
        <f t="shared" si="2396"/>
        <v>0</v>
      </c>
      <c r="AP1386" s="16">
        <f t="shared" si="2397"/>
        <v>0</v>
      </c>
      <c r="AQ1386" s="16">
        <f>AQ1387</f>
        <v>0</v>
      </c>
      <c r="AR1386" s="16">
        <f>AR1387</f>
        <v>0</v>
      </c>
      <c r="AS1386" s="16">
        <f>AS1387</f>
        <v>0</v>
      </c>
      <c r="AT1386" s="16">
        <f t="shared" si="2398"/>
        <v>0</v>
      </c>
      <c r="AU1386" s="16">
        <f t="shared" si="2399"/>
        <v>0</v>
      </c>
      <c r="AV1386" s="16">
        <f t="shared" si="2400"/>
        <v>0</v>
      </c>
      <c r="AW1386" s="16">
        <f>AW1387</f>
        <v>0</v>
      </c>
      <c r="AX1386" s="16">
        <f>AX1387</f>
        <v>0</v>
      </c>
      <c r="AY1386" s="16">
        <f>AY1387</f>
        <v>0</v>
      </c>
      <c r="AZ1386" s="16">
        <f t="shared" si="2401"/>
        <v>0</v>
      </c>
      <c r="BA1386" s="16">
        <f t="shared" si="2402"/>
        <v>0</v>
      </c>
      <c r="BB1386" s="16">
        <f t="shared" si="2403"/>
        <v>0</v>
      </c>
      <c r="BC1386" s="16">
        <f>BC1387</f>
        <v>0</v>
      </c>
      <c r="BD1386" s="30">
        <v>0</v>
      </c>
      <c r="BE1386" s="30"/>
      <c r="BF1386" s="1"/>
      <c r="BG1386" s="1"/>
      <c r="BH1386" s="1"/>
      <c r="BI1386" s="1"/>
      <c r="BJ1386" s="1"/>
    </row>
    <row r="1387" s="1" customFormat="1" hidden="1">
      <c r="A1387" s="13" t="s">
        <v>905</v>
      </c>
      <c r="B1387" s="14">
        <v>400</v>
      </c>
      <c r="C1387" s="13" t="s">
        <v>327</v>
      </c>
      <c r="D1387" s="13" t="s">
        <v>37</v>
      </c>
      <c r="E1387" s="29" t="s">
        <v>736</v>
      </c>
      <c r="F1387" s="16"/>
      <c r="G1387" s="16"/>
      <c r="H1387" s="16"/>
      <c r="I1387" s="16"/>
      <c r="J1387" s="16"/>
      <c r="K1387" s="16"/>
      <c r="L1387" s="16"/>
      <c r="M1387" s="16"/>
      <c r="N1387" s="16"/>
      <c r="O1387" s="16">
        <v>85702.688699999999</v>
      </c>
      <c r="P1387" s="16"/>
      <c r="Q1387" s="16"/>
      <c r="R1387" s="16">
        <f t="shared" si="2383"/>
        <v>85702.688699999999</v>
      </c>
      <c r="S1387" s="16">
        <f t="shared" si="2384"/>
        <v>0</v>
      </c>
      <c r="T1387" s="16">
        <f t="shared" si="2385"/>
        <v>0</v>
      </c>
      <c r="U1387" s="16">
        <v>-85702.688699999999</v>
      </c>
      <c r="V1387" s="16"/>
      <c r="W1387" s="16"/>
      <c r="X1387" s="16">
        <f t="shared" si="2386"/>
        <v>0</v>
      </c>
      <c r="Y1387" s="16">
        <f t="shared" si="2387"/>
        <v>0</v>
      </c>
      <c r="Z1387" s="16">
        <f t="shared" si="2388"/>
        <v>0</v>
      </c>
      <c r="AA1387" s="16"/>
      <c r="AB1387" s="16"/>
      <c r="AC1387" s="16"/>
      <c r="AD1387" s="16">
        <f t="shared" si="2389"/>
        <v>0</v>
      </c>
      <c r="AE1387" s="16">
        <f t="shared" si="2390"/>
        <v>0</v>
      </c>
      <c r="AF1387" s="16">
        <f t="shared" si="2391"/>
        <v>0</v>
      </c>
      <c r="AG1387" s="16"/>
      <c r="AH1387" s="16">
        <f t="shared" si="2392"/>
        <v>0</v>
      </c>
      <c r="AI1387" s="16">
        <f t="shared" si="2393"/>
        <v>0</v>
      </c>
      <c r="AJ1387" s="16">
        <f t="shared" si="2394"/>
        <v>0</v>
      </c>
      <c r="AK1387" s="16"/>
      <c r="AL1387" s="16"/>
      <c r="AM1387" s="16"/>
      <c r="AN1387" s="16">
        <f t="shared" si="2395"/>
        <v>0</v>
      </c>
      <c r="AO1387" s="16">
        <f t="shared" si="2396"/>
        <v>0</v>
      </c>
      <c r="AP1387" s="16">
        <f t="shared" si="2397"/>
        <v>0</v>
      </c>
      <c r="AQ1387" s="16"/>
      <c r="AR1387" s="16"/>
      <c r="AS1387" s="16"/>
      <c r="AT1387" s="16">
        <f t="shared" si="2398"/>
        <v>0</v>
      </c>
      <c r="AU1387" s="16">
        <f t="shared" si="2399"/>
        <v>0</v>
      </c>
      <c r="AV1387" s="16">
        <f t="shared" si="2400"/>
        <v>0</v>
      </c>
      <c r="AW1387" s="16"/>
      <c r="AX1387" s="16"/>
      <c r="AY1387" s="16"/>
      <c r="AZ1387" s="16">
        <f t="shared" si="2401"/>
        <v>0</v>
      </c>
      <c r="BA1387" s="16">
        <f t="shared" si="2402"/>
        <v>0</v>
      </c>
      <c r="BB1387" s="16">
        <f t="shared" si="2403"/>
        <v>0</v>
      </c>
      <c r="BC1387" s="16"/>
      <c r="BD1387" s="30">
        <v>0</v>
      </c>
      <c r="BE1387" s="30"/>
      <c r="BF1387" s="1"/>
      <c r="BG1387" s="1"/>
      <c r="BH1387" s="1"/>
      <c r="BI1387" s="1"/>
      <c r="BJ1387" s="1"/>
    </row>
    <row r="1388" s="1" customFormat="1" hidden="1">
      <c r="A1388" s="13" t="s">
        <v>905</v>
      </c>
      <c r="B1388" s="14" t="s">
        <v>52</v>
      </c>
      <c r="C1388" s="13"/>
      <c r="D1388" s="13"/>
      <c r="E1388" s="29" t="s">
        <v>53</v>
      </c>
      <c r="F1388" s="16"/>
      <c r="G1388" s="16"/>
      <c r="H1388" s="16"/>
      <c r="I1388" s="16"/>
      <c r="J1388" s="16"/>
      <c r="K1388" s="16"/>
      <c r="L1388" s="16"/>
      <c r="M1388" s="16"/>
      <c r="N1388" s="16"/>
      <c r="O1388" s="16">
        <f>O1389</f>
        <v>2097.4000000000001</v>
      </c>
      <c r="P1388" s="16">
        <f>P1389</f>
        <v>0</v>
      </c>
      <c r="Q1388" s="16">
        <f>Q1389</f>
        <v>0</v>
      </c>
      <c r="R1388" s="16">
        <f t="shared" si="2383"/>
        <v>2097.4000000000001</v>
      </c>
      <c r="S1388" s="16">
        <f t="shared" si="2384"/>
        <v>0</v>
      </c>
      <c r="T1388" s="16">
        <f t="shared" si="2385"/>
        <v>0</v>
      </c>
      <c r="U1388" s="16">
        <f>U1389</f>
        <v>-2097.4000000000001</v>
      </c>
      <c r="V1388" s="16">
        <f>V1389</f>
        <v>0</v>
      </c>
      <c r="W1388" s="16">
        <f>W1389</f>
        <v>0</v>
      </c>
      <c r="X1388" s="16">
        <f t="shared" si="2386"/>
        <v>0</v>
      </c>
      <c r="Y1388" s="16">
        <f t="shared" si="2387"/>
        <v>0</v>
      </c>
      <c r="Z1388" s="16">
        <f t="shared" si="2388"/>
        <v>0</v>
      </c>
      <c r="AA1388" s="16">
        <f>AA1389</f>
        <v>0</v>
      </c>
      <c r="AB1388" s="16">
        <f>AB1389</f>
        <v>0</v>
      </c>
      <c r="AC1388" s="16">
        <f>AC1389</f>
        <v>0</v>
      </c>
      <c r="AD1388" s="16">
        <f t="shared" si="2389"/>
        <v>0</v>
      </c>
      <c r="AE1388" s="16">
        <f t="shared" si="2390"/>
        <v>0</v>
      </c>
      <c r="AF1388" s="16">
        <f t="shared" si="2391"/>
        <v>0</v>
      </c>
      <c r="AG1388" s="16">
        <f>AG1389</f>
        <v>0</v>
      </c>
      <c r="AH1388" s="16">
        <f t="shared" si="2392"/>
        <v>0</v>
      </c>
      <c r="AI1388" s="16">
        <f t="shared" si="2393"/>
        <v>0</v>
      </c>
      <c r="AJ1388" s="16">
        <f t="shared" si="2394"/>
        <v>0</v>
      </c>
      <c r="AK1388" s="16">
        <f>AK1389</f>
        <v>0</v>
      </c>
      <c r="AL1388" s="16">
        <f>AL1389</f>
        <v>0</v>
      </c>
      <c r="AM1388" s="16">
        <f>AM1389</f>
        <v>0</v>
      </c>
      <c r="AN1388" s="16">
        <f t="shared" si="2395"/>
        <v>0</v>
      </c>
      <c r="AO1388" s="16">
        <f t="shared" si="2396"/>
        <v>0</v>
      </c>
      <c r="AP1388" s="16">
        <f t="shared" si="2397"/>
        <v>0</v>
      </c>
      <c r="AQ1388" s="16">
        <f>AQ1389</f>
        <v>0</v>
      </c>
      <c r="AR1388" s="16">
        <f>AR1389</f>
        <v>0</v>
      </c>
      <c r="AS1388" s="16">
        <f>AS1389</f>
        <v>0</v>
      </c>
      <c r="AT1388" s="16">
        <f t="shared" si="2398"/>
        <v>0</v>
      </c>
      <c r="AU1388" s="16">
        <f t="shared" si="2399"/>
        <v>0</v>
      </c>
      <c r="AV1388" s="16">
        <f t="shared" si="2400"/>
        <v>0</v>
      </c>
      <c r="AW1388" s="16">
        <f>AW1389</f>
        <v>0</v>
      </c>
      <c r="AX1388" s="16">
        <f>AX1389</f>
        <v>0</v>
      </c>
      <c r="AY1388" s="16">
        <f>AY1389</f>
        <v>0</v>
      </c>
      <c r="AZ1388" s="16">
        <f t="shared" si="2401"/>
        <v>0</v>
      </c>
      <c r="BA1388" s="16">
        <f t="shared" si="2402"/>
        <v>0</v>
      </c>
      <c r="BB1388" s="16">
        <f t="shared" si="2403"/>
        <v>0</v>
      </c>
      <c r="BC1388" s="16">
        <f>BC1389</f>
        <v>0</v>
      </c>
      <c r="BD1388" s="30">
        <v>0</v>
      </c>
      <c r="BE1388" s="30"/>
      <c r="BF1388" s="1"/>
      <c r="BG1388" s="1"/>
      <c r="BH1388" s="1"/>
      <c r="BI1388" s="1"/>
      <c r="BJ1388" s="1"/>
    </row>
    <row r="1389" s="1" customFormat="1" hidden="1">
      <c r="A1389" s="13" t="s">
        <v>905</v>
      </c>
      <c r="B1389" s="14">
        <v>800</v>
      </c>
      <c r="C1389" s="13" t="s">
        <v>327</v>
      </c>
      <c r="D1389" s="13" t="s">
        <v>37</v>
      </c>
      <c r="E1389" s="29" t="s">
        <v>736</v>
      </c>
      <c r="F1389" s="16"/>
      <c r="G1389" s="16"/>
      <c r="H1389" s="16"/>
      <c r="I1389" s="16"/>
      <c r="J1389" s="16"/>
      <c r="K1389" s="16"/>
      <c r="L1389" s="16"/>
      <c r="M1389" s="16"/>
      <c r="N1389" s="16"/>
      <c r="O1389" s="16">
        <v>2097.4000000000001</v>
      </c>
      <c r="P1389" s="16"/>
      <c r="Q1389" s="16"/>
      <c r="R1389" s="16">
        <f t="shared" si="2383"/>
        <v>2097.4000000000001</v>
      </c>
      <c r="S1389" s="16">
        <f t="shared" si="2384"/>
        <v>0</v>
      </c>
      <c r="T1389" s="16">
        <f t="shared" si="2385"/>
        <v>0</v>
      </c>
      <c r="U1389" s="16">
        <v>-2097.4000000000001</v>
      </c>
      <c r="V1389" s="16"/>
      <c r="W1389" s="16"/>
      <c r="X1389" s="16">
        <f t="shared" si="2386"/>
        <v>0</v>
      </c>
      <c r="Y1389" s="16">
        <f t="shared" si="2387"/>
        <v>0</v>
      </c>
      <c r="Z1389" s="16">
        <f t="shared" si="2388"/>
        <v>0</v>
      </c>
      <c r="AA1389" s="16"/>
      <c r="AB1389" s="16"/>
      <c r="AC1389" s="16"/>
      <c r="AD1389" s="16">
        <f t="shared" si="2389"/>
        <v>0</v>
      </c>
      <c r="AE1389" s="16">
        <f t="shared" si="2390"/>
        <v>0</v>
      </c>
      <c r="AF1389" s="16">
        <f t="shared" si="2391"/>
        <v>0</v>
      </c>
      <c r="AG1389" s="16"/>
      <c r="AH1389" s="16">
        <f t="shared" si="2392"/>
        <v>0</v>
      </c>
      <c r="AI1389" s="16">
        <f t="shared" si="2393"/>
        <v>0</v>
      </c>
      <c r="AJ1389" s="16">
        <f t="shared" si="2394"/>
        <v>0</v>
      </c>
      <c r="AK1389" s="16"/>
      <c r="AL1389" s="16"/>
      <c r="AM1389" s="16"/>
      <c r="AN1389" s="16">
        <f t="shared" si="2395"/>
        <v>0</v>
      </c>
      <c r="AO1389" s="16">
        <f t="shared" si="2396"/>
        <v>0</v>
      </c>
      <c r="AP1389" s="16">
        <f t="shared" si="2397"/>
        <v>0</v>
      </c>
      <c r="AQ1389" s="16"/>
      <c r="AR1389" s="16"/>
      <c r="AS1389" s="16"/>
      <c r="AT1389" s="16">
        <f t="shared" si="2398"/>
        <v>0</v>
      </c>
      <c r="AU1389" s="16">
        <f t="shared" si="2399"/>
        <v>0</v>
      </c>
      <c r="AV1389" s="16">
        <f t="shared" si="2400"/>
        <v>0</v>
      </c>
      <c r="AW1389" s="16"/>
      <c r="AX1389" s="16"/>
      <c r="AY1389" s="16"/>
      <c r="AZ1389" s="16">
        <f t="shared" si="2401"/>
        <v>0</v>
      </c>
      <c r="BA1389" s="16">
        <f t="shared" si="2402"/>
        <v>0</v>
      </c>
      <c r="BB1389" s="16">
        <f t="shared" si="2403"/>
        <v>0</v>
      </c>
      <c r="BC1389" s="16"/>
      <c r="BD1389" s="30">
        <v>0</v>
      </c>
      <c r="BE1389" s="30"/>
      <c r="BF1389" s="1"/>
      <c r="BG1389" s="1"/>
      <c r="BH1389" s="1"/>
      <c r="BI1389" s="1"/>
      <c r="BJ1389" s="1"/>
    </row>
    <row r="1390" s="1" customFormat="1">
      <c r="A1390" s="13" t="s">
        <v>907</v>
      </c>
      <c r="B1390" s="14"/>
      <c r="C1390" s="13"/>
      <c r="D1390" s="13"/>
      <c r="E1390" s="29" t="s">
        <v>908</v>
      </c>
      <c r="F1390" s="16">
        <f t="shared" si="2357"/>
        <v>0</v>
      </c>
      <c r="G1390" s="16">
        <f t="shared" si="2358"/>
        <v>583791</v>
      </c>
      <c r="H1390" s="16">
        <f t="shared" si="2359"/>
        <v>0</v>
      </c>
      <c r="I1390" s="16">
        <f t="shared" si="2360"/>
        <v>0</v>
      </c>
      <c r="J1390" s="16">
        <f t="shared" si="2361"/>
        <v>0</v>
      </c>
      <c r="K1390" s="16">
        <f t="shared" si="2362"/>
        <v>0</v>
      </c>
      <c r="L1390" s="16">
        <f t="shared" si="2334"/>
        <v>0</v>
      </c>
      <c r="M1390" s="16">
        <f t="shared" si="2335"/>
        <v>583791</v>
      </c>
      <c r="N1390" s="16">
        <f t="shared" si="2336"/>
        <v>0</v>
      </c>
      <c r="O1390" s="16">
        <f t="shared" si="2363"/>
        <v>0</v>
      </c>
      <c r="P1390" s="16">
        <f t="shared" si="2364"/>
        <v>0</v>
      </c>
      <c r="Q1390" s="16">
        <f t="shared" si="2365"/>
        <v>0</v>
      </c>
      <c r="R1390" s="16">
        <f t="shared" si="2383"/>
        <v>0</v>
      </c>
      <c r="S1390" s="16">
        <f t="shared" si="2384"/>
        <v>583791</v>
      </c>
      <c r="T1390" s="16">
        <f t="shared" si="2385"/>
        <v>0</v>
      </c>
      <c r="U1390" s="16">
        <f t="shared" ref="U1390:U1391" si="2404">U1391</f>
        <v>0</v>
      </c>
      <c r="V1390" s="16">
        <f t="shared" ref="V1390:V1391" si="2405">V1391</f>
        <v>0</v>
      </c>
      <c r="W1390" s="16">
        <f t="shared" ref="W1390:W1391" si="2406">W1391</f>
        <v>0</v>
      </c>
      <c r="X1390" s="16">
        <f t="shared" si="2386"/>
        <v>0</v>
      </c>
      <c r="Y1390" s="16">
        <f t="shared" si="2387"/>
        <v>583791</v>
      </c>
      <c r="Z1390" s="16">
        <f t="shared" si="2388"/>
        <v>0</v>
      </c>
      <c r="AA1390" s="16">
        <f t="shared" ref="AA1390:AA1391" si="2407">AA1391</f>
        <v>0</v>
      </c>
      <c r="AB1390" s="16">
        <f t="shared" ref="AB1390:AB1391" si="2408">AB1391</f>
        <v>0</v>
      </c>
      <c r="AC1390" s="16">
        <f t="shared" ref="AC1390:AC1391" si="2409">AC1391</f>
        <v>0</v>
      </c>
      <c r="AD1390" s="16">
        <f t="shared" si="2389"/>
        <v>0</v>
      </c>
      <c r="AE1390" s="16">
        <f t="shared" si="2390"/>
        <v>583791</v>
      </c>
      <c r="AF1390" s="16">
        <f t="shared" si="2391"/>
        <v>0</v>
      </c>
      <c r="AG1390" s="16">
        <f t="shared" ref="AG1390:AG1391" si="2410">AG1391</f>
        <v>0</v>
      </c>
      <c r="AH1390" s="16">
        <f t="shared" si="2392"/>
        <v>0</v>
      </c>
      <c r="AI1390" s="16">
        <f t="shared" si="2393"/>
        <v>583791</v>
      </c>
      <c r="AJ1390" s="16">
        <f t="shared" si="2394"/>
        <v>0</v>
      </c>
      <c r="AK1390" s="16">
        <f t="shared" ref="AK1390:AK1391" si="2411">AK1391</f>
        <v>0</v>
      </c>
      <c r="AL1390" s="16">
        <f t="shared" ref="AL1390:AL1391" si="2412">AL1391</f>
        <v>0</v>
      </c>
      <c r="AM1390" s="16">
        <f t="shared" ref="AM1390:AM1391" si="2413">AM1391</f>
        <v>0</v>
      </c>
      <c r="AN1390" s="16">
        <f t="shared" si="2395"/>
        <v>0</v>
      </c>
      <c r="AO1390" s="16">
        <f t="shared" si="2396"/>
        <v>583791</v>
      </c>
      <c r="AP1390" s="16">
        <f t="shared" si="2397"/>
        <v>0</v>
      </c>
      <c r="AQ1390" s="16">
        <f t="shared" ref="AQ1390:AQ1391" si="2414">AQ1391</f>
        <v>0</v>
      </c>
      <c r="AR1390" s="16">
        <f t="shared" ref="AR1390:AR1391" si="2415">AR1391</f>
        <v>0</v>
      </c>
      <c r="AS1390" s="16">
        <f t="shared" ref="AS1390:AS1391" si="2416">AS1391</f>
        <v>0</v>
      </c>
      <c r="AT1390" s="16">
        <f t="shared" si="2398"/>
        <v>0</v>
      </c>
      <c r="AU1390" s="16">
        <f t="shared" si="2399"/>
        <v>583791</v>
      </c>
      <c r="AV1390" s="16">
        <f t="shared" si="2400"/>
        <v>0</v>
      </c>
      <c r="AW1390" s="16">
        <f t="shared" ref="AW1390:AW1391" si="2417">AW1391</f>
        <v>0</v>
      </c>
      <c r="AX1390" s="16">
        <f t="shared" ref="AX1390:AX1391" si="2418">AX1391</f>
        <v>0</v>
      </c>
      <c r="AY1390" s="16">
        <f t="shared" ref="AY1390:AY1391" si="2419">AY1391</f>
        <v>0</v>
      </c>
      <c r="AZ1390" s="16">
        <f t="shared" si="2401"/>
        <v>0</v>
      </c>
      <c r="BA1390" s="16">
        <f t="shared" si="2402"/>
        <v>583791</v>
      </c>
      <c r="BB1390" s="16">
        <f t="shared" si="2403"/>
        <v>0</v>
      </c>
      <c r="BC1390" s="16">
        <f t="shared" ref="BC1390:BC1391" si="2420">BC1391</f>
        <v>0</v>
      </c>
      <c r="BD1390" s="30"/>
      <c r="BE1390" s="30"/>
      <c r="BF1390" s="1"/>
      <c r="BG1390" s="1"/>
      <c r="BH1390" s="1"/>
      <c r="BI1390" s="1"/>
      <c r="BJ1390" s="1"/>
    </row>
    <row r="1391" s="1" customFormat="1">
      <c r="A1391" s="13" t="s">
        <v>907</v>
      </c>
      <c r="B1391" s="14" t="s">
        <v>35</v>
      </c>
      <c r="C1391" s="13"/>
      <c r="D1391" s="13"/>
      <c r="E1391" s="29" t="s">
        <v>36</v>
      </c>
      <c r="F1391" s="16">
        <f t="shared" si="2357"/>
        <v>0</v>
      </c>
      <c r="G1391" s="16">
        <f t="shared" si="2358"/>
        <v>583791</v>
      </c>
      <c r="H1391" s="16">
        <f t="shared" si="2359"/>
        <v>0</v>
      </c>
      <c r="I1391" s="16">
        <f t="shared" si="2360"/>
        <v>0</v>
      </c>
      <c r="J1391" s="16">
        <f t="shared" si="2361"/>
        <v>0</v>
      </c>
      <c r="K1391" s="16">
        <f t="shared" si="2362"/>
        <v>0</v>
      </c>
      <c r="L1391" s="16">
        <f t="shared" si="2334"/>
        <v>0</v>
      </c>
      <c r="M1391" s="16">
        <f t="shared" si="2335"/>
        <v>583791</v>
      </c>
      <c r="N1391" s="16">
        <f t="shared" si="2336"/>
        <v>0</v>
      </c>
      <c r="O1391" s="16">
        <f t="shared" si="2363"/>
        <v>0</v>
      </c>
      <c r="P1391" s="16">
        <f t="shared" si="2364"/>
        <v>0</v>
      </c>
      <c r="Q1391" s="16">
        <f t="shared" si="2365"/>
        <v>0</v>
      </c>
      <c r="R1391" s="16">
        <f t="shared" si="2383"/>
        <v>0</v>
      </c>
      <c r="S1391" s="16">
        <f t="shared" si="2384"/>
        <v>583791</v>
      </c>
      <c r="T1391" s="16">
        <f t="shared" si="2385"/>
        <v>0</v>
      </c>
      <c r="U1391" s="16">
        <f t="shared" si="2404"/>
        <v>0</v>
      </c>
      <c r="V1391" s="16">
        <f t="shared" si="2405"/>
        <v>0</v>
      </c>
      <c r="W1391" s="16">
        <f t="shared" si="2406"/>
        <v>0</v>
      </c>
      <c r="X1391" s="16">
        <f t="shared" si="2386"/>
        <v>0</v>
      </c>
      <c r="Y1391" s="16">
        <f t="shared" si="2387"/>
        <v>583791</v>
      </c>
      <c r="Z1391" s="16">
        <f t="shared" si="2388"/>
        <v>0</v>
      </c>
      <c r="AA1391" s="16">
        <f t="shared" si="2407"/>
        <v>0</v>
      </c>
      <c r="AB1391" s="16">
        <f t="shared" si="2408"/>
        <v>0</v>
      </c>
      <c r="AC1391" s="16">
        <f t="shared" si="2409"/>
        <v>0</v>
      </c>
      <c r="AD1391" s="16">
        <f t="shared" si="2389"/>
        <v>0</v>
      </c>
      <c r="AE1391" s="16">
        <f t="shared" si="2390"/>
        <v>583791</v>
      </c>
      <c r="AF1391" s="16">
        <f t="shared" si="2391"/>
        <v>0</v>
      </c>
      <c r="AG1391" s="16">
        <f t="shared" si="2410"/>
        <v>0</v>
      </c>
      <c r="AH1391" s="16">
        <f t="shared" si="2392"/>
        <v>0</v>
      </c>
      <c r="AI1391" s="16">
        <f t="shared" si="2393"/>
        <v>583791</v>
      </c>
      <c r="AJ1391" s="16">
        <f t="shared" si="2394"/>
        <v>0</v>
      </c>
      <c r="AK1391" s="16">
        <f t="shared" si="2411"/>
        <v>0</v>
      </c>
      <c r="AL1391" s="16">
        <f t="shared" si="2412"/>
        <v>0</v>
      </c>
      <c r="AM1391" s="16">
        <f t="shared" si="2413"/>
        <v>0</v>
      </c>
      <c r="AN1391" s="16">
        <f t="shared" si="2395"/>
        <v>0</v>
      </c>
      <c r="AO1391" s="16">
        <f t="shared" si="2396"/>
        <v>583791</v>
      </c>
      <c r="AP1391" s="16">
        <f t="shared" si="2397"/>
        <v>0</v>
      </c>
      <c r="AQ1391" s="16">
        <f t="shared" si="2414"/>
        <v>0</v>
      </c>
      <c r="AR1391" s="16">
        <f t="shared" si="2415"/>
        <v>0</v>
      </c>
      <c r="AS1391" s="16">
        <f t="shared" si="2416"/>
        <v>0</v>
      </c>
      <c r="AT1391" s="16">
        <f t="shared" si="2398"/>
        <v>0</v>
      </c>
      <c r="AU1391" s="16">
        <f t="shared" si="2399"/>
        <v>583791</v>
      </c>
      <c r="AV1391" s="16">
        <f t="shared" si="2400"/>
        <v>0</v>
      </c>
      <c r="AW1391" s="16">
        <f t="shared" si="2417"/>
        <v>0</v>
      </c>
      <c r="AX1391" s="16">
        <f t="shared" si="2418"/>
        <v>0</v>
      </c>
      <c r="AY1391" s="16">
        <f t="shared" si="2419"/>
        <v>0</v>
      </c>
      <c r="AZ1391" s="16">
        <f t="shared" si="2401"/>
        <v>0</v>
      </c>
      <c r="BA1391" s="16">
        <f t="shared" si="2402"/>
        <v>583791</v>
      </c>
      <c r="BB1391" s="16">
        <f t="shared" si="2403"/>
        <v>0</v>
      </c>
      <c r="BC1391" s="16">
        <f t="shared" si="2420"/>
        <v>0</v>
      </c>
      <c r="BD1391" s="30"/>
      <c r="BE1391" s="30"/>
      <c r="BF1391" s="1"/>
      <c r="BG1391" s="1"/>
      <c r="BH1391" s="1"/>
      <c r="BI1391" s="1"/>
      <c r="BJ1391" s="1"/>
    </row>
    <row r="1392" s="1" customFormat="1">
      <c r="A1392" s="13" t="s">
        <v>907</v>
      </c>
      <c r="B1392" s="14">
        <v>400</v>
      </c>
      <c r="C1392" s="13" t="s">
        <v>327</v>
      </c>
      <c r="D1392" s="13" t="s">
        <v>37</v>
      </c>
      <c r="E1392" s="29" t="s">
        <v>736</v>
      </c>
      <c r="F1392" s="16">
        <v>0</v>
      </c>
      <c r="G1392" s="16">
        <v>583791</v>
      </c>
      <c r="H1392" s="16">
        <v>0</v>
      </c>
      <c r="I1392" s="16"/>
      <c r="J1392" s="16"/>
      <c r="K1392" s="16"/>
      <c r="L1392" s="16">
        <f t="shared" si="2334"/>
        <v>0</v>
      </c>
      <c r="M1392" s="16">
        <f t="shared" si="2335"/>
        <v>583791</v>
      </c>
      <c r="N1392" s="16">
        <f t="shared" si="2336"/>
        <v>0</v>
      </c>
      <c r="O1392" s="16"/>
      <c r="P1392" s="16"/>
      <c r="Q1392" s="16"/>
      <c r="R1392" s="16">
        <f t="shared" si="2383"/>
        <v>0</v>
      </c>
      <c r="S1392" s="16">
        <f t="shared" si="2384"/>
        <v>583791</v>
      </c>
      <c r="T1392" s="16">
        <f t="shared" si="2385"/>
        <v>0</v>
      </c>
      <c r="U1392" s="16"/>
      <c r="V1392" s="16"/>
      <c r="W1392" s="16"/>
      <c r="X1392" s="16">
        <f t="shared" si="2386"/>
        <v>0</v>
      </c>
      <c r="Y1392" s="16">
        <f t="shared" si="2387"/>
        <v>583791</v>
      </c>
      <c r="Z1392" s="16">
        <f t="shared" si="2388"/>
        <v>0</v>
      </c>
      <c r="AA1392" s="16"/>
      <c r="AB1392" s="16"/>
      <c r="AC1392" s="16"/>
      <c r="AD1392" s="16">
        <f t="shared" si="2389"/>
        <v>0</v>
      </c>
      <c r="AE1392" s="16">
        <f t="shared" si="2390"/>
        <v>583791</v>
      </c>
      <c r="AF1392" s="16">
        <f t="shared" si="2391"/>
        <v>0</v>
      </c>
      <c r="AG1392" s="16"/>
      <c r="AH1392" s="16">
        <f t="shared" si="2392"/>
        <v>0</v>
      </c>
      <c r="AI1392" s="16">
        <f t="shared" si="2393"/>
        <v>583791</v>
      </c>
      <c r="AJ1392" s="16">
        <f t="shared" si="2394"/>
        <v>0</v>
      </c>
      <c r="AK1392" s="16"/>
      <c r="AL1392" s="16"/>
      <c r="AM1392" s="16"/>
      <c r="AN1392" s="16">
        <f t="shared" si="2395"/>
        <v>0</v>
      </c>
      <c r="AO1392" s="16">
        <f t="shared" si="2396"/>
        <v>583791</v>
      </c>
      <c r="AP1392" s="16">
        <f t="shared" si="2397"/>
        <v>0</v>
      </c>
      <c r="AQ1392" s="16"/>
      <c r="AR1392" s="16"/>
      <c r="AS1392" s="16"/>
      <c r="AT1392" s="16">
        <f t="shared" si="2398"/>
        <v>0</v>
      </c>
      <c r="AU1392" s="16">
        <f t="shared" si="2399"/>
        <v>583791</v>
      </c>
      <c r="AV1392" s="16">
        <f t="shared" si="2400"/>
        <v>0</v>
      </c>
      <c r="AW1392" s="16"/>
      <c r="AX1392" s="16"/>
      <c r="AY1392" s="16"/>
      <c r="AZ1392" s="16">
        <f t="shared" si="2401"/>
        <v>0</v>
      </c>
      <c r="BA1392" s="16">
        <f t="shared" si="2402"/>
        <v>583791</v>
      </c>
      <c r="BB1392" s="16">
        <f t="shared" si="2403"/>
        <v>0</v>
      </c>
      <c r="BC1392" s="16"/>
      <c r="BD1392" s="30"/>
      <c r="BE1392" s="30"/>
      <c r="BF1392" s="1"/>
      <c r="BG1392" s="1"/>
      <c r="BH1392" s="1"/>
      <c r="BI1392" s="1"/>
      <c r="BJ1392" s="1"/>
    </row>
    <row r="1393" s="23" customFormat="1">
      <c r="A1393" s="24" t="s">
        <v>909</v>
      </c>
      <c r="B1393" s="25"/>
      <c r="C1393" s="24"/>
      <c r="D1393" s="24"/>
      <c r="E1393" s="26" t="s">
        <v>30</v>
      </c>
      <c r="F1393" s="27">
        <f>F1394+F1403</f>
        <v>1213505.5</v>
      </c>
      <c r="G1393" s="27">
        <f>G1394+G1403</f>
        <v>897583.30000000005</v>
      </c>
      <c r="H1393" s="27">
        <f>H1394+H1403</f>
        <v>1572368.3</v>
      </c>
      <c r="I1393" s="27">
        <f>I1394+I1403</f>
        <v>0</v>
      </c>
      <c r="J1393" s="27">
        <f>J1394+J1403</f>
        <v>0</v>
      </c>
      <c r="K1393" s="27">
        <f>K1394+K1403</f>
        <v>0</v>
      </c>
      <c r="L1393" s="27">
        <f t="shared" si="2334"/>
        <v>1213505.5</v>
      </c>
      <c r="M1393" s="27">
        <f t="shared" si="2335"/>
        <v>897583.30000000005</v>
      </c>
      <c r="N1393" s="27">
        <f t="shared" si="2336"/>
        <v>1572368.3</v>
      </c>
      <c r="O1393" s="27">
        <f>O1394+O1403</f>
        <v>248246.24638</v>
      </c>
      <c r="P1393" s="27">
        <f>P1394+P1403</f>
        <v>0</v>
      </c>
      <c r="Q1393" s="27">
        <f>Q1394+Q1403</f>
        <v>-231023.29000000001</v>
      </c>
      <c r="R1393" s="27">
        <f t="shared" si="2383"/>
        <v>1461751.7463799999</v>
      </c>
      <c r="S1393" s="27">
        <f t="shared" si="2384"/>
        <v>897583.30000000005</v>
      </c>
      <c r="T1393" s="27">
        <f t="shared" si="2385"/>
        <v>1341345.01</v>
      </c>
      <c r="U1393" s="27">
        <f>U1394+U1403</f>
        <v>126559.43425999999</v>
      </c>
      <c r="V1393" s="27">
        <f>V1394+V1403</f>
        <v>0</v>
      </c>
      <c r="W1393" s="27">
        <f>W1394+W1403</f>
        <v>0</v>
      </c>
      <c r="X1393" s="27">
        <f t="shared" si="2386"/>
        <v>1588311.1806399999</v>
      </c>
      <c r="Y1393" s="27">
        <f t="shared" si="2387"/>
        <v>897583.30000000005</v>
      </c>
      <c r="Z1393" s="27">
        <f t="shared" si="2388"/>
        <v>1341345.01</v>
      </c>
      <c r="AA1393" s="27">
        <f>AA1394+AA1403</f>
        <v>609208.56999999995</v>
      </c>
      <c r="AB1393" s="27">
        <f>AB1394+AB1403</f>
        <v>0</v>
      </c>
      <c r="AC1393" s="27">
        <f>AC1394+AC1403</f>
        <v>0</v>
      </c>
      <c r="AD1393" s="27">
        <f t="shared" si="2389"/>
        <v>2197519.7506399998</v>
      </c>
      <c r="AE1393" s="27">
        <f t="shared" si="2390"/>
        <v>897583.30000000005</v>
      </c>
      <c r="AF1393" s="27">
        <f t="shared" si="2391"/>
        <v>1341345.01</v>
      </c>
      <c r="AG1393" s="27">
        <f>AG1394+AG1403</f>
        <v>0</v>
      </c>
      <c r="AH1393" s="27">
        <f t="shared" si="2392"/>
        <v>2197519.7506399998</v>
      </c>
      <c r="AI1393" s="27">
        <f t="shared" si="2393"/>
        <v>897583.30000000005</v>
      </c>
      <c r="AJ1393" s="27">
        <f t="shared" si="2394"/>
        <v>1341345.01</v>
      </c>
      <c r="AK1393" s="27">
        <f>AK1394+AK1403</f>
        <v>0</v>
      </c>
      <c r="AL1393" s="27">
        <f>AL1394+AL1403</f>
        <v>0</v>
      </c>
      <c r="AM1393" s="27">
        <f>AM1394+AM1403</f>
        <v>0</v>
      </c>
      <c r="AN1393" s="27">
        <f t="shared" si="2395"/>
        <v>2197519.7506399998</v>
      </c>
      <c r="AO1393" s="27">
        <f t="shared" si="2396"/>
        <v>897583.30000000005</v>
      </c>
      <c r="AP1393" s="27">
        <f t="shared" si="2397"/>
        <v>1341345.01</v>
      </c>
      <c r="AQ1393" s="27">
        <f>AQ1394+AQ1403</f>
        <v>46931.813000000002</v>
      </c>
      <c r="AR1393" s="27">
        <f>AR1394+AR1403</f>
        <v>0</v>
      </c>
      <c r="AS1393" s="27">
        <f>AS1394+AS1403</f>
        <v>0</v>
      </c>
      <c r="AT1393" s="27">
        <f t="shared" si="2398"/>
        <v>2244451.5636399998</v>
      </c>
      <c r="AU1393" s="27">
        <f t="shared" si="2399"/>
        <v>897583.30000000005</v>
      </c>
      <c r="AV1393" s="27">
        <f t="shared" si="2400"/>
        <v>1341345.01</v>
      </c>
      <c r="AW1393" s="27">
        <f>AW1394+AW1403</f>
        <v>22379.144</v>
      </c>
      <c r="AX1393" s="27">
        <f>AX1394+AX1403</f>
        <v>0</v>
      </c>
      <c r="AY1393" s="27">
        <f>AY1394+AY1403</f>
        <v>0</v>
      </c>
      <c r="AZ1393" s="27">
        <f t="shared" si="2401"/>
        <v>2266830.7076399997</v>
      </c>
      <c r="BA1393" s="27">
        <f t="shared" si="2402"/>
        <v>897583.30000000005</v>
      </c>
      <c r="BB1393" s="27">
        <f t="shared" si="2403"/>
        <v>1341345.01</v>
      </c>
      <c r="BC1393" s="27">
        <f>BC1394+BC1403</f>
        <v>0</v>
      </c>
      <c r="BD1393" s="28"/>
      <c r="BE1393" s="28"/>
      <c r="BF1393" s="23"/>
      <c r="BG1393" s="23"/>
      <c r="BH1393" s="23"/>
      <c r="BI1393" s="23"/>
      <c r="BJ1393" s="23"/>
    </row>
    <row r="1394" s="1" customFormat="1">
      <c r="A1394" s="13" t="s">
        <v>910</v>
      </c>
      <c r="B1394" s="14"/>
      <c r="C1394" s="13"/>
      <c r="D1394" s="13"/>
      <c r="E1394" s="29" t="s">
        <v>911</v>
      </c>
      <c r="F1394" s="16">
        <f t="shared" ref="F1394:F1396" si="2421">F1395</f>
        <v>600000</v>
      </c>
      <c r="G1394" s="16">
        <f t="shared" ref="G1394:G1396" si="2422">G1395</f>
        <v>216209</v>
      </c>
      <c r="H1394" s="16">
        <f t="shared" ref="H1394:H1396" si="2423">H1395</f>
        <v>800000</v>
      </c>
      <c r="I1394" s="16">
        <f t="shared" ref="I1394:I1396" si="2424">I1395</f>
        <v>0</v>
      </c>
      <c r="J1394" s="16">
        <f t="shared" ref="J1394:J1396" si="2425">J1395</f>
        <v>0</v>
      </c>
      <c r="K1394" s="16">
        <f t="shared" ref="K1394:K1396" si="2426">K1395</f>
        <v>0</v>
      </c>
      <c r="L1394" s="16">
        <f t="shared" si="2334"/>
        <v>600000</v>
      </c>
      <c r="M1394" s="16">
        <f t="shared" si="2335"/>
        <v>216209</v>
      </c>
      <c r="N1394" s="16">
        <f t="shared" si="2336"/>
        <v>800000</v>
      </c>
      <c r="O1394" s="16">
        <f t="shared" ref="O1394:O1398" si="2427">O1395</f>
        <v>248246.24638</v>
      </c>
      <c r="P1394" s="16">
        <f t="shared" ref="P1394:P1398" si="2428">P1395</f>
        <v>0</v>
      </c>
      <c r="Q1394" s="16">
        <f t="shared" ref="Q1394:Q1398" si="2429">Q1395</f>
        <v>-231023.29000000001</v>
      </c>
      <c r="R1394" s="16">
        <f t="shared" si="2383"/>
        <v>848246.24638000003</v>
      </c>
      <c r="S1394" s="16">
        <f t="shared" si="2384"/>
        <v>216209</v>
      </c>
      <c r="T1394" s="16">
        <f t="shared" si="2385"/>
        <v>568976.70999999996</v>
      </c>
      <c r="U1394" s="16">
        <f>U1395</f>
        <v>126559.43425999999</v>
      </c>
      <c r="V1394" s="16">
        <f>V1395</f>
        <v>0</v>
      </c>
      <c r="W1394" s="16">
        <f>W1395</f>
        <v>0</v>
      </c>
      <c r="X1394" s="16">
        <f t="shared" si="2386"/>
        <v>974805.68064000004</v>
      </c>
      <c r="Y1394" s="16">
        <f t="shared" si="2387"/>
        <v>216209</v>
      </c>
      <c r="Z1394" s="16">
        <f t="shared" si="2388"/>
        <v>568976.70999999996</v>
      </c>
      <c r="AA1394" s="16">
        <f>AA1395</f>
        <v>609208.56999999995</v>
      </c>
      <c r="AB1394" s="16">
        <f>AB1395</f>
        <v>0</v>
      </c>
      <c r="AC1394" s="16">
        <f>AC1395</f>
        <v>0</v>
      </c>
      <c r="AD1394" s="16">
        <f t="shared" si="2389"/>
        <v>1584014.25064</v>
      </c>
      <c r="AE1394" s="16">
        <f t="shared" si="2390"/>
        <v>216209</v>
      </c>
      <c r="AF1394" s="16">
        <f t="shared" si="2391"/>
        <v>568976.70999999996</v>
      </c>
      <c r="AG1394" s="16">
        <f>AG1395</f>
        <v>0</v>
      </c>
      <c r="AH1394" s="16">
        <f t="shared" si="2392"/>
        <v>1584014.25064</v>
      </c>
      <c r="AI1394" s="16">
        <f t="shared" si="2393"/>
        <v>216209</v>
      </c>
      <c r="AJ1394" s="16">
        <f t="shared" si="2394"/>
        <v>568976.70999999996</v>
      </c>
      <c r="AK1394" s="16">
        <f>AK1395</f>
        <v>0</v>
      </c>
      <c r="AL1394" s="16">
        <f>AL1395</f>
        <v>0</v>
      </c>
      <c r="AM1394" s="16">
        <f>AM1395</f>
        <v>0</v>
      </c>
      <c r="AN1394" s="16">
        <f t="shared" si="2395"/>
        <v>1584014.25064</v>
      </c>
      <c r="AO1394" s="16">
        <f t="shared" si="2396"/>
        <v>216209</v>
      </c>
      <c r="AP1394" s="16">
        <f t="shared" si="2397"/>
        <v>568976.70999999996</v>
      </c>
      <c r="AQ1394" s="16">
        <f>AQ1395</f>
        <v>46931.813000000002</v>
      </c>
      <c r="AR1394" s="16">
        <f>AR1395</f>
        <v>0</v>
      </c>
      <c r="AS1394" s="16">
        <f>AS1395</f>
        <v>0</v>
      </c>
      <c r="AT1394" s="16">
        <f t="shared" si="2398"/>
        <v>1630946.0636400001</v>
      </c>
      <c r="AU1394" s="16">
        <f t="shared" si="2399"/>
        <v>216209</v>
      </c>
      <c r="AV1394" s="16">
        <f t="shared" si="2400"/>
        <v>568976.70999999996</v>
      </c>
      <c r="AW1394" s="16">
        <f>AW1395+AW1400</f>
        <v>22379.144</v>
      </c>
      <c r="AX1394" s="16">
        <f>AX1395+AX1400</f>
        <v>0</v>
      </c>
      <c r="AY1394" s="16">
        <f>AY1395+AY1400</f>
        <v>0</v>
      </c>
      <c r="AZ1394" s="16">
        <f t="shared" si="2401"/>
        <v>1653325.2076400002</v>
      </c>
      <c r="BA1394" s="16">
        <f t="shared" si="2402"/>
        <v>216209</v>
      </c>
      <c r="BB1394" s="16">
        <f t="shared" si="2403"/>
        <v>568976.70999999996</v>
      </c>
      <c r="BC1394" s="16">
        <f>BC1395+BC1400</f>
        <v>0</v>
      </c>
      <c r="BD1394" s="30"/>
      <c r="BE1394" s="30"/>
      <c r="BF1394" s="1"/>
      <c r="BG1394" s="1"/>
      <c r="BH1394" s="1"/>
      <c r="BI1394" s="1"/>
      <c r="BJ1394" s="1"/>
    </row>
    <row r="1395" s="1" customFormat="1">
      <c r="A1395" s="13" t="s">
        <v>912</v>
      </c>
      <c r="B1395" s="14"/>
      <c r="C1395" s="13"/>
      <c r="D1395" s="13"/>
      <c r="E1395" s="29" t="s">
        <v>913</v>
      </c>
      <c r="F1395" s="16">
        <f t="shared" si="2421"/>
        <v>600000</v>
      </c>
      <c r="G1395" s="16">
        <f t="shared" si="2422"/>
        <v>216209</v>
      </c>
      <c r="H1395" s="16">
        <f t="shared" si="2423"/>
        <v>800000</v>
      </c>
      <c r="I1395" s="16">
        <f t="shared" si="2424"/>
        <v>0</v>
      </c>
      <c r="J1395" s="16">
        <f t="shared" si="2425"/>
        <v>0</v>
      </c>
      <c r="K1395" s="16">
        <f t="shared" si="2426"/>
        <v>0</v>
      </c>
      <c r="L1395" s="16">
        <f t="shared" si="2334"/>
        <v>600000</v>
      </c>
      <c r="M1395" s="16">
        <f t="shared" si="2335"/>
        <v>216209</v>
      </c>
      <c r="N1395" s="16">
        <f t="shared" si="2336"/>
        <v>800000</v>
      </c>
      <c r="O1395" s="16">
        <f>O1396+O1398</f>
        <v>248246.24638</v>
      </c>
      <c r="P1395" s="16">
        <f>P1396+P1398</f>
        <v>0</v>
      </c>
      <c r="Q1395" s="16">
        <f>Q1396+Q1398</f>
        <v>-231023.29000000001</v>
      </c>
      <c r="R1395" s="16">
        <f t="shared" si="2383"/>
        <v>848246.24638000003</v>
      </c>
      <c r="S1395" s="16">
        <f t="shared" si="2384"/>
        <v>216209</v>
      </c>
      <c r="T1395" s="16">
        <f t="shared" si="2385"/>
        <v>568976.70999999996</v>
      </c>
      <c r="U1395" s="16">
        <f>U1396+U1398</f>
        <v>126559.43425999999</v>
      </c>
      <c r="V1395" s="16">
        <f>V1396+V1398</f>
        <v>0</v>
      </c>
      <c r="W1395" s="16">
        <f>W1396+W1398</f>
        <v>0</v>
      </c>
      <c r="X1395" s="16">
        <f t="shared" si="2386"/>
        <v>974805.68064000004</v>
      </c>
      <c r="Y1395" s="16">
        <f t="shared" si="2387"/>
        <v>216209</v>
      </c>
      <c r="Z1395" s="16">
        <f t="shared" si="2388"/>
        <v>568976.70999999996</v>
      </c>
      <c r="AA1395" s="16">
        <f>AA1396+AA1398</f>
        <v>609208.56999999995</v>
      </c>
      <c r="AB1395" s="16">
        <f>AB1396+AB1398</f>
        <v>0</v>
      </c>
      <c r="AC1395" s="16">
        <f>AC1396+AC1398</f>
        <v>0</v>
      </c>
      <c r="AD1395" s="16">
        <f t="shared" si="2389"/>
        <v>1584014.25064</v>
      </c>
      <c r="AE1395" s="16">
        <f t="shared" si="2390"/>
        <v>216209</v>
      </c>
      <c r="AF1395" s="16">
        <f t="shared" si="2391"/>
        <v>568976.70999999996</v>
      </c>
      <c r="AG1395" s="16">
        <f>AG1396+AG1398</f>
        <v>0</v>
      </c>
      <c r="AH1395" s="16">
        <f t="shared" si="2392"/>
        <v>1584014.25064</v>
      </c>
      <c r="AI1395" s="16">
        <f t="shared" si="2393"/>
        <v>216209</v>
      </c>
      <c r="AJ1395" s="16">
        <f t="shared" si="2394"/>
        <v>568976.70999999996</v>
      </c>
      <c r="AK1395" s="16">
        <f>AK1396+AK1398</f>
        <v>0</v>
      </c>
      <c r="AL1395" s="16">
        <f>AL1396+AL1398</f>
        <v>0</v>
      </c>
      <c r="AM1395" s="16">
        <f>AM1396+AM1398</f>
        <v>0</v>
      </c>
      <c r="AN1395" s="16">
        <f t="shared" si="2395"/>
        <v>1584014.25064</v>
      </c>
      <c r="AO1395" s="16">
        <f t="shared" si="2396"/>
        <v>216209</v>
      </c>
      <c r="AP1395" s="16">
        <f t="shared" si="2397"/>
        <v>568976.70999999996</v>
      </c>
      <c r="AQ1395" s="16">
        <f>AQ1396+AQ1398</f>
        <v>46931.813000000002</v>
      </c>
      <c r="AR1395" s="16">
        <f>AR1396+AR1398</f>
        <v>0</v>
      </c>
      <c r="AS1395" s="16">
        <f>AS1396+AS1398</f>
        <v>0</v>
      </c>
      <c r="AT1395" s="16">
        <f t="shared" si="2398"/>
        <v>1630946.0636400001</v>
      </c>
      <c r="AU1395" s="16">
        <f t="shared" si="2399"/>
        <v>216209</v>
      </c>
      <c r="AV1395" s="16">
        <f t="shared" si="2400"/>
        <v>568976.70999999996</v>
      </c>
      <c r="AW1395" s="16">
        <f>AW1396+AW1398</f>
        <v>-117620.856</v>
      </c>
      <c r="AX1395" s="16">
        <f>AX1396+AX1398</f>
        <v>-140000</v>
      </c>
      <c r="AY1395" s="16">
        <f>AY1396+AY1398</f>
        <v>-140000</v>
      </c>
      <c r="AZ1395" s="16">
        <f t="shared" si="2401"/>
        <v>1513325.2076400002</v>
      </c>
      <c r="BA1395" s="16">
        <f t="shared" si="2402"/>
        <v>76209</v>
      </c>
      <c r="BB1395" s="16">
        <f t="shared" si="2403"/>
        <v>428976.70999999996</v>
      </c>
      <c r="BC1395" s="16">
        <f>BC1396+BC1398</f>
        <v>0</v>
      </c>
      <c r="BD1395" s="30"/>
      <c r="BE1395" s="30"/>
      <c r="BF1395" s="1"/>
      <c r="BG1395" s="1"/>
      <c r="BH1395" s="1"/>
      <c r="BI1395" s="1"/>
      <c r="BJ1395" s="1"/>
    </row>
    <row r="1396" s="1" customFormat="1">
      <c r="A1396" s="13" t="s">
        <v>912</v>
      </c>
      <c r="B1396" s="14" t="s">
        <v>35</v>
      </c>
      <c r="C1396" s="13"/>
      <c r="D1396" s="13"/>
      <c r="E1396" s="29" t="s">
        <v>36</v>
      </c>
      <c r="F1396" s="16">
        <f t="shared" si="2421"/>
        <v>600000</v>
      </c>
      <c r="G1396" s="16">
        <f t="shared" si="2422"/>
        <v>216209</v>
      </c>
      <c r="H1396" s="16">
        <f t="shared" si="2423"/>
        <v>800000</v>
      </c>
      <c r="I1396" s="16">
        <f t="shared" si="2424"/>
        <v>0</v>
      </c>
      <c r="J1396" s="16">
        <f t="shared" si="2425"/>
        <v>0</v>
      </c>
      <c r="K1396" s="16">
        <f t="shared" si="2426"/>
        <v>0</v>
      </c>
      <c r="L1396" s="16">
        <f t="shared" si="2334"/>
        <v>600000</v>
      </c>
      <c r="M1396" s="16">
        <f t="shared" si="2335"/>
        <v>216209</v>
      </c>
      <c r="N1396" s="16">
        <f t="shared" si="2336"/>
        <v>800000</v>
      </c>
      <c r="O1396" s="16">
        <f t="shared" si="2427"/>
        <v>247939.55937999999</v>
      </c>
      <c r="P1396" s="16">
        <f t="shared" si="2428"/>
        <v>0</v>
      </c>
      <c r="Q1396" s="16">
        <f t="shared" si="2429"/>
        <v>-231023.29000000001</v>
      </c>
      <c r="R1396" s="16">
        <f t="shared" si="2383"/>
        <v>847939.55937999999</v>
      </c>
      <c r="S1396" s="16">
        <f t="shared" si="2384"/>
        <v>216209</v>
      </c>
      <c r="T1396" s="16">
        <f t="shared" si="2385"/>
        <v>568976.70999999996</v>
      </c>
      <c r="U1396" s="16">
        <f>U1397</f>
        <v>126559.43425999999</v>
      </c>
      <c r="V1396" s="16">
        <f>V1397</f>
        <v>0</v>
      </c>
      <c r="W1396" s="16">
        <f>W1397</f>
        <v>0</v>
      </c>
      <c r="X1396" s="16">
        <f t="shared" si="2386"/>
        <v>974498.99364</v>
      </c>
      <c r="Y1396" s="16">
        <f t="shared" si="2387"/>
        <v>216209</v>
      </c>
      <c r="Z1396" s="16">
        <f t="shared" si="2388"/>
        <v>568976.70999999996</v>
      </c>
      <c r="AA1396" s="16">
        <f>AA1397</f>
        <v>609208.56999999995</v>
      </c>
      <c r="AB1396" s="16">
        <f>AB1397</f>
        <v>0</v>
      </c>
      <c r="AC1396" s="16">
        <f>AC1397</f>
        <v>0</v>
      </c>
      <c r="AD1396" s="16">
        <f t="shared" si="2389"/>
        <v>1583707.5636399998</v>
      </c>
      <c r="AE1396" s="16">
        <f t="shared" si="2390"/>
        <v>216209</v>
      </c>
      <c r="AF1396" s="16">
        <f t="shared" si="2391"/>
        <v>568976.70999999996</v>
      </c>
      <c r="AG1396" s="16">
        <f>AG1397</f>
        <v>0</v>
      </c>
      <c r="AH1396" s="16">
        <f t="shared" si="2392"/>
        <v>1583707.5636399998</v>
      </c>
      <c r="AI1396" s="16">
        <f t="shared" si="2393"/>
        <v>216209</v>
      </c>
      <c r="AJ1396" s="16">
        <f t="shared" si="2394"/>
        <v>568976.70999999996</v>
      </c>
      <c r="AK1396" s="16">
        <f>AK1397</f>
        <v>0</v>
      </c>
      <c r="AL1396" s="16">
        <f>AL1397</f>
        <v>0</v>
      </c>
      <c r="AM1396" s="16">
        <f>AM1397</f>
        <v>0</v>
      </c>
      <c r="AN1396" s="16">
        <f t="shared" si="2395"/>
        <v>1583707.5636399998</v>
      </c>
      <c r="AO1396" s="16">
        <f t="shared" si="2396"/>
        <v>216209</v>
      </c>
      <c r="AP1396" s="16">
        <f t="shared" si="2397"/>
        <v>568976.70999999996</v>
      </c>
      <c r="AQ1396" s="16">
        <f>AQ1397</f>
        <v>46931.813000000002</v>
      </c>
      <c r="AR1396" s="16">
        <f>AR1397</f>
        <v>0</v>
      </c>
      <c r="AS1396" s="16">
        <f>AS1397</f>
        <v>0</v>
      </c>
      <c r="AT1396" s="16">
        <f t="shared" si="2398"/>
        <v>1630639.3766399999</v>
      </c>
      <c r="AU1396" s="16">
        <f t="shared" si="2399"/>
        <v>216209</v>
      </c>
      <c r="AV1396" s="16">
        <f t="shared" si="2400"/>
        <v>568976.70999999996</v>
      </c>
      <c r="AW1396" s="16">
        <f>AW1397</f>
        <v>-121773.626</v>
      </c>
      <c r="AX1396" s="16">
        <f>AX1397</f>
        <v>-140000</v>
      </c>
      <c r="AY1396" s="16">
        <f>AY1397</f>
        <v>-140000</v>
      </c>
      <c r="AZ1396" s="16">
        <f t="shared" si="2401"/>
        <v>1508865.75064</v>
      </c>
      <c r="BA1396" s="16">
        <f t="shared" si="2402"/>
        <v>76209</v>
      </c>
      <c r="BB1396" s="16">
        <f t="shared" si="2403"/>
        <v>428976.70999999996</v>
      </c>
      <c r="BC1396" s="16">
        <f>BC1397</f>
        <v>0</v>
      </c>
      <c r="BD1396" s="30"/>
      <c r="BE1396" s="30"/>
      <c r="BF1396" s="1"/>
      <c r="BG1396" s="1"/>
      <c r="BH1396" s="1"/>
      <c r="BI1396" s="1"/>
      <c r="BJ1396" s="1"/>
    </row>
    <row r="1397" s="1" customFormat="1">
      <c r="A1397" s="13" t="s">
        <v>912</v>
      </c>
      <c r="B1397" s="14">
        <v>400</v>
      </c>
      <c r="C1397" s="13" t="s">
        <v>327</v>
      </c>
      <c r="D1397" s="13" t="s">
        <v>37</v>
      </c>
      <c r="E1397" s="29" t="s">
        <v>736</v>
      </c>
      <c r="F1397" s="16">
        <v>600000</v>
      </c>
      <c r="G1397" s="16">
        <v>216209</v>
      </c>
      <c r="H1397" s="16">
        <v>800000</v>
      </c>
      <c r="I1397" s="16"/>
      <c r="J1397" s="16"/>
      <c r="K1397" s="16"/>
      <c r="L1397" s="16">
        <f t="shared" si="2334"/>
        <v>600000</v>
      </c>
      <c r="M1397" s="16">
        <f t="shared" si="2335"/>
        <v>216209</v>
      </c>
      <c r="N1397" s="16">
        <f t="shared" si="2336"/>
        <v>800000</v>
      </c>
      <c r="O1397" s="16">
        <f>16916.26938+204092.618+26930.672</f>
        <v>247939.55937999999</v>
      </c>
      <c r="P1397" s="16"/>
      <c r="Q1397" s="16">
        <v>-231023.29000000001</v>
      </c>
      <c r="R1397" s="16">
        <f t="shared" si="2383"/>
        <v>847939.55937999999</v>
      </c>
      <c r="S1397" s="16">
        <f t="shared" si="2384"/>
        <v>216209</v>
      </c>
      <c r="T1397" s="16">
        <f t="shared" si="2385"/>
        <v>568976.70999999996</v>
      </c>
      <c r="U1397" s="16">
        <f>87800.0887+38759.34556</f>
        <v>126559.43425999999</v>
      </c>
      <c r="V1397" s="16"/>
      <c r="W1397" s="16"/>
      <c r="X1397" s="16">
        <f t="shared" si="2386"/>
        <v>974498.99364</v>
      </c>
      <c r="Y1397" s="16">
        <f t="shared" si="2387"/>
        <v>216209</v>
      </c>
      <c r="Z1397" s="16">
        <f t="shared" si="2388"/>
        <v>568976.70999999996</v>
      </c>
      <c r="AA1397" s="16">
        <v>609208.56999999995</v>
      </c>
      <c r="AB1397" s="16"/>
      <c r="AC1397" s="16"/>
      <c r="AD1397" s="16">
        <f t="shared" si="2389"/>
        <v>1583707.5636399998</v>
      </c>
      <c r="AE1397" s="16">
        <f t="shared" si="2390"/>
        <v>216209</v>
      </c>
      <c r="AF1397" s="16">
        <f t="shared" si="2391"/>
        <v>568976.70999999996</v>
      </c>
      <c r="AG1397" s="16"/>
      <c r="AH1397" s="16">
        <f t="shared" si="2392"/>
        <v>1583707.5636399998</v>
      </c>
      <c r="AI1397" s="16">
        <f t="shared" si="2393"/>
        <v>216209</v>
      </c>
      <c r="AJ1397" s="16">
        <f t="shared" si="2394"/>
        <v>568976.70999999996</v>
      </c>
      <c r="AK1397" s="16"/>
      <c r="AL1397" s="16"/>
      <c r="AM1397" s="16"/>
      <c r="AN1397" s="16">
        <f t="shared" si="2395"/>
        <v>1583707.5636399998</v>
      </c>
      <c r="AO1397" s="16">
        <f t="shared" si="2396"/>
        <v>216209</v>
      </c>
      <c r="AP1397" s="16">
        <f t="shared" si="2397"/>
        <v>568976.70999999996</v>
      </c>
      <c r="AQ1397" s="16">
        <v>46931.813000000002</v>
      </c>
      <c r="AR1397" s="16"/>
      <c r="AS1397" s="16"/>
      <c r="AT1397" s="16">
        <f t="shared" si="2398"/>
        <v>1630639.3766399999</v>
      </c>
      <c r="AU1397" s="16">
        <f t="shared" si="2399"/>
        <v>216209</v>
      </c>
      <c r="AV1397" s="16">
        <f t="shared" si="2400"/>
        <v>568976.70999999996</v>
      </c>
      <c r="AW1397" s="16">
        <f>18226.374-140000</f>
        <v>-121773.626</v>
      </c>
      <c r="AX1397" s="16">
        <v>-140000</v>
      </c>
      <c r="AY1397" s="16">
        <v>-140000</v>
      </c>
      <c r="AZ1397" s="16">
        <f t="shared" si="2401"/>
        <v>1508865.75064</v>
      </c>
      <c r="BA1397" s="16">
        <f t="shared" si="2402"/>
        <v>76209</v>
      </c>
      <c r="BB1397" s="16">
        <f t="shared" si="2403"/>
        <v>428976.70999999996</v>
      </c>
      <c r="BC1397" s="16"/>
      <c r="BD1397" s="30"/>
      <c r="BE1397" s="30"/>
      <c r="BF1397" s="1"/>
      <c r="BG1397" s="1"/>
      <c r="BH1397" s="1"/>
      <c r="BI1397" s="1"/>
      <c r="BJ1397" s="1"/>
    </row>
    <row r="1398" s="1" customFormat="1">
      <c r="A1398" s="13" t="s">
        <v>912</v>
      </c>
      <c r="B1398" s="14" t="s">
        <v>52</v>
      </c>
      <c r="C1398" s="13"/>
      <c r="D1398" s="13"/>
      <c r="E1398" s="29" t="s">
        <v>53</v>
      </c>
      <c r="F1398" s="16"/>
      <c r="G1398" s="16"/>
      <c r="H1398" s="16"/>
      <c r="I1398" s="16"/>
      <c r="J1398" s="16"/>
      <c r="K1398" s="16"/>
      <c r="L1398" s="16"/>
      <c r="M1398" s="16"/>
      <c r="N1398" s="16"/>
      <c r="O1398" s="16">
        <f t="shared" si="2427"/>
        <v>306.68700000000001</v>
      </c>
      <c r="P1398" s="16">
        <f t="shared" si="2428"/>
        <v>0</v>
      </c>
      <c r="Q1398" s="16">
        <f t="shared" si="2429"/>
        <v>0</v>
      </c>
      <c r="R1398" s="16">
        <f t="shared" si="2383"/>
        <v>306.68700000000001</v>
      </c>
      <c r="S1398" s="16">
        <f t="shared" si="2384"/>
        <v>0</v>
      </c>
      <c r="T1398" s="16">
        <f t="shared" si="2385"/>
        <v>0</v>
      </c>
      <c r="U1398" s="16">
        <f>U1399</f>
        <v>0</v>
      </c>
      <c r="V1398" s="16">
        <f>V1399</f>
        <v>0</v>
      </c>
      <c r="W1398" s="16">
        <f>W1399</f>
        <v>0</v>
      </c>
      <c r="X1398" s="16">
        <f t="shared" si="2386"/>
        <v>306.68700000000001</v>
      </c>
      <c r="Y1398" s="16">
        <f t="shared" si="2387"/>
        <v>0</v>
      </c>
      <c r="Z1398" s="16">
        <f t="shared" si="2388"/>
        <v>0</v>
      </c>
      <c r="AA1398" s="16">
        <f>AA1399</f>
        <v>0</v>
      </c>
      <c r="AB1398" s="16">
        <f>AB1399</f>
        <v>0</v>
      </c>
      <c r="AC1398" s="16">
        <f>AC1399</f>
        <v>0</v>
      </c>
      <c r="AD1398" s="16">
        <f t="shared" si="2389"/>
        <v>306.68700000000001</v>
      </c>
      <c r="AE1398" s="16">
        <f t="shared" si="2390"/>
        <v>0</v>
      </c>
      <c r="AF1398" s="16">
        <f t="shared" si="2391"/>
        <v>0</v>
      </c>
      <c r="AG1398" s="16">
        <f>AG1399</f>
        <v>0</v>
      </c>
      <c r="AH1398" s="16">
        <f t="shared" si="2392"/>
        <v>306.68700000000001</v>
      </c>
      <c r="AI1398" s="16">
        <f t="shared" si="2393"/>
        <v>0</v>
      </c>
      <c r="AJ1398" s="16">
        <f t="shared" si="2394"/>
        <v>0</v>
      </c>
      <c r="AK1398" s="16">
        <f>AK1399</f>
        <v>0</v>
      </c>
      <c r="AL1398" s="16">
        <f>AL1399</f>
        <v>0</v>
      </c>
      <c r="AM1398" s="16">
        <f>AM1399</f>
        <v>0</v>
      </c>
      <c r="AN1398" s="16">
        <f t="shared" si="2395"/>
        <v>306.68700000000001</v>
      </c>
      <c r="AO1398" s="16">
        <f t="shared" si="2396"/>
        <v>0</v>
      </c>
      <c r="AP1398" s="16">
        <f t="shared" si="2397"/>
        <v>0</v>
      </c>
      <c r="AQ1398" s="16">
        <f>AQ1399</f>
        <v>0</v>
      </c>
      <c r="AR1398" s="16">
        <f>AR1399</f>
        <v>0</v>
      </c>
      <c r="AS1398" s="16">
        <f>AS1399</f>
        <v>0</v>
      </c>
      <c r="AT1398" s="16">
        <f t="shared" si="2398"/>
        <v>306.68700000000001</v>
      </c>
      <c r="AU1398" s="16">
        <f t="shared" si="2399"/>
        <v>0</v>
      </c>
      <c r="AV1398" s="16">
        <f t="shared" si="2400"/>
        <v>0</v>
      </c>
      <c r="AW1398" s="16">
        <f>AW1399</f>
        <v>4152.7700000000004</v>
      </c>
      <c r="AX1398" s="16">
        <f>AX1399</f>
        <v>0</v>
      </c>
      <c r="AY1398" s="16">
        <f>AY1399</f>
        <v>0</v>
      </c>
      <c r="AZ1398" s="16">
        <f t="shared" si="2401"/>
        <v>4459.4570000000003</v>
      </c>
      <c r="BA1398" s="16">
        <f t="shared" si="2402"/>
        <v>0</v>
      </c>
      <c r="BB1398" s="16">
        <f t="shared" si="2403"/>
        <v>0</v>
      </c>
      <c r="BC1398" s="16">
        <f>BC1399</f>
        <v>0</v>
      </c>
      <c r="BD1398" s="30"/>
      <c r="BE1398" s="30"/>
      <c r="BF1398" s="1"/>
      <c r="BG1398" s="1"/>
      <c r="BH1398" s="1"/>
      <c r="BI1398" s="1"/>
      <c r="BJ1398" s="1"/>
    </row>
    <row r="1399" s="1" customFormat="1">
      <c r="A1399" s="13" t="s">
        <v>912</v>
      </c>
      <c r="B1399" s="14">
        <v>800</v>
      </c>
      <c r="C1399" s="13" t="s">
        <v>327</v>
      </c>
      <c r="D1399" s="13" t="s">
        <v>37</v>
      </c>
      <c r="E1399" s="29" t="s">
        <v>736</v>
      </c>
      <c r="F1399" s="16"/>
      <c r="G1399" s="16"/>
      <c r="H1399" s="16"/>
      <c r="I1399" s="16"/>
      <c r="J1399" s="16"/>
      <c r="K1399" s="16"/>
      <c r="L1399" s="16"/>
      <c r="M1399" s="16"/>
      <c r="N1399" s="16"/>
      <c r="O1399" s="16">
        <f>306.687</f>
        <v>306.68700000000001</v>
      </c>
      <c r="P1399" s="16"/>
      <c r="Q1399" s="16"/>
      <c r="R1399" s="16">
        <f t="shared" si="2383"/>
        <v>306.68700000000001</v>
      </c>
      <c r="S1399" s="16">
        <f t="shared" si="2384"/>
        <v>0</v>
      </c>
      <c r="T1399" s="16">
        <f t="shared" si="2385"/>
        <v>0</v>
      </c>
      <c r="U1399" s="16"/>
      <c r="V1399" s="16"/>
      <c r="W1399" s="16"/>
      <c r="X1399" s="16">
        <f t="shared" si="2386"/>
        <v>306.68700000000001</v>
      </c>
      <c r="Y1399" s="16">
        <f t="shared" si="2387"/>
        <v>0</v>
      </c>
      <c r="Z1399" s="16">
        <f t="shared" si="2388"/>
        <v>0</v>
      </c>
      <c r="AA1399" s="16"/>
      <c r="AB1399" s="16"/>
      <c r="AC1399" s="16"/>
      <c r="AD1399" s="16">
        <f t="shared" si="2389"/>
        <v>306.68700000000001</v>
      </c>
      <c r="AE1399" s="16">
        <f t="shared" si="2390"/>
        <v>0</v>
      </c>
      <c r="AF1399" s="16">
        <f t="shared" si="2391"/>
        <v>0</v>
      </c>
      <c r="AG1399" s="16"/>
      <c r="AH1399" s="16">
        <f t="shared" si="2392"/>
        <v>306.68700000000001</v>
      </c>
      <c r="AI1399" s="16">
        <f t="shared" si="2393"/>
        <v>0</v>
      </c>
      <c r="AJ1399" s="16">
        <f t="shared" si="2394"/>
        <v>0</v>
      </c>
      <c r="AK1399" s="16"/>
      <c r="AL1399" s="16"/>
      <c r="AM1399" s="16"/>
      <c r="AN1399" s="16">
        <f t="shared" si="2395"/>
        <v>306.68700000000001</v>
      </c>
      <c r="AO1399" s="16">
        <f t="shared" si="2396"/>
        <v>0</v>
      </c>
      <c r="AP1399" s="16">
        <f t="shared" si="2397"/>
        <v>0</v>
      </c>
      <c r="AQ1399" s="16"/>
      <c r="AR1399" s="16"/>
      <c r="AS1399" s="16"/>
      <c r="AT1399" s="16">
        <f t="shared" si="2398"/>
        <v>306.68700000000001</v>
      </c>
      <c r="AU1399" s="16">
        <f t="shared" si="2399"/>
        <v>0</v>
      </c>
      <c r="AV1399" s="16">
        <f t="shared" si="2400"/>
        <v>0</v>
      </c>
      <c r="AW1399" s="16">
        <v>4152.7700000000004</v>
      </c>
      <c r="AX1399" s="16"/>
      <c r="AY1399" s="16"/>
      <c r="AZ1399" s="16">
        <f t="shared" si="2401"/>
        <v>4459.4570000000003</v>
      </c>
      <c r="BA1399" s="16">
        <f t="shared" si="2402"/>
        <v>0</v>
      </c>
      <c r="BB1399" s="16">
        <f t="shared" si="2403"/>
        <v>0</v>
      </c>
      <c r="BC1399" s="16"/>
      <c r="BD1399" s="30"/>
      <c r="BE1399" s="30"/>
      <c r="BF1399" s="1"/>
      <c r="BG1399" s="1"/>
      <c r="BH1399" s="1"/>
      <c r="BI1399" s="1"/>
      <c r="BJ1399" s="1"/>
    </row>
    <row r="1400" s="1" customFormat="1">
      <c r="A1400" s="13" t="s">
        <v>914</v>
      </c>
      <c r="B1400" s="14"/>
      <c r="C1400" s="13"/>
      <c r="D1400" s="13"/>
      <c r="E1400" s="31" t="s">
        <v>915</v>
      </c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6"/>
      <c r="AJ1400" s="16"/>
      <c r="AK1400" s="16"/>
      <c r="AL1400" s="16"/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  <c r="AW1400" s="16">
        <f t="shared" ref="AW1400:AW1401" si="2430">AW1401</f>
        <v>140000</v>
      </c>
      <c r="AX1400" s="16">
        <f t="shared" ref="AX1400:AX1401" si="2431">AX1401</f>
        <v>140000</v>
      </c>
      <c r="AY1400" s="16">
        <f t="shared" ref="AY1400:AY1401" si="2432">AY1401</f>
        <v>140000</v>
      </c>
      <c r="AZ1400" s="16">
        <f t="shared" si="2401"/>
        <v>140000</v>
      </c>
      <c r="BA1400" s="16">
        <f t="shared" si="2402"/>
        <v>140000</v>
      </c>
      <c r="BB1400" s="16">
        <f t="shared" si="2403"/>
        <v>140000</v>
      </c>
      <c r="BC1400" s="16">
        <f t="shared" ref="BC1400:BC1401" si="2433">BC1401</f>
        <v>0</v>
      </c>
      <c r="BD1400" s="30"/>
      <c r="BE1400" s="30"/>
      <c r="BF1400" s="1"/>
      <c r="BG1400" s="1"/>
      <c r="BH1400" s="1"/>
      <c r="BI1400" s="1"/>
      <c r="BJ1400" s="1"/>
    </row>
    <row r="1401" s="1" customFormat="1">
      <c r="A1401" s="13" t="s">
        <v>914</v>
      </c>
      <c r="B1401" s="14" t="s">
        <v>35</v>
      </c>
      <c r="C1401" s="13"/>
      <c r="D1401" s="13"/>
      <c r="E1401" s="29" t="s">
        <v>36</v>
      </c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  <c r="AI1401" s="16"/>
      <c r="AJ1401" s="16"/>
      <c r="AK1401" s="16"/>
      <c r="AL1401" s="16"/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  <c r="AW1401" s="16">
        <f t="shared" si="2430"/>
        <v>140000</v>
      </c>
      <c r="AX1401" s="16">
        <f t="shared" si="2431"/>
        <v>140000</v>
      </c>
      <c r="AY1401" s="16">
        <f t="shared" si="2432"/>
        <v>140000</v>
      </c>
      <c r="AZ1401" s="16">
        <f t="shared" si="2401"/>
        <v>140000</v>
      </c>
      <c r="BA1401" s="16">
        <f t="shared" si="2402"/>
        <v>140000</v>
      </c>
      <c r="BB1401" s="16">
        <f t="shared" si="2403"/>
        <v>140000</v>
      </c>
      <c r="BC1401" s="16">
        <f t="shared" si="2433"/>
        <v>0</v>
      </c>
      <c r="BD1401" s="30"/>
      <c r="BE1401" s="30"/>
      <c r="BF1401" s="1"/>
      <c r="BG1401" s="1"/>
      <c r="BH1401" s="1"/>
      <c r="BI1401" s="1"/>
      <c r="BJ1401" s="1"/>
    </row>
    <row r="1402" s="1" customFormat="1">
      <c r="A1402" s="13" t="s">
        <v>914</v>
      </c>
      <c r="B1402" s="14">
        <v>400</v>
      </c>
      <c r="C1402" s="13" t="s">
        <v>327</v>
      </c>
      <c r="D1402" s="13" t="s">
        <v>37</v>
      </c>
      <c r="E1402" s="29" t="s">
        <v>736</v>
      </c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6"/>
      <c r="AJ1402" s="16"/>
      <c r="AK1402" s="16"/>
      <c r="AL1402" s="16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6"/>
      <c r="AW1402" s="16">
        <v>140000</v>
      </c>
      <c r="AX1402" s="16">
        <v>140000</v>
      </c>
      <c r="AY1402" s="16">
        <v>140000</v>
      </c>
      <c r="AZ1402" s="16">
        <f t="shared" si="2401"/>
        <v>140000</v>
      </c>
      <c r="BA1402" s="16">
        <f t="shared" si="2402"/>
        <v>140000</v>
      </c>
      <c r="BB1402" s="16">
        <f t="shared" si="2403"/>
        <v>140000</v>
      </c>
      <c r="BC1402" s="16"/>
      <c r="BD1402" s="30"/>
      <c r="BE1402" s="30"/>
      <c r="BF1402" s="1"/>
      <c r="BG1402" s="1"/>
      <c r="BH1402" s="1"/>
      <c r="BI1402" s="1"/>
      <c r="BJ1402" s="1"/>
    </row>
    <row r="1403" s="1" customFormat="1">
      <c r="A1403" s="13" t="s">
        <v>916</v>
      </c>
      <c r="B1403" s="14"/>
      <c r="C1403" s="13"/>
      <c r="D1403" s="13"/>
      <c r="E1403" s="29" t="s">
        <v>917</v>
      </c>
      <c r="F1403" s="16">
        <f>F1404+F1407+F1410+F1415</f>
        <v>613505.5</v>
      </c>
      <c r="G1403" s="16">
        <f>G1404+G1407+G1410+G1415</f>
        <v>681374.30000000005</v>
      </c>
      <c r="H1403" s="16">
        <f>H1404+H1407+H1410+H1415</f>
        <v>772368.30000000005</v>
      </c>
      <c r="I1403" s="16">
        <f>I1404+I1407+I1410+I1415</f>
        <v>0</v>
      </c>
      <c r="J1403" s="16">
        <f>J1404+J1407+J1410+J1415</f>
        <v>0</v>
      </c>
      <c r="K1403" s="16">
        <f>K1404+K1407+K1410+K1415</f>
        <v>0</v>
      </c>
      <c r="L1403" s="16">
        <f t="shared" si="2334"/>
        <v>613505.5</v>
      </c>
      <c r="M1403" s="16">
        <f t="shared" si="2335"/>
        <v>681374.30000000005</v>
      </c>
      <c r="N1403" s="16">
        <f t="shared" si="2336"/>
        <v>772368.30000000005</v>
      </c>
      <c r="O1403" s="16">
        <f>O1404+O1407+O1410+O1415</f>
        <v>0</v>
      </c>
      <c r="P1403" s="16">
        <f>P1404+P1407+P1410+P1415</f>
        <v>0</v>
      </c>
      <c r="Q1403" s="16">
        <f>Q1404+Q1407+Q1410+Q1415</f>
        <v>0</v>
      </c>
      <c r="R1403" s="16">
        <f t="shared" si="2383"/>
        <v>613505.5</v>
      </c>
      <c r="S1403" s="16">
        <f t="shared" si="2384"/>
        <v>681374.30000000005</v>
      </c>
      <c r="T1403" s="16">
        <f t="shared" si="2385"/>
        <v>772368.30000000005</v>
      </c>
      <c r="U1403" s="16">
        <f>U1404+U1407+U1410+U1415</f>
        <v>0</v>
      </c>
      <c r="V1403" s="16">
        <f>V1404+V1407+V1410+V1415</f>
        <v>0</v>
      </c>
      <c r="W1403" s="16">
        <f>W1404+W1407+W1410+W1415</f>
        <v>0</v>
      </c>
      <c r="X1403" s="16">
        <f t="shared" si="2386"/>
        <v>613505.5</v>
      </c>
      <c r="Y1403" s="16">
        <f t="shared" si="2387"/>
        <v>681374.30000000005</v>
      </c>
      <c r="Z1403" s="16">
        <f t="shared" si="2388"/>
        <v>772368.30000000005</v>
      </c>
      <c r="AA1403" s="16">
        <f>AA1404+AA1407+AA1410+AA1415</f>
        <v>0</v>
      </c>
      <c r="AB1403" s="16">
        <f>AB1404+AB1407+AB1410+AB1415</f>
        <v>0</v>
      </c>
      <c r="AC1403" s="16">
        <f>AC1404+AC1407+AC1410+AC1415</f>
        <v>0</v>
      </c>
      <c r="AD1403" s="16">
        <f t="shared" si="2389"/>
        <v>613505.5</v>
      </c>
      <c r="AE1403" s="16">
        <f t="shared" si="2390"/>
        <v>681374.30000000005</v>
      </c>
      <c r="AF1403" s="16">
        <f t="shared" si="2391"/>
        <v>772368.30000000005</v>
      </c>
      <c r="AG1403" s="16">
        <f>AG1404+AG1407+AG1410+AG1415</f>
        <v>0</v>
      </c>
      <c r="AH1403" s="16">
        <f t="shared" si="2392"/>
        <v>613505.5</v>
      </c>
      <c r="AI1403" s="16">
        <f t="shared" si="2393"/>
        <v>681374.30000000005</v>
      </c>
      <c r="AJ1403" s="16">
        <f t="shared" si="2394"/>
        <v>772368.30000000005</v>
      </c>
      <c r="AK1403" s="16">
        <f>AK1404+AK1407+AK1410+AK1415</f>
        <v>0</v>
      </c>
      <c r="AL1403" s="16">
        <f>AL1404+AL1407+AL1410+AL1415</f>
        <v>0</v>
      </c>
      <c r="AM1403" s="16">
        <f>AM1404+AM1407+AM1410+AM1415</f>
        <v>0</v>
      </c>
      <c r="AN1403" s="16">
        <f t="shared" si="2395"/>
        <v>613505.5</v>
      </c>
      <c r="AO1403" s="16">
        <f t="shared" si="2396"/>
        <v>681374.30000000005</v>
      </c>
      <c r="AP1403" s="16">
        <f t="shared" si="2397"/>
        <v>772368.30000000005</v>
      </c>
      <c r="AQ1403" s="16">
        <f>AQ1404+AQ1407+AQ1410+AQ1415</f>
        <v>0</v>
      </c>
      <c r="AR1403" s="16">
        <f>AR1404+AR1407+AR1410+AR1415</f>
        <v>0</v>
      </c>
      <c r="AS1403" s="16">
        <f>AS1404+AS1407+AS1410+AS1415</f>
        <v>0</v>
      </c>
      <c r="AT1403" s="16">
        <f t="shared" si="2398"/>
        <v>613505.5</v>
      </c>
      <c r="AU1403" s="16">
        <f t="shared" si="2399"/>
        <v>681374.30000000005</v>
      </c>
      <c r="AV1403" s="16">
        <f t="shared" si="2400"/>
        <v>772368.30000000005</v>
      </c>
      <c r="AW1403" s="16">
        <f>AW1404+AW1407+AW1410+AW1415</f>
        <v>0</v>
      </c>
      <c r="AX1403" s="16">
        <f>AX1404+AX1407+AX1410+AX1415</f>
        <v>0</v>
      </c>
      <c r="AY1403" s="16">
        <f>AY1404+AY1407+AY1410+AY1415</f>
        <v>0</v>
      </c>
      <c r="AZ1403" s="16">
        <f t="shared" si="2401"/>
        <v>613505.5</v>
      </c>
      <c r="BA1403" s="16">
        <f t="shared" si="2402"/>
        <v>681374.30000000005</v>
      </c>
      <c r="BB1403" s="16">
        <f t="shared" si="2403"/>
        <v>772368.30000000005</v>
      </c>
      <c r="BC1403" s="16">
        <f>BC1404+BC1407+BC1410+BC1415</f>
        <v>0</v>
      </c>
      <c r="BD1403" s="30"/>
      <c r="BE1403" s="30"/>
      <c r="BF1403" s="1"/>
      <c r="BG1403" s="1"/>
      <c r="BH1403" s="1"/>
      <c r="BI1403" s="1"/>
      <c r="BJ1403" s="1"/>
    </row>
    <row r="1404" s="1" customFormat="1">
      <c r="A1404" s="13" t="s">
        <v>918</v>
      </c>
      <c r="B1404" s="14"/>
      <c r="C1404" s="13"/>
      <c r="D1404" s="13"/>
      <c r="E1404" s="29" t="s">
        <v>919</v>
      </c>
      <c r="F1404" s="16">
        <f t="shared" ref="F1404:F1408" si="2434">F1405</f>
        <v>4433.1999999999998</v>
      </c>
      <c r="G1404" s="16">
        <f t="shared" ref="G1404:G1408" si="2435">G1405</f>
        <v>6008.2999999999993</v>
      </c>
      <c r="H1404" s="16">
        <f t="shared" ref="H1404:H1408" si="2436">H1405</f>
        <v>6900.8999999999996</v>
      </c>
      <c r="I1404" s="16">
        <f t="shared" ref="I1404:I1408" si="2437">I1405</f>
        <v>0</v>
      </c>
      <c r="J1404" s="16">
        <f t="shared" ref="J1404:J1408" si="2438">J1405</f>
        <v>0</v>
      </c>
      <c r="K1404" s="16">
        <f t="shared" ref="K1404:K1408" si="2439">K1405</f>
        <v>0</v>
      </c>
      <c r="L1404" s="16">
        <f t="shared" si="2334"/>
        <v>4433.1999999999998</v>
      </c>
      <c r="M1404" s="16">
        <f t="shared" si="2335"/>
        <v>6008.2999999999993</v>
      </c>
      <c r="N1404" s="16">
        <f t="shared" si="2336"/>
        <v>6900.8999999999996</v>
      </c>
      <c r="O1404" s="16">
        <f t="shared" ref="O1404:O1408" si="2440">O1405</f>
        <v>0</v>
      </c>
      <c r="P1404" s="16">
        <f t="shared" ref="P1404:P1408" si="2441">P1405</f>
        <v>0</v>
      </c>
      <c r="Q1404" s="16">
        <f t="shared" ref="Q1404:Q1408" si="2442">Q1405</f>
        <v>0</v>
      </c>
      <c r="R1404" s="16">
        <f t="shared" si="2383"/>
        <v>4433.1999999999998</v>
      </c>
      <c r="S1404" s="16">
        <f t="shared" si="2384"/>
        <v>6008.2999999999993</v>
      </c>
      <c r="T1404" s="16">
        <f t="shared" si="2385"/>
        <v>6900.8999999999996</v>
      </c>
      <c r="U1404" s="16">
        <f t="shared" ref="U1404:U1408" si="2443">U1405</f>
        <v>0</v>
      </c>
      <c r="V1404" s="16">
        <f t="shared" ref="V1404:V1408" si="2444">V1405</f>
        <v>0</v>
      </c>
      <c r="W1404" s="16">
        <f t="shared" ref="W1404:W1408" si="2445">W1405</f>
        <v>0</v>
      </c>
      <c r="X1404" s="16">
        <f t="shared" si="2386"/>
        <v>4433.1999999999998</v>
      </c>
      <c r="Y1404" s="16">
        <f t="shared" si="2387"/>
        <v>6008.2999999999993</v>
      </c>
      <c r="Z1404" s="16">
        <f t="shared" si="2388"/>
        <v>6900.8999999999996</v>
      </c>
      <c r="AA1404" s="16">
        <f t="shared" ref="AA1404:AA1408" si="2446">AA1405</f>
        <v>0</v>
      </c>
      <c r="AB1404" s="16">
        <f t="shared" ref="AB1404:AB1408" si="2447">AB1405</f>
        <v>0</v>
      </c>
      <c r="AC1404" s="16">
        <f t="shared" ref="AC1404:AC1408" si="2448">AC1405</f>
        <v>0</v>
      </c>
      <c r="AD1404" s="16">
        <f t="shared" si="2389"/>
        <v>4433.1999999999998</v>
      </c>
      <c r="AE1404" s="16">
        <f t="shared" si="2390"/>
        <v>6008.2999999999993</v>
      </c>
      <c r="AF1404" s="16">
        <f t="shared" si="2391"/>
        <v>6900.8999999999996</v>
      </c>
      <c r="AG1404" s="16">
        <f t="shared" ref="AG1404:AG1408" si="2449">AG1405</f>
        <v>0</v>
      </c>
      <c r="AH1404" s="16">
        <f t="shared" si="2392"/>
        <v>4433.1999999999998</v>
      </c>
      <c r="AI1404" s="16">
        <f t="shared" si="2393"/>
        <v>6008.2999999999993</v>
      </c>
      <c r="AJ1404" s="16">
        <f t="shared" si="2394"/>
        <v>6900.8999999999996</v>
      </c>
      <c r="AK1404" s="16">
        <f t="shared" ref="AK1404:AK1408" si="2450">AK1405</f>
        <v>0</v>
      </c>
      <c r="AL1404" s="16">
        <f t="shared" ref="AL1404:AL1408" si="2451">AL1405</f>
        <v>0</v>
      </c>
      <c r="AM1404" s="16">
        <f t="shared" ref="AM1404:AM1408" si="2452">AM1405</f>
        <v>0</v>
      </c>
      <c r="AN1404" s="16">
        <f t="shared" si="2395"/>
        <v>4433.1999999999998</v>
      </c>
      <c r="AO1404" s="16">
        <f t="shared" si="2396"/>
        <v>6008.2999999999993</v>
      </c>
      <c r="AP1404" s="16">
        <f t="shared" si="2397"/>
        <v>6900.8999999999996</v>
      </c>
      <c r="AQ1404" s="16">
        <f t="shared" ref="AQ1404:AQ1408" si="2453">AQ1405</f>
        <v>0</v>
      </c>
      <c r="AR1404" s="16">
        <f t="shared" ref="AR1404:AR1408" si="2454">AR1405</f>
        <v>0</v>
      </c>
      <c r="AS1404" s="16">
        <f t="shared" ref="AS1404:AS1408" si="2455">AS1405</f>
        <v>0</v>
      </c>
      <c r="AT1404" s="16">
        <f t="shared" si="2398"/>
        <v>4433.1999999999998</v>
      </c>
      <c r="AU1404" s="16">
        <f t="shared" si="2399"/>
        <v>6008.2999999999993</v>
      </c>
      <c r="AV1404" s="16">
        <f t="shared" si="2400"/>
        <v>6900.8999999999996</v>
      </c>
      <c r="AW1404" s="16">
        <f t="shared" ref="AW1404:AW1408" si="2456">AW1405</f>
        <v>0</v>
      </c>
      <c r="AX1404" s="16">
        <f t="shared" ref="AX1404:AX1408" si="2457">AX1405</f>
        <v>0</v>
      </c>
      <c r="AY1404" s="16">
        <f t="shared" ref="AY1404:AY1408" si="2458">AY1405</f>
        <v>0</v>
      </c>
      <c r="AZ1404" s="16">
        <f t="shared" si="2401"/>
        <v>4433.1999999999998</v>
      </c>
      <c r="BA1404" s="16">
        <f t="shared" si="2402"/>
        <v>6008.2999999999993</v>
      </c>
      <c r="BB1404" s="16">
        <f t="shared" si="2403"/>
        <v>6900.8999999999996</v>
      </c>
      <c r="BC1404" s="16">
        <f t="shared" ref="BC1404:BC1408" si="2459">BC1405</f>
        <v>0</v>
      </c>
      <c r="BD1404" s="30"/>
      <c r="BE1404" s="30"/>
      <c r="BF1404" s="1"/>
      <c r="BG1404" s="1"/>
      <c r="BH1404" s="1"/>
      <c r="BI1404" s="1"/>
      <c r="BJ1404" s="1"/>
    </row>
    <row r="1405" s="1" customFormat="1">
      <c r="A1405" s="13" t="s">
        <v>918</v>
      </c>
      <c r="B1405" s="14" t="s">
        <v>66</v>
      </c>
      <c r="C1405" s="13"/>
      <c r="D1405" s="13"/>
      <c r="E1405" s="29" t="s">
        <v>67</v>
      </c>
      <c r="F1405" s="16">
        <f t="shared" si="2434"/>
        <v>4433.1999999999998</v>
      </c>
      <c r="G1405" s="16">
        <f t="shared" si="2435"/>
        <v>6008.2999999999993</v>
      </c>
      <c r="H1405" s="16">
        <f t="shared" si="2436"/>
        <v>6900.8999999999996</v>
      </c>
      <c r="I1405" s="16">
        <f t="shared" si="2437"/>
        <v>0</v>
      </c>
      <c r="J1405" s="16">
        <f t="shared" si="2438"/>
        <v>0</v>
      </c>
      <c r="K1405" s="16">
        <f t="shared" si="2439"/>
        <v>0</v>
      </c>
      <c r="L1405" s="16">
        <f t="shared" si="2334"/>
        <v>4433.1999999999998</v>
      </c>
      <c r="M1405" s="16">
        <f t="shared" si="2335"/>
        <v>6008.2999999999993</v>
      </c>
      <c r="N1405" s="16">
        <f t="shared" si="2336"/>
        <v>6900.8999999999996</v>
      </c>
      <c r="O1405" s="16">
        <f t="shared" si="2440"/>
        <v>0</v>
      </c>
      <c r="P1405" s="16">
        <f t="shared" si="2441"/>
        <v>0</v>
      </c>
      <c r="Q1405" s="16">
        <f t="shared" si="2442"/>
        <v>0</v>
      </c>
      <c r="R1405" s="16">
        <f t="shared" si="2383"/>
        <v>4433.1999999999998</v>
      </c>
      <c r="S1405" s="16">
        <f t="shared" si="2384"/>
        <v>6008.2999999999993</v>
      </c>
      <c r="T1405" s="16">
        <f t="shared" si="2385"/>
        <v>6900.8999999999996</v>
      </c>
      <c r="U1405" s="16">
        <f t="shared" si="2443"/>
        <v>0</v>
      </c>
      <c r="V1405" s="16">
        <f t="shared" si="2444"/>
        <v>0</v>
      </c>
      <c r="W1405" s="16">
        <f t="shared" si="2445"/>
        <v>0</v>
      </c>
      <c r="X1405" s="16">
        <f t="shared" si="2386"/>
        <v>4433.1999999999998</v>
      </c>
      <c r="Y1405" s="16">
        <f t="shared" si="2387"/>
        <v>6008.2999999999993</v>
      </c>
      <c r="Z1405" s="16">
        <f t="shared" si="2388"/>
        <v>6900.8999999999996</v>
      </c>
      <c r="AA1405" s="16">
        <f t="shared" si="2446"/>
        <v>0</v>
      </c>
      <c r="AB1405" s="16">
        <f t="shared" si="2447"/>
        <v>0</v>
      </c>
      <c r="AC1405" s="16">
        <f t="shared" si="2448"/>
        <v>0</v>
      </c>
      <c r="AD1405" s="16">
        <f t="shared" si="2389"/>
        <v>4433.1999999999998</v>
      </c>
      <c r="AE1405" s="16">
        <f t="shared" si="2390"/>
        <v>6008.2999999999993</v>
      </c>
      <c r="AF1405" s="16">
        <f t="shared" si="2391"/>
        <v>6900.8999999999996</v>
      </c>
      <c r="AG1405" s="16">
        <f t="shared" si="2449"/>
        <v>0</v>
      </c>
      <c r="AH1405" s="16">
        <f t="shared" si="2392"/>
        <v>4433.1999999999998</v>
      </c>
      <c r="AI1405" s="16">
        <f t="shared" si="2393"/>
        <v>6008.2999999999993</v>
      </c>
      <c r="AJ1405" s="16">
        <f t="shared" si="2394"/>
        <v>6900.8999999999996</v>
      </c>
      <c r="AK1405" s="16">
        <f t="shared" si="2450"/>
        <v>0</v>
      </c>
      <c r="AL1405" s="16">
        <f t="shared" si="2451"/>
        <v>0</v>
      </c>
      <c r="AM1405" s="16">
        <f t="shared" si="2452"/>
        <v>0</v>
      </c>
      <c r="AN1405" s="16">
        <f t="shared" si="2395"/>
        <v>4433.1999999999998</v>
      </c>
      <c r="AO1405" s="16">
        <f t="shared" si="2396"/>
        <v>6008.2999999999993</v>
      </c>
      <c r="AP1405" s="16">
        <f t="shared" si="2397"/>
        <v>6900.8999999999996</v>
      </c>
      <c r="AQ1405" s="16">
        <f t="shared" si="2453"/>
        <v>0</v>
      </c>
      <c r="AR1405" s="16">
        <f t="shared" si="2454"/>
        <v>0</v>
      </c>
      <c r="AS1405" s="16">
        <f t="shared" si="2455"/>
        <v>0</v>
      </c>
      <c r="AT1405" s="16">
        <f t="shared" si="2398"/>
        <v>4433.1999999999998</v>
      </c>
      <c r="AU1405" s="16">
        <f t="shared" si="2399"/>
        <v>6008.2999999999993</v>
      </c>
      <c r="AV1405" s="16">
        <f t="shared" si="2400"/>
        <v>6900.8999999999996</v>
      </c>
      <c r="AW1405" s="16">
        <f t="shared" si="2456"/>
        <v>0</v>
      </c>
      <c r="AX1405" s="16">
        <f t="shared" si="2457"/>
        <v>0</v>
      </c>
      <c r="AY1405" s="16">
        <f t="shared" si="2458"/>
        <v>0</v>
      </c>
      <c r="AZ1405" s="16">
        <f t="shared" si="2401"/>
        <v>4433.1999999999998</v>
      </c>
      <c r="BA1405" s="16">
        <f t="shared" si="2402"/>
        <v>6008.2999999999993</v>
      </c>
      <c r="BB1405" s="16">
        <f t="shared" si="2403"/>
        <v>6900.8999999999996</v>
      </c>
      <c r="BC1405" s="16">
        <f t="shared" si="2459"/>
        <v>0</v>
      </c>
      <c r="BD1405" s="30"/>
      <c r="BE1405" s="30"/>
      <c r="BF1405" s="1"/>
      <c r="BG1405" s="1"/>
      <c r="BH1405" s="1"/>
      <c r="BI1405" s="1"/>
      <c r="BJ1405" s="1"/>
    </row>
    <row r="1406" s="1" customFormat="1">
      <c r="A1406" s="13" t="s">
        <v>918</v>
      </c>
      <c r="B1406" s="14">
        <v>200</v>
      </c>
      <c r="C1406" s="13" t="s">
        <v>107</v>
      </c>
      <c r="D1406" s="13" t="s">
        <v>337</v>
      </c>
      <c r="E1406" s="29" t="s">
        <v>338</v>
      </c>
      <c r="F1406" s="16">
        <v>4433.1999999999998</v>
      </c>
      <c r="G1406" s="16">
        <v>6008.2999999999993</v>
      </c>
      <c r="H1406" s="16">
        <v>6900.8999999999996</v>
      </c>
      <c r="I1406" s="16"/>
      <c r="J1406" s="16"/>
      <c r="K1406" s="16"/>
      <c r="L1406" s="16">
        <f t="shared" si="2334"/>
        <v>4433.1999999999998</v>
      </c>
      <c r="M1406" s="16">
        <f t="shared" si="2335"/>
        <v>6008.2999999999993</v>
      </c>
      <c r="N1406" s="16">
        <f t="shared" si="2336"/>
        <v>6900.8999999999996</v>
      </c>
      <c r="O1406" s="16"/>
      <c r="P1406" s="16"/>
      <c r="Q1406" s="16"/>
      <c r="R1406" s="16">
        <f t="shared" si="2383"/>
        <v>4433.1999999999998</v>
      </c>
      <c r="S1406" s="16">
        <f t="shared" si="2384"/>
        <v>6008.2999999999993</v>
      </c>
      <c r="T1406" s="16">
        <f t="shared" si="2385"/>
        <v>6900.8999999999996</v>
      </c>
      <c r="U1406" s="16"/>
      <c r="V1406" s="16"/>
      <c r="W1406" s="16"/>
      <c r="X1406" s="16">
        <f t="shared" si="2386"/>
        <v>4433.1999999999998</v>
      </c>
      <c r="Y1406" s="16">
        <f t="shared" si="2387"/>
        <v>6008.2999999999993</v>
      </c>
      <c r="Z1406" s="16">
        <f t="shared" si="2388"/>
        <v>6900.8999999999996</v>
      </c>
      <c r="AA1406" s="16"/>
      <c r="AB1406" s="16"/>
      <c r="AC1406" s="16"/>
      <c r="AD1406" s="16">
        <f t="shared" si="2389"/>
        <v>4433.1999999999998</v>
      </c>
      <c r="AE1406" s="16">
        <f t="shared" si="2390"/>
        <v>6008.2999999999993</v>
      </c>
      <c r="AF1406" s="16">
        <f t="shared" si="2391"/>
        <v>6900.8999999999996</v>
      </c>
      <c r="AG1406" s="16"/>
      <c r="AH1406" s="16">
        <f t="shared" si="2392"/>
        <v>4433.1999999999998</v>
      </c>
      <c r="AI1406" s="16">
        <f t="shared" si="2393"/>
        <v>6008.2999999999993</v>
      </c>
      <c r="AJ1406" s="16">
        <f t="shared" si="2394"/>
        <v>6900.8999999999996</v>
      </c>
      <c r="AK1406" s="16"/>
      <c r="AL1406" s="16"/>
      <c r="AM1406" s="16"/>
      <c r="AN1406" s="16">
        <f t="shared" si="2395"/>
        <v>4433.1999999999998</v>
      </c>
      <c r="AO1406" s="16">
        <f t="shared" si="2396"/>
        <v>6008.2999999999993</v>
      </c>
      <c r="AP1406" s="16">
        <f t="shared" si="2397"/>
        <v>6900.8999999999996</v>
      </c>
      <c r="AQ1406" s="16"/>
      <c r="AR1406" s="16"/>
      <c r="AS1406" s="16"/>
      <c r="AT1406" s="16">
        <f t="shared" si="2398"/>
        <v>4433.1999999999998</v>
      </c>
      <c r="AU1406" s="16">
        <f t="shared" si="2399"/>
        <v>6008.2999999999993</v>
      </c>
      <c r="AV1406" s="16">
        <f t="shared" si="2400"/>
        <v>6900.8999999999996</v>
      </c>
      <c r="AW1406" s="16"/>
      <c r="AX1406" s="16"/>
      <c r="AY1406" s="16"/>
      <c r="AZ1406" s="16">
        <f t="shared" si="2401"/>
        <v>4433.1999999999998</v>
      </c>
      <c r="BA1406" s="16">
        <f t="shared" si="2402"/>
        <v>6008.2999999999993</v>
      </c>
      <c r="BB1406" s="16">
        <f t="shared" si="2403"/>
        <v>6900.8999999999996</v>
      </c>
      <c r="BC1406" s="16"/>
      <c r="BD1406" s="30"/>
      <c r="BE1406" s="30"/>
      <c r="BF1406" s="1"/>
      <c r="BG1406" s="1"/>
      <c r="BH1406" s="1"/>
      <c r="BI1406" s="1"/>
      <c r="BJ1406" s="1"/>
    </row>
    <row r="1407" s="1" customFormat="1">
      <c r="A1407" s="13" t="s">
        <v>920</v>
      </c>
      <c r="B1407" s="14"/>
      <c r="C1407" s="13"/>
      <c r="D1407" s="13"/>
      <c r="E1407" s="29" t="s">
        <v>921</v>
      </c>
      <c r="F1407" s="16">
        <f t="shared" si="2434"/>
        <v>314478.40000000002</v>
      </c>
      <c r="G1407" s="16">
        <f t="shared" si="2435"/>
        <v>379275.5</v>
      </c>
      <c r="H1407" s="16">
        <f t="shared" si="2436"/>
        <v>469030.90000000002</v>
      </c>
      <c r="I1407" s="16">
        <f t="shared" si="2437"/>
        <v>0</v>
      </c>
      <c r="J1407" s="16">
        <f t="shared" si="2438"/>
        <v>0</v>
      </c>
      <c r="K1407" s="16">
        <f t="shared" si="2439"/>
        <v>0</v>
      </c>
      <c r="L1407" s="16">
        <f t="shared" si="2334"/>
        <v>314478.40000000002</v>
      </c>
      <c r="M1407" s="16">
        <f t="shared" si="2335"/>
        <v>379275.5</v>
      </c>
      <c r="N1407" s="16">
        <f t="shared" si="2336"/>
        <v>469030.90000000002</v>
      </c>
      <c r="O1407" s="16">
        <f t="shared" si="2440"/>
        <v>0</v>
      </c>
      <c r="P1407" s="16">
        <f t="shared" si="2441"/>
        <v>0</v>
      </c>
      <c r="Q1407" s="16">
        <f t="shared" si="2442"/>
        <v>0</v>
      </c>
      <c r="R1407" s="16">
        <f t="shared" si="2383"/>
        <v>314478.40000000002</v>
      </c>
      <c r="S1407" s="16">
        <f t="shared" si="2384"/>
        <v>379275.5</v>
      </c>
      <c r="T1407" s="16">
        <f t="shared" si="2385"/>
        <v>469030.90000000002</v>
      </c>
      <c r="U1407" s="16">
        <f t="shared" si="2443"/>
        <v>0</v>
      </c>
      <c r="V1407" s="16">
        <f t="shared" si="2444"/>
        <v>0</v>
      </c>
      <c r="W1407" s="16">
        <f t="shared" si="2445"/>
        <v>0</v>
      </c>
      <c r="X1407" s="16">
        <f t="shared" si="2386"/>
        <v>314478.40000000002</v>
      </c>
      <c r="Y1407" s="16">
        <f t="shared" si="2387"/>
        <v>379275.5</v>
      </c>
      <c r="Z1407" s="16">
        <f t="shared" si="2388"/>
        <v>469030.90000000002</v>
      </c>
      <c r="AA1407" s="16">
        <f t="shared" si="2446"/>
        <v>0</v>
      </c>
      <c r="AB1407" s="16">
        <f t="shared" si="2447"/>
        <v>0</v>
      </c>
      <c r="AC1407" s="16">
        <f t="shared" si="2448"/>
        <v>0</v>
      </c>
      <c r="AD1407" s="16">
        <f t="shared" si="2389"/>
        <v>314478.40000000002</v>
      </c>
      <c r="AE1407" s="16">
        <f t="shared" si="2390"/>
        <v>379275.5</v>
      </c>
      <c r="AF1407" s="16">
        <f t="shared" si="2391"/>
        <v>469030.90000000002</v>
      </c>
      <c r="AG1407" s="16">
        <f t="shared" si="2449"/>
        <v>0</v>
      </c>
      <c r="AH1407" s="16">
        <f t="shared" si="2392"/>
        <v>314478.40000000002</v>
      </c>
      <c r="AI1407" s="16">
        <f t="shared" si="2393"/>
        <v>379275.5</v>
      </c>
      <c r="AJ1407" s="16">
        <f t="shared" si="2394"/>
        <v>469030.90000000002</v>
      </c>
      <c r="AK1407" s="16">
        <f t="shared" si="2450"/>
        <v>0</v>
      </c>
      <c r="AL1407" s="16">
        <f t="shared" si="2451"/>
        <v>0</v>
      </c>
      <c r="AM1407" s="16">
        <f t="shared" si="2452"/>
        <v>0</v>
      </c>
      <c r="AN1407" s="16">
        <f t="shared" si="2395"/>
        <v>314478.40000000002</v>
      </c>
      <c r="AO1407" s="16">
        <f t="shared" si="2396"/>
        <v>379275.5</v>
      </c>
      <c r="AP1407" s="16">
        <f t="shared" si="2397"/>
        <v>469030.90000000002</v>
      </c>
      <c r="AQ1407" s="16">
        <f t="shared" si="2453"/>
        <v>0</v>
      </c>
      <c r="AR1407" s="16">
        <f t="shared" si="2454"/>
        <v>0</v>
      </c>
      <c r="AS1407" s="16">
        <f t="shared" si="2455"/>
        <v>0</v>
      </c>
      <c r="AT1407" s="16">
        <f t="shared" si="2398"/>
        <v>314478.40000000002</v>
      </c>
      <c r="AU1407" s="16">
        <f t="shared" si="2399"/>
        <v>379275.5</v>
      </c>
      <c r="AV1407" s="16">
        <f t="shared" si="2400"/>
        <v>469030.90000000002</v>
      </c>
      <c r="AW1407" s="16">
        <f t="shared" si="2456"/>
        <v>0</v>
      </c>
      <c r="AX1407" s="16">
        <f t="shared" si="2457"/>
        <v>0</v>
      </c>
      <c r="AY1407" s="16">
        <f t="shared" si="2458"/>
        <v>0</v>
      </c>
      <c r="AZ1407" s="16">
        <f t="shared" si="2401"/>
        <v>314478.40000000002</v>
      </c>
      <c r="BA1407" s="16">
        <f t="shared" si="2402"/>
        <v>379275.5</v>
      </c>
      <c r="BB1407" s="16">
        <f t="shared" si="2403"/>
        <v>469030.90000000002</v>
      </c>
      <c r="BC1407" s="16">
        <f t="shared" si="2459"/>
        <v>0</v>
      </c>
      <c r="BD1407" s="30"/>
      <c r="BE1407" s="30"/>
      <c r="BF1407" s="1"/>
      <c r="BG1407" s="1"/>
      <c r="BH1407" s="1"/>
      <c r="BI1407" s="1"/>
      <c r="BJ1407" s="1"/>
    </row>
    <row r="1408" s="1" customFormat="1">
      <c r="A1408" s="13" t="s">
        <v>920</v>
      </c>
      <c r="B1408" s="14" t="s">
        <v>35</v>
      </c>
      <c r="C1408" s="13"/>
      <c r="D1408" s="13"/>
      <c r="E1408" s="29" t="s">
        <v>36</v>
      </c>
      <c r="F1408" s="16">
        <f t="shared" si="2434"/>
        <v>314478.40000000002</v>
      </c>
      <c r="G1408" s="16">
        <f t="shared" si="2435"/>
        <v>379275.5</v>
      </c>
      <c r="H1408" s="16">
        <f t="shared" si="2436"/>
        <v>469030.90000000002</v>
      </c>
      <c r="I1408" s="16">
        <f t="shared" si="2437"/>
        <v>0</v>
      </c>
      <c r="J1408" s="16">
        <f t="shared" si="2438"/>
        <v>0</v>
      </c>
      <c r="K1408" s="16">
        <f t="shared" si="2439"/>
        <v>0</v>
      </c>
      <c r="L1408" s="16">
        <f t="shared" si="2334"/>
        <v>314478.40000000002</v>
      </c>
      <c r="M1408" s="16">
        <f t="shared" si="2335"/>
        <v>379275.5</v>
      </c>
      <c r="N1408" s="16">
        <f t="shared" si="2336"/>
        <v>469030.90000000002</v>
      </c>
      <c r="O1408" s="16">
        <f t="shared" si="2440"/>
        <v>0</v>
      </c>
      <c r="P1408" s="16">
        <f t="shared" si="2441"/>
        <v>0</v>
      </c>
      <c r="Q1408" s="16">
        <f t="shared" si="2442"/>
        <v>0</v>
      </c>
      <c r="R1408" s="16">
        <f t="shared" si="2383"/>
        <v>314478.40000000002</v>
      </c>
      <c r="S1408" s="16">
        <f t="shared" si="2384"/>
        <v>379275.5</v>
      </c>
      <c r="T1408" s="16">
        <f t="shared" si="2385"/>
        <v>469030.90000000002</v>
      </c>
      <c r="U1408" s="16">
        <f t="shared" si="2443"/>
        <v>0</v>
      </c>
      <c r="V1408" s="16">
        <f t="shared" si="2444"/>
        <v>0</v>
      </c>
      <c r="W1408" s="16">
        <f t="shared" si="2445"/>
        <v>0</v>
      </c>
      <c r="X1408" s="16">
        <f t="shared" si="2386"/>
        <v>314478.40000000002</v>
      </c>
      <c r="Y1408" s="16">
        <f t="shared" si="2387"/>
        <v>379275.5</v>
      </c>
      <c r="Z1408" s="16">
        <f t="shared" si="2388"/>
        <v>469030.90000000002</v>
      </c>
      <c r="AA1408" s="16">
        <f t="shared" si="2446"/>
        <v>0</v>
      </c>
      <c r="AB1408" s="16">
        <f t="shared" si="2447"/>
        <v>0</v>
      </c>
      <c r="AC1408" s="16">
        <f t="shared" si="2448"/>
        <v>0</v>
      </c>
      <c r="AD1408" s="16">
        <f t="shared" si="2389"/>
        <v>314478.40000000002</v>
      </c>
      <c r="AE1408" s="16">
        <f t="shared" si="2390"/>
        <v>379275.5</v>
      </c>
      <c r="AF1408" s="16">
        <f t="shared" si="2391"/>
        <v>469030.90000000002</v>
      </c>
      <c r="AG1408" s="16">
        <f t="shared" si="2449"/>
        <v>0</v>
      </c>
      <c r="AH1408" s="16">
        <f t="shared" si="2392"/>
        <v>314478.40000000002</v>
      </c>
      <c r="AI1408" s="16">
        <f t="shared" si="2393"/>
        <v>379275.5</v>
      </c>
      <c r="AJ1408" s="16">
        <f t="shared" si="2394"/>
        <v>469030.90000000002</v>
      </c>
      <c r="AK1408" s="16">
        <f t="shared" si="2450"/>
        <v>0</v>
      </c>
      <c r="AL1408" s="16">
        <f t="shared" si="2451"/>
        <v>0</v>
      </c>
      <c r="AM1408" s="16">
        <f t="shared" si="2452"/>
        <v>0</v>
      </c>
      <c r="AN1408" s="16">
        <f t="shared" si="2395"/>
        <v>314478.40000000002</v>
      </c>
      <c r="AO1408" s="16">
        <f t="shared" si="2396"/>
        <v>379275.5</v>
      </c>
      <c r="AP1408" s="16">
        <f t="shared" si="2397"/>
        <v>469030.90000000002</v>
      </c>
      <c r="AQ1408" s="16">
        <f t="shared" si="2453"/>
        <v>0</v>
      </c>
      <c r="AR1408" s="16">
        <f t="shared" si="2454"/>
        <v>0</v>
      </c>
      <c r="AS1408" s="16">
        <f t="shared" si="2455"/>
        <v>0</v>
      </c>
      <c r="AT1408" s="16">
        <f t="shared" si="2398"/>
        <v>314478.40000000002</v>
      </c>
      <c r="AU1408" s="16">
        <f t="shared" si="2399"/>
        <v>379275.5</v>
      </c>
      <c r="AV1408" s="16">
        <f t="shared" si="2400"/>
        <v>469030.90000000002</v>
      </c>
      <c r="AW1408" s="16">
        <f t="shared" si="2456"/>
        <v>0</v>
      </c>
      <c r="AX1408" s="16">
        <f t="shared" si="2457"/>
        <v>0</v>
      </c>
      <c r="AY1408" s="16">
        <f t="shared" si="2458"/>
        <v>0</v>
      </c>
      <c r="AZ1408" s="16">
        <f t="shared" si="2401"/>
        <v>314478.40000000002</v>
      </c>
      <c r="BA1408" s="16">
        <f t="shared" si="2402"/>
        <v>379275.5</v>
      </c>
      <c r="BB1408" s="16">
        <f t="shared" si="2403"/>
        <v>469030.90000000002</v>
      </c>
      <c r="BC1408" s="16">
        <f t="shared" si="2459"/>
        <v>0</v>
      </c>
      <c r="BD1408" s="30"/>
      <c r="BE1408" s="30"/>
      <c r="BF1408" s="1"/>
      <c r="BG1408" s="1"/>
      <c r="BH1408" s="1"/>
      <c r="BI1408" s="1"/>
      <c r="BJ1408" s="1"/>
    </row>
    <row r="1409" s="1" customFormat="1">
      <c r="A1409" s="13" t="s">
        <v>920</v>
      </c>
      <c r="B1409" s="14">
        <v>400</v>
      </c>
      <c r="C1409" s="13" t="s">
        <v>107</v>
      </c>
      <c r="D1409" s="13" t="s">
        <v>242</v>
      </c>
      <c r="E1409" s="29" t="s">
        <v>433</v>
      </c>
      <c r="F1409" s="16">
        <v>314478.40000000002</v>
      </c>
      <c r="G1409" s="16">
        <v>379275.5</v>
      </c>
      <c r="H1409" s="16">
        <v>469030.90000000002</v>
      </c>
      <c r="I1409" s="16"/>
      <c r="J1409" s="16"/>
      <c r="K1409" s="16"/>
      <c r="L1409" s="16">
        <f t="shared" si="2334"/>
        <v>314478.40000000002</v>
      </c>
      <c r="M1409" s="16">
        <f t="shared" si="2335"/>
        <v>379275.5</v>
      </c>
      <c r="N1409" s="16">
        <f t="shared" si="2336"/>
        <v>469030.90000000002</v>
      </c>
      <c r="O1409" s="16"/>
      <c r="P1409" s="16"/>
      <c r="Q1409" s="16"/>
      <c r="R1409" s="16">
        <f t="shared" si="2383"/>
        <v>314478.40000000002</v>
      </c>
      <c r="S1409" s="16">
        <f t="shared" si="2384"/>
        <v>379275.5</v>
      </c>
      <c r="T1409" s="16">
        <f t="shared" si="2385"/>
        <v>469030.90000000002</v>
      </c>
      <c r="U1409" s="16"/>
      <c r="V1409" s="16"/>
      <c r="W1409" s="16"/>
      <c r="X1409" s="16">
        <f t="shared" si="2386"/>
        <v>314478.40000000002</v>
      </c>
      <c r="Y1409" s="16">
        <f t="shared" si="2387"/>
        <v>379275.5</v>
      </c>
      <c r="Z1409" s="16">
        <f t="shared" si="2388"/>
        <v>469030.90000000002</v>
      </c>
      <c r="AA1409" s="16"/>
      <c r="AB1409" s="16"/>
      <c r="AC1409" s="16"/>
      <c r="AD1409" s="16">
        <f t="shared" si="2389"/>
        <v>314478.40000000002</v>
      </c>
      <c r="AE1409" s="16">
        <f t="shared" si="2390"/>
        <v>379275.5</v>
      </c>
      <c r="AF1409" s="16">
        <f t="shared" si="2391"/>
        <v>469030.90000000002</v>
      </c>
      <c r="AG1409" s="16"/>
      <c r="AH1409" s="16">
        <f t="shared" si="2392"/>
        <v>314478.40000000002</v>
      </c>
      <c r="AI1409" s="16">
        <f t="shared" si="2393"/>
        <v>379275.5</v>
      </c>
      <c r="AJ1409" s="16">
        <f t="shared" si="2394"/>
        <v>469030.90000000002</v>
      </c>
      <c r="AK1409" s="16"/>
      <c r="AL1409" s="16"/>
      <c r="AM1409" s="16"/>
      <c r="AN1409" s="16">
        <f t="shared" si="2395"/>
        <v>314478.40000000002</v>
      </c>
      <c r="AO1409" s="16">
        <f t="shared" si="2396"/>
        <v>379275.5</v>
      </c>
      <c r="AP1409" s="16">
        <f t="shared" si="2397"/>
        <v>469030.90000000002</v>
      </c>
      <c r="AQ1409" s="16"/>
      <c r="AR1409" s="16"/>
      <c r="AS1409" s="16"/>
      <c r="AT1409" s="16">
        <f t="shared" si="2398"/>
        <v>314478.40000000002</v>
      </c>
      <c r="AU1409" s="16">
        <f t="shared" si="2399"/>
        <v>379275.5</v>
      </c>
      <c r="AV1409" s="16">
        <f t="shared" si="2400"/>
        <v>469030.90000000002</v>
      </c>
      <c r="AW1409" s="16"/>
      <c r="AX1409" s="16"/>
      <c r="AY1409" s="16"/>
      <c r="AZ1409" s="16">
        <f t="shared" si="2401"/>
        <v>314478.40000000002</v>
      </c>
      <c r="BA1409" s="16">
        <f t="shared" si="2402"/>
        <v>379275.5</v>
      </c>
      <c r="BB1409" s="16">
        <f t="shared" si="2403"/>
        <v>469030.90000000002</v>
      </c>
      <c r="BC1409" s="16"/>
      <c r="BD1409" s="30"/>
      <c r="BE1409" s="30"/>
      <c r="BF1409" s="1"/>
      <c r="BG1409" s="1"/>
      <c r="BH1409" s="1"/>
      <c r="BI1409" s="1"/>
      <c r="BJ1409" s="1"/>
    </row>
    <row r="1410" s="1" customFormat="1">
      <c r="A1410" s="13" t="s">
        <v>922</v>
      </c>
      <c r="B1410" s="14"/>
      <c r="C1410" s="13"/>
      <c r="D1410" s="13"/>
      <c r="E1410" s="29" t="s">
        <v>923</v>
      </c>
      <c r="F1410" s="16">
        <f>F1411+F1413</f>
        <v>4198.9000000000005</v>
      </c>
      <c r="G1410" s="16">
        <f>G1411+G1413</f>
        <v>4151.5999999999995</v>
      </c>
      <c r="H1410" s="16">
        <f>H1411+H1413</f>
        <v>4497.6000000000004</v>
      </c>
      <c r="I1410" s="16">
        <f>I1411+I1413</f>
        <v>0</v>
      </c>
      <c r="J1410" s="16">
        <f>J1411+J1413</f>
        <v>0</v>
      </c>
      <c r="K1410" s="16">
        <f>K1411+K1413</f>
        <v>0</v>
      </c>
      <c r="L1410" s="16">
        <f t="shared" si="2334"/>
        <v>4198.9000000000005</v>
      </c>
      <c r="M1410" s="16">
        <f t="shared" si="2335"/>
        <v>4151.5999999999995</v>
      </c>
      <c r="N1410" s="16">
        <f t="shared" si="2336"/>
        <v>4497.6000000000004</v>
      </c>
      <c r="O1410" s="16">
        <f>O1411+O1413</f>
        <v>0</v>
      </c>
      <c r="P1410" s="16">
        <f>P1411+P1413</f>
        <v>0</v>
      </c>
      <c r="Q1410" s="16">
        <f>Q1411+Q1413</f>
        <v>0</v>
      </c>
      <c r="R1410" s="16">
        <f t="shared" si="2383"/>
        <v>4198.9000000000005</v>
      </c>
      <c r="S1410" s="16">
        <f t="shared" si="2384"/>
        <v>4151.5999999999995</v>
      </c>
      <c r="T1410" s="16">
        <f t="shared" si="2385"/>
        <v>4497.6000000000004</v>
      </c>
      <c r="U1410" s="16">
        <f>U1411+U1413</f>
        <v>0</v>
      </c>
      <c r="V1410" s="16">
        <f>V1411+V1413</f>
        <v>0</v>
      </c>
      <c r="W1410" s="16">
        <f>W1411+W1413</f>
        <v>0</v>
      </c>
      <c r="X1410" s="16">
        <f t="shared" si="2386"/>
        <v>4198.9000000000005</v>
      </c>
      <c r="Y1410" s="16">
        <f t="shared" si="2387"/>
        <v>4151.5999999999995</v>
      </c>
      <c r="Z1410" s="16">
        <f t="shared" si="2388"/>
        <v>4497.6000000000004</v>
      </c>
      <c r="AA1410" s="16">
        <f>AA1411+AA1413</f>
        <v>0</v>
      </c>
      <c r="AB1410" s="16">
        <f>AB1411+AB1413</f>
        <v>0</v>
      </c>
      <c r="AC1410" s="16">
        <f>AC1411+AC1413</f>
        <v>0</v>
      </c>
      <c r="AD1410" s="16">
        <f t="shared" si="2389"/>
        <v>4198.9000000000005</v>
      </c>
      <c r="AE1410" s="16">
        <f t="shared" si="2390"/>
        <v>4151.5999999999995</v>
      </c>
      <c r="AF1410" s="16">
        <f t="shared" si="2391"/>
        <v>4497.6000000000004</v>
      </c>
      <c r="AG1410" s="16">
        <f>AG1411+AG1413</f>
        <v>0</v>
      </c>
      <c r="AH1410" s="16">
        <f t="shared" si="2392"/>
        <v>4198.9000000000005</v>
      </c>
      <c r="AI1410" s="16">
        <f t="shared" si="2393"/>
        <v>4151.5999999999995</v>
      </c>
      <c r="AJ1410" s="16">
        <f t="shared" si="2394"/>
        <v>4497.6000000000004</v>
      </c>
      <c r="AK1410" s="16">
        <f>AK1411+AK1413</f>
        <v>0</v>
      </c>
      <c r="AL1410" s="16">
        <f>AL1411+AL1413</f>
        <v>0</v>
      </c>
      <c r="AM1410" s="16">
        <f>AM1411+AM1413</f>
        <v>0</v>
      </c>
      <c r="AN1410" s="16">
        <f t="shared" si="2395"/>
        <v>4198.9000000000005</v>
      </c>
      <c r="AO1410" s="16">
        <f t="shared" si="2396"/>
        <v>4151.5999999999995</v>
      </c>
      <c r="AP1410" s="16">
        <f t="shared" si="2397"/>
        <v>4497.6000000000004</v>
      </c>
      <c r="AQ1410" s="16">
        <f>AQ1411+AQ1413</f>
        <v>0</v>
      </c>
      <c r="AR1410" s="16">
        <f>AR1411+AR1413</f>
        <v>0</v>
      </c>
      <c r="AS1410" s="16">
        <f>AS1411+AS1413</f>
        <v>0</v>
      </c>
      <c r="AT1410" s="16">
        <f t="shared" si="2398"/>
        <v>4198.9000000000005</v>
      </c>
      <c r="AU1410" s="16">
        <f t="shared" si="2399"/>
        <v>4151.5999999999995</v>
      </c>
      <c r="AV1410" s="16">
        <f t="shared" si="2400"/>
        <v>4497.6000000000004</v>
      </c>
      <c r="AW1410" s="16">
        <f>AW1411+AW1413</f>
        <v>0</v>
      </c>
      <c r="AX1410" s="16">
        <f>AX1411+AX1413</f>
        <v>0</v>
      </c>
      <c r="AY1410" s="16">
        <f>AY1411+AY1413</f>
        <v>0</v>
      </c>
      <c r="AZ1410" s="16">
        <f t="shared" si="2401"/>
        <v>4198.9000000000005</v>
      </c>
      <c r="BA1410" s="16">
        <f t="shared" si="2402"/>
        <v>4151.5999999999995</v>
      </c>
      <c r="BB1410" s="16">
        <f t="shared" si="2403"/>
        <v>4497.6000000000004</v>
      </c>
      <c r="BC1410" s="16">
        <f>BC1411+BC1413</f>
        <v>0</v>
      </c>
      <c r="BD1410" s="30"/>
      <c r="BE1410" s="30"/>
      <c r="BF1410" s="1"/>
      <c r="BG1410" s="1"/>
      <c r="BH1410" s="1"/>
      <c r="BI1410" s="1"/>
      <c r="BJ1410" s="1"/>
    </row>
    <row r="1411" s="1" customFormat="1">
      <c r="A1411" s="13" t="s">
        <v>922</v>
      </c>
      <c r="B1411" s="14" t="s">
        <v>148</v>
      </c>
      <c r="C1411" s="13"/>
      <c r="D1411" s="13"/>
      <c r="E1411" s="29" t="s">
        <v>149</v>
      </c>
      <c r="F1411" s="16">
        <f>F1412</f>
        <v>4087.8000000000002</v>
      </c>
      <c r="G1411" s="16">
        <f>G1412</f>
        <v>4044.8999999999996</v>
      </c>
      <c r="H1411" s="16">
        <f>H1412</f>
        <v>4382</v>
      </c>
      <c r="I1411" s="16">
        <f>I1412</f>
        <v>0</v>
      </c>
      <c r="J1411" s="16">
        <f>J1412</f>
        <v>0</v>
      </c>
      <c r="K1411" s="16">
        <f>K1412</f>
        <v>0</v>
      </c>
      <c r="L1411" s="16">
        <f t="shared" si="2334"/>
        <v>4087.8000000000002</v>
      </c>
      <c r="M1411" s="16">
        <f t="shared" si="2335"/>
        <v>4044.8999999999996</v>
      </c>
      <c r="N1411" s="16">
        <f t="shared" si="2336"/>
        <v>4382</v>
      </c>
      <c r="O1411" s="16">
        <f>O1412</f>
        <v>0</v>
      </c>
      <c r="P1411" s="16">
        <f>P1412</f>
        <v>0</v>
      </c>
      <c r="Q1411" s="16">
        <f>Q1412</f>
        <v>0</v>
      </c>
      <c r="R1411" s="16">
        <f t="shared" si="2383"/>
        <v>4087.8000000000002</v>
      </c>
      <c r="S1411" s="16">
        <f t="shared" si="2384"/>
        <v>4044.8999999999996</v>
      </c>
      <c r="T1411" s="16">
        <f t="shared" si="2385"/>
        <v>4382</v>
      </c>
      <c r="U1411" s="16">
        <f>U1412</f>
        <v>0</v>
      </c>
      <c r="V1411" s="16">
        <f>V1412</f>
        <v>0</v>
      </c>
      <c r="W1411" s="16">
        <f>W1412</f>
        <v>0</v>
      </c>
      <c r="X1411" s="16">
        <f t="shared" si="2386"/>
        <v>4087.8000000000002</v>
      </c>
      <c r="Y1411" s="16">
        <f t="shared" si="2387"/>
        <v>4044.8999999999996</v>
      </c>
      <c r="Z1411" s="16">
        <f t="shared" si="2388"/>
        <v>4382</v>
      </c>
      <c r="AA1411" s="16">
        <f>AA1412</f>
        <v>0</v>
      </c>
      <c r="AB1411" s="16">
        <f>AB1412</f>
        <v>0</v>
      </c>
      <c r="AC1411" s="16">
        <f>AC1412</f>
        <v>0</v>
      </c>
      <c r="AD1411" s="16">
        <f t="shared" si="2389"/>
        <v>4087.8000000000002</v>
      </c>
      <c r="AE1411" s="16">
        <f t="shared" si="2390"/>
        <v>4044.8999999999996</v>
      </c>
      <c r="AF1411" s="16">
        <f t="shared" si="2391"/>
        <v>4382</v>
      </c>
      <c r="AG1411" s="16">
        <f>AG1412</f>
        <v>0</v>
      </c>
      <c r="AH1411" s="16">
        <f t="shared" si="2392"/>
        <v>4087.8000000000002</v>
      </c>
      <c r="AI1411" s="16">
        <f t="shared" si="2393"/>
        <v>4044.8999999999996</v>
      </c>
      <c r="AJ1411" s="16">
        <f t="shared" si="2394"/>
        <v>4382</v>
      </c>
      <c r="AK1411" s="16">
        <f>AK1412</f>
        <v>0</v>
      </c>
      <c r="AL1411" s="16">
        <f>AL1412</f>
        <v>0</v>
      </c>
      <c r="AM1411" s="16">
        <f>AM1412</f>
        <v>0</v>
      </c>
      <c r="AN1411" s="16">
        <f t="shared" si="2395"/>
        <v>4087.8000000000002</v>
      </c>
      <c r="AO1411" s="16">
        <f t="shared" si="2396"/>
        <v>4044.8999999999996</v>
      </c>
      <c r="AP1411" s="16">
        <f t="shared" si="2397"/>
        <v>4382</v>
      </c>
      <c r="AQ1411" s="16">
        <f>AQ1412</f>
        <v>0</v>
      </c>
      <c r="AR1411" s="16">
        <f>AR1412</f>
        <v>0</v>
      </c>
      <c r="AS1411" s="16">
        <f>AS1412</f>
        <v>0</v>
      </c>
      <c r="AT1411" s="16">
        <f t="shared" si="2398"/>
        <v>4087.8000000000002</v>
      </c>
      <c r="AU1411" s="16">
        <f t="shared" si="2399"/>
        <v>4044.8999999999996</v>
      </c>
      <c r="AV1411" s="16">
        <f t="shared" si="2400"/>
        <v>4382</v>
      </c>
      <c r="AW1411" s="16">
        <f>AW1412</f>
        <v>0</v>
      </c>
      <c r="AX1411" s="16">
        <f>AX1412</f>
        <v>0</v>
      </c>
      <c r="AY1411" s="16">
        <f>AY1412</f>
        <v>0</v>
      </c>
      <c r="AZ1411" s="16">
        <f t="shared" si="2401"/>
        <v>4087.8000000000002</v>
      </c>
      <c r="BA1411" s="16">
        <f t="shared" si="2402"/>
        <v>4044.8999999999996</v>
      </c>
      <c r="BB1411" s="16">
        <f t="shared" si="2403"/>
        <v>4382</v>
      </c>
      <c r="BC1411" s="16">
        <f>BC1412</f>
        <v>0</v>
      </c>
      <c r="BD1411" s="30"/>
      <c r="BE1411" s="30"/>
      <c r="BF1411" s="1"/>
      <c r="BG1411" s="1"/>
      <c r="BH1411" s="1"/>
      <c r="BI1411" s="1"/>
      <c r="BJ1411" s="1"/>
    </row>
    <row r="1412" s="1" customFormat="1">
      <c r="A1412" s="13" t="s">
        <v>922</v>
      </c>
      <c r="B1412" s="14">
        <v>100</v>
      </c>
      <c r="C1412" s="13" t="s">
        <v>107</v>
      </c>
      <c r="D1412" s="13" t="s">
        <v>337</v>
      </c>
      <c r="E1412" s="29" t="s">
        <v>338</v>
      </c>
      <c r="F1412" s="16">
        <v>4087.8000000000002</v>
      </c>
      <c r="G1412" s="16">
        <v>4044.8999999999996</v>
      </c>
      <c r="H1412" s="16">
        <v>4382</v>
      </c>
      <c r="I1412" s="16"/>
      <c r="J1412" s="16"/>
      <c r="K1412" s="16"/>
      <c r="L1412" s="16">
        <f t="shared" si="2334"/>
        <v>4087.8000000000002</v>
      </c>
      <c r="M1412" s="16">
        <f t="shared" si="2335"/>
        <v>4044.8999999999996</v>
      </c>
      <c r="N1412" s="16">
        <f t="shared" si="2336"/>
        <v>4382</v>
      </c>
      <c r="O1412" s="16"/>
      <c r="P1412" s="16"/>
      <c r="Q1412" s="16"/>
      <c r="R1412" s="16">
        <f t="shared" si="2383"/>
        <v>4087.8000000000002</v>
      </c>
      <c r="S1412" s="16">
        <f t="shared" si="2384"/>
        <v>4044.8999999999996</v>
      </c>
      <c r="T1412" s="16">
        <f t="shared" si="2385"/>
        <v>4382</v>
      </c>
      <c r="U1412" s="16"/>
      <c r="V1412" s="16"/>
      <c r="W1412" s="16"/>
      <c r="X1412" s="16">
        <f t="shared" si="2386"/>
        <v>4087.8000000000002</v>
      </c>
      <c r="Y1412" s="16">
        <f t="shared" si="2387"/>
        <v>4044.8999999999996</v>
      </c>
      <c r="Z1412" s="16">
        <f t="shared" si="2388"/>
        <v>4382</v>
      </c>
      <c r="AA1412" s="16"/>
      <c r="AB1412" s="16"/>
      <c r="AC1412" s="16"/>
      <c r="AD1412" s="16">
        <f t="shared" si="2389"/>
        <v>4087.8000000000002</v>
      </c>
      <c r="AE1412" s="16">
        <f t="shared" si="2390"/>
        <v>4044.8999999999996</v>
      </c>
      <c r="AF1412" s="16">
        <f t="shared" si="2391"/>
        <v>4382</v>
      </c>
      <c r="AG1412" s="16"/>
      <c r="AH1412" s="16">
        <f t="shared" si="2392"/>
        <v>4087.8000000000002</v>
      </c>
      <c r="AI1412" s="16">
        <f t="shared" si="2393"/>
        <v>4044.8999999999996</v>
      </c>
      <c r="AJ1412" s="16">
        <f t="shared" si="2394"/>
        <v>4382</v>
      </c>
      <c r="AK1412" s="16"/>
      <c r="AL1412" s="16"/>
      <c r="AM1412" s="16"/>
      <c r="AN1412" s="16">
        <f t="shared" si="2395"/>
        <v>4087.8000000000002</v>
      </c>
      <c r="AO1412" s="16">
        <f t="shared" si="2396"/>
        <v>4044.8999999999996</v>
      </c>
      <c r="AP1412" s="16">
        <f t="shared" si="2397"/>
        <v>4382</v>
      </c>
      <c r="AQ1412" s="16"/>
      <c r="AR1412" s="16"/>
      <c r="AS1412" s="16"/>
      <c r="AT1412" s="16">
        <f t="shared" si="2398"/>
        <v>4087.8000000000002</v>
      </c>
      <c r="AU1412" s="16">
        <f t="shared" si="2399"/>
        <v>4044.8999999999996</v>
      </c>
      <c r="AV1412" s="16">
        <f t="shared" si="2400"/>
        <v>4382</v>
      </c>
      <c r="AW1412" s="16"/>
      <c r="AX1412" s="16"/>
      <c r="AY1412" s="16"/>
      <c r="AZ1412" s="16">
        <f t="shared" si="2401"/>
        <v>4087.8000000000002</v>
      </c>
      <c r="BA1412" s="16">
        <f t="shared" si="2402"/>
        <v>4044.8999999999996</v>
      </c>
      <c r="BB1412" s="16">
        <f t="shared" si="2403"/>
        <v>4382</v>
      </c>
      <c r="BC1412" s="16"/>
      <c r="BD1412" s="30"/>
      <c r="BE1412" s="30"/>
      <c r="BF1412" s="1"/>
      <c r="BG1412" s="1"/>
      <c r="BH1412" s="1"/>
      <c r="BI1412" s="1"/>
      <c r="BJ1412" s="1"/>
    </row>
    <row r="1413" s="1" customFormat="1">
      <c r="A1413" s="13" t="s">
        <v>922</v>
      </c>
      <c r="B1413" s="14" t="s">
        <v>66</v>
      </c>
      <c r="C1413" s="13"/>
      <c r="D1413" s="13"/>
      <c r="E1413" s="29" t="s">
        <v>67</v>
      </c>
      <c r="F1413" s="16">
        <f>F1414</f>
        <v>111.09999999999999</v>
      </c>
      <c r="G1413" s="16">
        <f>G1414</f>
        <v>106.7</v>
      </c>
      <c r="H1413" s="16">
        <f>H1414</f>
        <v>115.59999999999999</v>
      </c>
      <c r="I1413" s="16">
        <f>I1414</f>
        <v>0</v>
      </c>
      <c r="J1413" s="16">
        <f>J1414</f>
        <v>0</v>
      </c>
      <c r="K1413" s="16">
        <f>K1414</f>
        <v>0</v>
      </c>
      <c r="L1413" s="16">
        <f t="shared" si="2334"/>
        <v>111.09999999999999</v>
      </c>
      <c r="M1413" s="16">
        <f t="shared" si="2335"/>
        <v>106.7</v>
      </c>
      <c r="N1413" s="16">
        <f t="shared" si="2336"/>
        <v>115.59999999999999</v>
      </c>
      <c r="O1413" s="16">
        <f>O1414</f>
        <v>0</v>
      </c>
      <c r="P1413" s="16">
        <f>P1414</f>
        <v>0</v>
      </c>
      <c r="Q1413" s="16">
        <f>Q1414</f>
        <v>0</v>
      </c>
      <c r="R1413" s="16">
        <f t="shared" si="2383"/>
        <v>111.09999999999999</v>
      </c>
      <c r="S1413" s="16">
        <f t="shared" si="2384"/>
        <v>106.7</v>
      </c>
      <c r="T1413" s="16">
        <f t="shared" si="2385"/>
        <v>115.59999999999999</v>
      </c>
      <c r="U1413" s="16">
        <f>U1414</f>
        <v>0</v>
      </c>
      <c r="V1413" s="16">
        <f>V1414</f>
        <v>0</v>
      </c>
      <c r="W1413" s="16">
        <f>W1414</f>
        <v>0</v>
      </c>
      <c r="X1413" s="16">
        <f t="shared" si="2386"/>
        <v>111.09999999999999</v>
      </c>
      <c r="Y1413" s="16">
        <f t="shared" si="2387"/>
        <v>106.7</v>
      </c>
      <c r="Z1413" s="16">
        <f t="shared" si="2388"/>
        <v>115.59999999999999</v>
      </c>
      <c r="AA1413" s="16">
        <f>AA1414</f>
        <v>0</v>
      </c>
      <c r="AB1413" s="16">
        <f>AB1414</f>
        <v>0</v>
      </c>
      <c r="AC1413" s="16">
        <f>AC1414</f>
        <v>0</v>
      </c>
      <c r="AD1413" s="16">
        <f t="shared" si="2389"/>
        <v>111.09999999999999</v>
      </c>
      <c r="AE1413" s="16">
        <f t="shared" si="2390"/>
        <v>106.7</v>
      </c>
      <c r="AF1413" s="16">
        <f t="shared" si="2391"/>
        <v>115.59999999999999</v>
      </c>
      <c r="AG1413" s="16">
        <f>AG1414</f>
        <v>0</v>
      </c>
      <c r="AH1413" s="16">
        <f t="shared" si="2392"/>
        <v>111.09999999999999</v>
      </c>
      <c r="AI1413" s="16">
        <f t="shared" si="2393"/>
        <v>106.7</v>
      </c>
      <c r="AJ1413" s="16">
        <f t="shared" si="2394"/>
        <v>115.59999999999999</v>
      </c>
      <c r="AK1413" s="16">
        <f>AK1414</f>
        <v>0</v>
      </c>
      <c r="AL1413" s="16">
        <f>AL1414</f>
        <v>0</v>
      </c>
      <c r="AM1413" s="16">
        <f>AM1414</f>
        <v>0</v>
      </c>
      <c r="AN1413" s="16">
        <f t="shared" si="2395"/>
        <v>111.09999999999999</v>
      </c>
      <c r="AO1413" s="16">
        <f t="shared" si="2396"/>
        <v>106.7</v>
      </c>
      <c r="AP1413" s="16">
        <f t="shared" si="2397"/>
        <v>115.59999999999999</v>
      </c>
      <c r="AQ1413" s="16">
        <f>AQ1414</f>
        <v>0</v>
      </c>
      <c r="AR1413" s="16">
        <f>AR1414</f>
        <v>0</v>
      </c>
      <c r="AS1413" s="16">
        <f>AS1414</f>
        <v>0</v>
      </c>
      <c r="AT1413" s="16">
        <f t="shared" si="2398"/>
        <v>111.09999999999999</v>
      </c>
      <c r="AU1413" s="16">
        <f t="shared" si="2399"/>
        <v>106.7</v>
      </c>
      <c r="AV1413" s="16">
        <f t="shared" si="2400"/>
        <v>115.59999999999999</v>
      </c>
      <c r="AW1413" s="16">
        <f>AW1414</f>
        <v>0</v>
      </c>
      <c r="AX1413" s="16">
        <f>AX1414</f>
        <v>0</v>
      </c>
      <c r="AY1413" s="16">
        <f>AY1414</f>
        <v>0</v>
      </c>
      <c r="AZ1413" s="16">
        <f t="shared" si="2401"/>
        <v>111.09999999999999</v>
      </c>
      <c r="BA1413" s="16">
        <f t="shared" si="2402"/>
        <v>106.7</v>
      </c>
      <c r="BB1413" s="16">
        <f t="shared" si="2403"/>
        <v>115.59999999999999</v>
      </c>
      <c r="BC1413" s="16">
        <f>BC1414</f>
        <v>0</v>
      </c>
      <c r="BD1413" s="30"/>
      <c r="BE1413" s="30"/>
      <c r="BF1413" s="1"/>
      <c r="BG1413" s="1"/>
      <c r="BH1413" s="1"/>
      <c r="BI1413" s="1"/>
      <c r="BJ1413" s="1"/>
    </row>
    <row r="1414" s="1" customFormat="1">
      <c r="A1414" s="13" t="s">
        <v>922</v>
      </c>
      <c r="B1414" s="14">
        <v>200</v>
      </c>
      <c r="C1414" s="13" t="s">
        <v>107</v>
      </c>
      <c r="D1414" s="13" t="s">
        <v>337</v>
      </c>
      <c r="E1414" s="29" t="s">
        <v>338</v>
      </c>
      <c r="F1414" s="16">
        <v>111.09999999999999</v>
      </c>
      <c r="G1414" s="16">
        <v>106.7</v>
      </c>
      <c r="H1414" s="16">
        <v>115.59999999999999</v>
      </c>
      <c r="I1414" s="16"/>
      <c r="J1414" s="16"/>
      <c r="K1414" s="16"/>
      <c r="L1414" s="16">
        <f t="shared" si="2334"/>
        <v>111.09999999999999</v>
      </c>
      <c r="M1414" s="16">
        <f t="shared" si="2335"/>
        <v>106.7</v>
      </c>
      <c r="N1414" s="16">
        <f t="shared" si="2336"/>
        <v>115.59999999999999</v>
      </c>
      <c r="O1414" s="16"/>
      <c r="P1414" s="16"/>
      <c r="Q1414" s="16"/>
      <c r="R1414" s="16">
        <f t="shared" si="2383"/>
        <v>111.09999999999999</v>
      </c>
      <c r="S1414" s="16">
        <f t="shared" si="2384"/>
        <v>106.7</v>
      </c>
      <c r="T1414" s="16">
        <f t="shared" si="2385"/>
        <v>115.59999999999999</v>
      </c>
      <c r="U1414" s="16"/>
      <c r="V1414" s="16"/>
      <c r="W1414" s="16"/>
      <c r="X1414" s="16">
        <f t="shared" si="2386"/>
        <v>111.09999999999999</v>
      </c>
      <c r="Y1414" s="16">
        <f t="shared" si="2387"/>
        <v>106.7</v>
      </c>
      <c r="Z1414" s="16">
        <f t="shared" si="2388"/>
        <v>115.59999999999999</v>
      </c>
      <c r="AA1414" s="16"/>
      <c r="AB1414" s="16"/>
      <c r="AC1414" s="16"/>
      <c r="AD1414" s="16">
        <f t="shared" si="2389"/>
        <v>111.09999999999999</v>
      </c>
      <c r="AE1414" s="16">
        <f t="shared" si="2390"/>
        <v>106.7</v>
      </c>
      <c r="AF1414" s="16">
        <f t="shared" si="2391"/>
        <v>115.59999999999999</v>
      </c>
      <c r="AG1414" s="16"/>
      <c r="AH1414" s="16">
        <f t="shared" si="2392"/>
        <v>111.09999999999999</v>
      </c>
      <c r="AI1414" s="16">
        <f t="shared" si="2393"/>
        <v>106.7</v>
      </c>
      <c r="AJ1414" s="16">
        <f t="shared" si="2394"/>
        <v>115.59999999999999</v>
      </c>
      <c r="AK1414" s="16"/>
      <c r="AL1414" s="16"/>
      <c r="AM1414" s="16"/>
      <c r="AN1414" s="16">
        <f t="shared" si="2395"/>
        <v>111.09999999999999</v>
      </c>
      <c r="AO1414" s="16">
        <f t="shared" si="2396"/>
        <v>106.7</v>
      </c>
      <c r="AP1414" s="16">
        <f t="shared" si="2397"/>
        <v>115.59999999999999</v>
      </c>
      <c r="AQ1414" s="16"/>
      <c r="AR1414" s="16"/>
      <c r="AS1414" s="16"/>
      <c r="AT1414" s="16">
        <f t="shared" si="2398"/>
        <v>111.09999999999999</v>
      </c>
      <c r="AU1414" s="16">
        <f t="shared" si="2399"/>
        <v>106.7</v>
      </c>
      <c r="AV1414" s="16">
        <f t="shared" si="2400"/>
        <v>115.59999999999999</v>
      </c>
      <c r="AW1414" s="16"/>
      <c r="AX1414" s="16"/>
      <c r="AY1414" s="16"/>
      <c r="AZ1414" s="16">
        <f t="shared" si="2401"/>
        <v>111.09999999999999</v>
      </c>
      <c r="BA1414" s="16">
        <f t="shared" si="2402"/>
        <v>106.7</v>
      </c>
      <c r="BB1414" s="16">
        <f t="shared" si="2403"/>
        <v>115.59999999999999</v>
      </c>
      <c r="BC1414" s="16"/>
      <c r="BD1414" s="30"/>
      <c r="BE1414" s="30"/>
      <c r="BF1414" s="1"/>
      <c r="BG1414" s="1"/>
      <c r="BH1414" s="1"/>
      <c r="BI1414" s="1"/>
      <c r="BJ1414" s="1"/>
    </row>
    <row r="1415" s="1" customFormat="1">
      <c r="A1415" s="13" t="s">
        <v>924</v>
      </c>
      <c r="B1415" s="14"/>
      <c r="C1415" s="13"/>
      <c r="D1415" s="13"/>
      <c r="E1415" s="29" t="s">
        <v>925</v>
      </c>
      <c r="F1415" s="16">
        <f t="shared" ref="F1415:F1416" si="2460">F1416</f>
        <v>290395</v>
      </c>
      <c r="G1415" s="16">
        <f t="shared" ref="G1415:G1416" si="2461">G1416</f>
        <v>291938.90000000002</v>
      </c>
      <c r="H1415" s="16">
        <f t="shared" ref="H1415:H1416" si="2462">H1416</f>
        <v>291938.90000000002</v>
      </c>
      <c r="I1415" s="16">
        <f t="shared" ref="I1415:I1416" si="2463">I1416</f>
        <v>0</v>
      </c>
      <c r="J1415" s="16">
        <f t="shared" ref="J1415:J1416" si="2464">J1416</f>
        <v>0</v>
      </c>
      <c r="K1415" s="16">
        <f t="shared" ref="K1415:K1416" si="2465">K1416</f>
        <v>0</v>
      </c>
      <c r="L1415" s="16">
        <f t="shared" si="2334"/>
        <v>290395</v>
      </c>
      <c r="M1415" s="16">
        <f t="shared" si="2335"/>
        <v>291938.90000000002</v>
      </c>
      <c r="N1415" s="16">
        <f t="shared" si="2336"/>
        <v>291938.90000000002</v>
      </c>
      <c r="O1415" s="16">
        <f t="shared" ref="O1415:O1416" si="2466">O1416</f>
        <v>0</v>
      </c>
      <c r="P1415" s="16">
        <f t="shared" ref="P1415:P1416" si="2467">P1416</f>
        <v>0</v>
      </c>
      <c r="Q1415" s="16">
        <f t="shared" ref="Q1415:Q1416" si="2468">Q1416</f>
        <v>0</v>
      </c>
      <c r="R1415" s="16">
        <f t="shared" si="2383"/>
        <v>290395</v>
      </c>
      <c r="S1415" s="16">
        <f t="shared" si="2384"/>
        <v>291938.90000000002</v>
      </c>
      <c r="T1415" s="16">
        <f t="shared" si="2385"/>
        <v>291938.90000000002</v>
      </c>
      <c r="U1415" s="16">
        <f t="shared" ref="U1415:U1416" si="2469">U1416</f>
        <v>0</v>
      </c>
      <c r="V1415" s="16">
        <f t="shared" ref="V1415:V1416" si="2470">V1416</f>
        <v>0</v>
      </c>
      <c r="W1415" s="16">
        <f t="shared" ref="W1415:W1416" si="2471">W1416</f>
        <v>0</v>
      </c>
      <c r="X1415" s="16">
        <f t="shared" si="2386"/>
        <v>290395</v>
      </c>
      <c r="Y1415" s="16">
        <f t="shared" si="2387"/>
        <v>291938.90000000002</v>
      </c>
      <c r="Z1415" s="16">
        <f t="shared" si="2388"/>
        <v>291938.90000000002</v>
      </c>
      <c r="AA1415" s="16">
        <f t="shared" ref="AA1415:AA1416" si="2472">AA1416</f>
        <v>0</v>
      </c>
      <c r="AB1415" s="16">
        <f t="shared" ref="AB1415:AB1416" si="2473">AB1416</f>
        <v>0</v>
      </c>
      <c r="AC1415" s="16">
        <f t="shared" ref="AC1415:AC1416" si="2474">AC1416</f>
        <v>0</v>
      </c>
      <c r="AD1415" s="16">
        <f t="shared" si="2389"/>
        <v>290395</v>
      </c>
      <c r="AE1415" s="16">
        <f t="shared" si="2390"/>
        <v>291938.90000000002</v>
      </c>
      <c r="AF1415" s="16">
        <f t="shared" si="2391"/>
        <v>291938.90000000002</v>
      </c>
      <c r="AG1415" s="16">
        <f t="shared" ref="AG1415:AG1416" si="2475">AG1416</f>
        <v>0</v>
      </c>
      <c r="AH1415" s="16">
        <f t="shared" si="2392"/>
        <v>290395</v>
      </c>
      <c r="AI1415" s="16">
        <f t="shared" si="2393"/>
        <v>291938.90000000002</v>
      </c>
      <c r="AJ1415" s="16">
        <f t="shared" si="2394"/>
        <v>291938.90000000002</v>
      </c>
      <c r="AK1415" s="16">
        <f t="shared" ref="AK1415:AK1416" si="2476">AK1416</f>
        <v>0</v>
      </c>
      <c r="AL1415" s="16">
        <f t="shared" ref="AL1415:AL1416" si="2477">AL1416</f>
        <v>0</v>
      </c>
      <c r="AM1415" s="16">
        <f t="shared" ref="AM1415:AM1416" si="2478">AM1416</f>
        <v>0</v>
      </c>
      <c r="AN1415" s="16">
        <f t="shared" si="2395"/>
        <v>290395</v>
      </c>
      <c r="AO1415" s="16">
        <f t="shared" si="2396"/>
        <v>291938.90000000002</v>
      </c>
      <c r="AP1415" s="16">
        <f t="shared" si="2397"/>
        <v>291938.90000000002</v>
      </c>
      <c r="AQ1415" s="16">
        <f t="shared" ref="AQ1415:AQ1416" si="2479">AQ1416</f>
        <v>0</v>
      </c>
      <c r="AR1415" s="16">
        <f t="shared" ref="AR1415:AR1416" si="2480">AR1416</f>
        <v>0</v>
      </c>
      <c r="AS1415" s="16">
        <f t="shared" ref="AS1415:AS1416" si="2481">AS1416</f>
        <v>0</v>
      </c>
      <c r="AT1415" s="16">
        <f t="shared" si="2398"/>
        <v>290395</v>
      </c>
      <c r="AU1415" s="16">
        <f t="shared" si="2399"/>
        <v>291938.90000000002</v>
      </c>
      <c r="AV1415" s="16">
        <f t="shared" si="2400"/>
        <v>291938.90000000002</v>
      </c>
      <c r="AW1415" s="16">
        <f t="shared" ref="AW1415:AW1416" si="2482">AW1416</f>
        <v>0</v>
      </c>
      <c r="AX1415" s="16">
        <f t="shared" ref="AX1415:AX1416" si="2483">AX1416</f>
        <v>0</v>
      </c>
      <c r="AY1415" s="16">
        <f t="shared" ref="AY1415:AY1416" si="2484">AY1416</f>
        <v>0</v>
      </c>
      <c r="AZ1415" s="16">
        <f t="shared" si="2401"/>
        <v>290395</v>
      </c>
      <c r="BA1415" s="16">
        <f t="shared" si="2402"/>
        <v>291938.90000000002</v>
      </c>
      <c r="BB1415" s="16">
        <f t="shared" si="2403"/>
        <v>291938.90000000002</v>
      </c>
      <c r="BC1415" s="16">
        <f t="shared" ref="BC1415:BC1416" si="2485">BC1416</f>
        <v>0</v>
      </c>
      <c r="BD1415" s="30"/>
      <c r="BE1415" s="30"/>
      <c r="BF1415" s="1"/>
      <c r="BG1415" s="1"/>
      <c r="BH1415" s="1"/>
      <c r="BI1415" s="1"/>
      <c r="BJ1415" s="1"/>
    </row>
    <row r="1416" s="1" customFormat="1">
      <c r="A1416" s="13" t="s">
        <v>924</v>
      </c>
      <c r="B1416" s="14" t="s">
        <v>35</v>
      </c>
      <c r="C1416" s="13"/>
      <c r="D1416" s="13"/>
      <c r="E1416" s="29" t="s">
        <v>36</v>
      </c>
      <c r="F1416" s="16">
        <f t="shared" si="2460"/>
        <v>290395</v>
      </c>
      <c r="G1416" s="16">
        <f t="shared" si="2461"/>
        <v>291938.90000000002</v>
      </c>
      <c r="H1416" s="16">
        <f t="shared" si="2462"/>
        <v>291938.90000000002</v>
      </c>
      <c r="I1416" s="16">
        <f t="shared" si="2463"/>
        <v>0</v>
      </c>
      <c r="J1416" s="16">
        <f t="shared" si="2464"/>
        <v>0</v>
      </c>
      <c r="K1416" s="16">
        <f t="shared" si="2465"/>
        <v>0</v>
      </c>
      <c r="L1416" s="16">
        <f t="shared" si="2334"/>
        <v>290395</v>
      </c>
      <c r="M1416" s="16">
        <f t="shared" si="2335"/>
        <v>291938.90000000002</v>
      </c>
      <c r="N1416" s="16">
        <f t="shared" si="2336"/>
        <v>291938.90000000002</v>
      </c>
      <c r="O1416" s="16">
        <f t="shared" si="2466"/>
        <v>0</v>
      </c>
      <c r="P1416" s="16">
        <f t="shared" si="2467"/>
        <v>0</v>
      </c>
      <c r="Q1416" s="16">
        <f t="shared" si="2468"/>
        <v>0</v>
      </c>
      <c r="R1416" s="16">
        <f t="shared" si="2383"/>
        <v>290395</v>
      </c>
      <c r="S1416" s="16">
        <f t="shared" si="2384"/>
        <v>291938.90000000002</v>
      </c>
      <c r="T1416" s="16">
        <f t="shared" si="2385"/>
        <v>291938.90000000002</v>
      </c>
      <c r="U1416" s="16">
        <f t="shared" si="2469"/>
        <v>0</v>
      </c>
      <c r="V1416" s="16">
        <f t="shared" si="2470"/>
        <v>0</v>
      </c>
      <c r="W1416" s="16">
        <f t="shared" si="2471"/>
        <v>0</v>
      </c>
      <c r="X1416" s="16">
        <f t="shared" si="2386"/>
        <v>290395</v>
      </c>
      <c r="Y1416" s="16">
        <f t="shared" si="2387"/>
        <v>291938.90000000002</v>
      </c>
      <c r="Z1416" s="16">
        <f t="shared" si="2388"/>
        <v>291938.90000000002</v>
      </c>
      <c r="AA1416" s="16">
        <f t="shared" si="2472"/>
        <v>0</v>
      </c>
      <c r="AB1416" s="16">
        <f t="shared" si="2473"/>
        <v>0</v>
      </c>
      <c r="AC1416" s="16">
        <f t="shared" si="2474"/>
        <v>0</v>
      </c>
      <c r="AD1416" s="16">
        <f t="shared" si="2389"/>
        <v>290395</v>
      </c>
      <c r="AE1416" s="16">
        <f t="shared" si="2390"/>
        <v>291938.90000000002</v>
      </c>
      <c r="AF1416" s="16">
        <f t="shared" si="2391"/>
        <v>291938.90000000002</v>
      </c>
      <c r="AG1416" s="16">
        <f t="shared" si="2475"/>
        <v>0</v>
      </c>
      <c r="AH1416" s="16">
        <f t="shared" si="2392"/>
        <v>290395</v>
      </c>
      <c r="AI1416" s="16">
        <f t="shared" si="2393"/>
        <v>291938.90000000002</v>
      </c>
      <c r="AJ1416" s="16">
        <f t="shared" si="2394"/>
        <v>291938.90000000002</v>
      </c>
      <c r="AK1416" s="16">
        <f t="shared" si="2476"/>
        <v>0</v>
      </c>
      <c r="AL1416" s="16">
        <f t="shared" si="2477"/>
        <v>0</v>
      </c>
      <c r="AM1416" s="16">
        <f t="shared" si="2478"/>
        <v>0</v>
      </c>
      <c r="AN1416" s="16">
        <f t="shared" si="2395"/>
        <v>290395</v>
      </c>
      <c r="AO1416" s="16">
        <f t="shared" si="2396"/>
        <v>291938.90000000002</v>
      </c>
      <c r="AP1416" s="16">
        <f t="shared" si="2397"/>
        <v>291938.90000000002</v>
      </c>
      <c r="AQ1416" s="16">
        <f t="shared" si="2479"/>
        <v>0</v>
      </c>
      <c r="AR1416" s="16">
        <f t="shared" si="2480"/>
        <v>0</v>
      </c>
      <c r="AS1416" s="16">
        <f t="shared" si="2481"/>
        <v>0</v>
      </c>
      <c r="AT1416" s="16">
        <f t="shared" si="2398"/>
        <v>290395</v>
      </c>
      <c r="AU1416" s="16">
        <f t="shared" si="2399"/>
        <v>291938.90000000002</v>
      </c>
      <c r="AV1416" s="16">
        <f t="shared" si="2400"/>
        <v>291938.90000000002</v>
      </c>
      <c r="AW1416" s="16">
        <f t="shared" si="2482"/>
        <v>0</v>
      </c>
      <c r="AX1416" s="16">
        <f t="shared" si="2483"/>
        <v>0</v>
      </c>
      <c r="AY1416" s="16">
        <f t="shared" si="2484"/>
        <v>0</v>
      </c>
      <c r="AZ1416" s="16">
        <f t="shared" si="2401"/>
        <v>290395</v>
      </c>
      <c r="BA1416" s="16">
        <f t="shared" si="2402"/>
        <v>291938.90000000002</v>
      </c>
      <c r="BB1416" s="16">
        <f t="shared" si="2403"/>
        <v>291938.90000000002</v>
      </c>
      <c r="BC1416" s="16">
        <f t="shared" si="2485"/>
        <v>0</v>
      </c>
      <c r="BD1416" s="30"/>
      <c r="BE1416" s="30"/>
      <c r="BF1416" s="1"/>
      <c r="BG1416" s="1"/>
      <c r="BH1416" s="1"/>
      <c r="BI1416" s="1"/>
      <c r="BJ1416" s="1"/>
    </row>
    <row r="1417" s="1" customFormat="1">
      <c r="A1417" s="13" t="s">
        <v>924</v>
      </c>
      <c r="B1417" s="14">
        <v>400</v>
      </c>
      <c r="C1417" s="13" t="s">
        <v>107</v>
      </c>
      <c r="D1417" s="13" t="s">
        <v>242</v>
      </c>
      <c r="E1417" s="29" t="s">
        <v>433</v>
      </c>
      <c r="F1417" s="16">
        <v>290395</v>
      </c>
      <c r="G1417" s="16">
        <v>291938.90000000002</v>
      </c>
      <c r="H1417" s="16">
        <v>291938.90000000002</v>
      </c>
      <c r="I1417" s="16"/>
      <c r="J1417" s="16"/>
      <c r="K1417" s="16"/>
      <c r="L1417" s="16">
        <f t="shared" si="2334"/>
        <v>290395</v>
      </c>
      <c r="M1417" s="16">
        <f t="shared" si="2335"/>
        <v>291938.90000000002</v>
      </c>
      <c r="N1417" s="16">
        <f t="shared" si="2336"/>
        <v>291938.90000000002</v>
      </c>
      <c r="O1417" s="16"/>
      <c r="P1417" s="16"/>
      <c r="Q1417" s="16"/>
      <c r="R1417" s="16">
        <f t="shared" si="2383"/>
        <v>290395</v>
      </c>
      <c r="S1417" s="16">
        <f t="shared" si="2384"/>
        <v>291938.90000000002</v>
      </c>
      <c r="T1417" s="16">
        <f t="shared" si="2385"/>
        <v>291938.90000000002</v>
      </c>
      <c r="U1417" s="16"/>
      <c r="V1417" s="16"/>
      <c r="W1417" s="16"/>
      <c r="X1417" s="16">
        <f t="shared" si="2386"/>
        <v>290395</v>
      </c>
      <c r="Y1417" s="16">
        <f t="shared" si="2387"/>
        <v>291938.90000000002</v>
      </c>
      <c r="Z1417" s="16">
        <f t="shared" si="2388"/>
        <v>291938.90000000002</v>
      </c>
      <c r="AA1417" s="16"/>
      <c r="AB1417" s="16"/>
      <c r="AC1417" s="16"/>
      <c r="AD1417" s="16">
        <f t="shared" si="2389"/>
        <v>290395</v>
      </c>
      <c r="AE1417" s="16">
        <f t="shared" si="2390"/>
        <v>291938.90000000002</v>
      </c>
      <c r="AF1417" s="16">
        <f t="shared" si="2391"/>
        <v>291938.90000000002</v>
      </c>
      <c r="AG1417" s="16"/>
      <c r="AH1417" s="16">
        <f t="shared" si="2392"/>
        <v>290395</v>
      </c>
      <c r="AI1417" s="16">
        <f t="shared" si="2393"/>
        <v>291938.90000000002</v>
      </c>
      <c r="AJ1417" s="16">
        <f t="shared" si="2394"/>
        <v>291938.90000000002</v>
      </c>
      <c r="AK1417" s="16"/>
      <c r="AL1417" s="16"/>
      <c r="AM1417" s="16"/>
      <c r="AN1417" s="16">
        <f t="shared" si="2395"/>
        <v>290395</v>
      </c>
      <c r="AO1417" s="16">
        <f t="shared" si="2396"/>
        <v>291938.90000000002</v>
      </c>
      <c r="AP1417" s="16">
        <f t="shared" si="2397"/>
        <v>291938.90000000002</v>
      </c>
      <c r="AQ1417" s="16"/>
      <c r="AR1417" s="16"/>
      <c r="AS1417" s="16"/>
      <c r="AT1417" s="16">
        <f t="shared" si="2398"/>
        <v>290395</v>
      </c>
      <c r="AU1417" s="16">
        <f t="shared" si="2399"/>
        <v>291938.90000000002</v>
      </c>
      <c r="AV1417" s="16">
        <f t="shared" si="2400"/>
        <v>291938.90000000002</v>
      </c>
      <c r="AW1417" s="16"/>
      <c r="AX1417" s="16"/>
      <c r="AY1417" s="16"/>
      <c r="AZ1417" s="16">
        <f t="shared" si="2401"/>
        <v>290395</v>
      </c>
      <c r="BA1417" s="16">
        <f t="shared" si="2402"/>
        <v>291938.90000000002</v>
      </c>
      <c r="BB1417" s="16">
        <f t="shared" si="2403"/>
        <v>291938.90000000002</v>
      </c>
      <c r="BC1417" s="16"/>
      <c r="BD1417" s="30"/>
      <c r="BE1417" s="30"/>
      <c r="BF1417" s="1"/>
      <c r="BG1417" s="1"/>
      <c r="BH1417" s="1"/>
      <c r="BI1417" s="1"/>
      <c r="BJ1417" s="1"/>
    </row>
    <row r="1418" s="23" customFormat="1">
      <c r="A1418" s="24" t="s">
        <v>926</v>
      </c>
      <c r="B1418" s="25"/>
      <c r="C1418" s="24"/>
      <c r="D1418" s="24"/>
      <c r="E1418" s="26" t="s">
        <v>61</v>
      </c>
      <c r="F1418" s="27">
        <f>F1419+F1428+F1438</f>
        <v>285511.80000000005</v>
      </c>
      <c r="G1418" s="27">
        <f>G1419+G1428+G1438</f>
        <v>284796</v>
      </c>
      <c r="H1418" s="27">
        <f>H1419+H1428+H1438</f>
        <v>314796</v>
      </c>
      <c r="I1418" s="27">
        <f>I1419+I1428+I1438</f>
        <v>0</v>
      </c>
      <c r="J1418" s="27">
        <f>J1419+J1428+J1438</f>
        <v>0</v>
      </c>
      <c r="K1418" s="27">
        <f>K1419+K1428+K1438</f>
        <v>0</v>
      </c>
      <c r="L1418" s="27">
        <f t="shared" si="2334"/>
        <v>285511.80000000005</v>
      </c>
      <c r="M1418" s="27">
        <f t="shared" si="2335"/>
        <v>284796</v>
      </c>
      <c r="N1418" s="27">
        <f t="shared" si="2336"/>
        <v>314796</v>
      </c>
      <c r="O1418" s="27">
        <f>O1419+O1428+O1438</f>
        <v>27531.893</v>
      </c>
      <c r="P1418" s="27">
        <f>P1419+P1428+P1438</f>
        <v>25737.299999999999</v>
      </c>
      <c r="Q1418" s="27">
        <f>Q1419+Q1428+Q1438</f>
        <v>25737.299999999999</v>
      </c>
      <c r="R1418" s="27">
        <f t="shared" si="2383"/>
        <v>313043.69300000003</v>
      </c>
      <c r="S1418" s="27">
        <f t="shared" si="2384"/>
        <v>310533.29999999999</v>
      </c>
      <c r="T1418" s="27">
        <f t="shared" si="2385"/>
        <v>340533.29999999999</v>
      </c>
      <c r="U1418" s="27">
        <f>U1419+U1428+U1438</f>
        <v>0</v>
      </c>
      <c r="V1418" s="27">
        <f>V1419+V1428+V1438</f>
        <v>0</v>
      </c>
      <c r="W1418" s="27">
        <f>W1419+W1428+W1438</f>
        <v>0</v>
      </c>
      <c r="X1418" s="27">
        <f t="shared" si="2386"/>
        <v>313043.69300000003</v>
      </c>
      <c r="Y1418" s="27">
        <f t="shared" si="2387"/>
        <v>310533.29999999999</v>
      </c>
      <c r="Z1418" s="27">
        <f t="shared" si="2388"/>
        <v>340533.29999999999</v>
      </c>
      <c r="AA1418" s="27">
        <f>AA1419+AA1428+AA1438</f>
        <v>0</v>
      </c>
      <c r="AB1418" s="27">
        <f>AB1419+AB1428+AB1438</f>
        <v>0</v>
      </c>
      <c r="AC1418" s="27">
        <f>AC1419+AC1428+AC1438</f>
        <v>0</v>
      </c>
      <c r="AD1418" s="27">
        <f t="shared" si="2389"/>
        <v>313043.69300000003</v>
      </c>
      <c r="AE1418" s="27">
        <f t="shared" si="2390"/>
        <v>310533.29999999999</v>
      </c>
      <c r="AF1418" s="27">
        <f t="shared" si="2391"/>
        <v>340533.29999999999</v>
      </c>
      <c r="AG1418" s="27">
        <f>AG1419+AG1428+AG1438</f>
        <v>0</v>
      </c>
      <c r="AH1418" s="27">
        <f t="shared" si="2392"/>
        <v>313043.69300000003</v>
      </c>
      <c r="AI1418" s="27">
        <f t="shared" si="2393"/>
        <v>310533.29999999999</v>
      </c>
      <c r="AJ1418" s="27">
        <f t="shared" si="2394"/>
        <v>340533.29999999999</v>
      </c>
      <c r="AK1418" s="27">
        <f>AK1419+AK1428+AK1438</f>
        <v>5765.2979999999998</v>
      </c>
      <c r="AL1418" s="27">
        <f>AL1419+AL1428+AL1438</f>
        <v>0</v>
      </c>
      <c r="AM1418" s="27">
        <f>AM1419+AM1428+AM1438</f>
        <v>0</v>
      </c>
      <c r="AN1418" s="27">
        <f t="shared" si="2395"/>
        <v>318808.99100000004</v>
      </c>
      <c r="AO1418" s="27">
        <f t="shared" si="2396"/>
        <v>310533.29999999999</v>
      </c>
      <c r="AP1418" s="27">
        <f t="shared" si="2397"/>
        <v>340533.29999999999</v>
      </c>
      <c r="AQ1418" s="27">
        <f>AQ1419+AQ1428+AQ1438</f>
        <v>0</v>
      </c>
      <c r="AR1418" s="27">
        <f>AR1419+AR1428+AR1438</f>
        <v>0</v>
      </c>
      <c r="AS1418" s="27">
        <f>AS1419+AS1428+AS1438</f>
        <v>0</v>
      </c>
      <c r="AT1418" s="27">
        <f t="shared" si="2398"/>
        <v>318808.99100000004</v>
      </c>
      <c r="AU1418" s="27">
        <f t="shared" si="2399"/>
        <v>310533.29999999999</v>
      </c>
      <c r="AV1418" s="27">
        <f t="shared" si="2400"/>
        <v>340533.29999999999</v>
      </c>
      <c r="AW1418" s="27">
        <f>AW1419+AW1428+AW1438</f>
        <v>19896.775999999998</v>
      </c>
      <c r="AX1418" s="27">
        <f>AX1419+AX1428+AX1438</f>
        <v>0</v>
      </c>
      <c r="AY1418" s="27">
        <f>AY1419+AY1428+AY1438</f>
        <v>0</v>
      </c>
      <c r="AZ1418" s="27">
        <f t="shared" si="2401"/>
        <v>338705.76700000005</v>
      </c>
      <c r="BA1418" s="27">
        <f t="shared" si="2402"/>
        <v>310533.29999999999</v>
      </c>
      <c r="BB1418" s="27">
        <f t="shared" si="2403"/>
        <v>340533.29999999999</v>
      </c>
      <c r="BC1418" s="27">
        <f>BC1419+BC1428+BC1438</f>
        <v>0</v>
      </c>
      <c r="BD1418" s="28"/>
      <c r="BE1418" s="28"/>
      <c r="BF1418" s="23"/>
      <c r="BG1418" s="23"/>
      <c r="BH1418" s="23"/>
      <c r="BI1418" s="23"/>
      <c r="BJ1418" s="23"/>
    </row>
    <row r="1419" s="1" customFormat="1">
      <c r="A1419" s="13" t="s">
        <v>927</v>
      </c>
      <c r="B1419" s="14"/>
      <c r="C1419" s="13"/>
      <c r="D1419" s="13"/>
      <c r="E1419" s="29" t="s">
        <v>928</v>
      </c>
      <c r="F1419" s="16">
        <f>F1420+F1425</f>
        <v>74622.300000000003</v>
      </c>
      <c r="G1419" s="16">
        <f>G1420+G1425</f>
        <v>70108.199999999997</v>
      </c>
      <c r="H1419" s="16">
        <f>H1420+H1425</f>
        <v>100108.20000000001</v>
      </c>
      <c r="I1419" s="16">
        <f>I1420+I1425</f>
        <v>0</v>
      </c>
      <c r="J1419" s="16">
        <f>J1420+J1425</f>
        <v>0</v>
      </c>
      <c r="K1419" s="16">
        <f>K1420+K1425</f>
        <v>0</v>
      </c>
      <c r="L1419" s="16">
        <f t="shared" si="2334"/>
        <v>74622.300000000003</v>
      </c>
      <c r="M1419" s="16">
        <f t="shared" si="2335"/>
        <v>70108.199999999997</v>
      </c>
      <c r="N1419" s="16">
        <f t="shared" si="2336"/>
        <v>100108.20000000001</v>
      </c>
      <c r="O1419" s="16">
        <f>O1420+O1425</f>
        <v>6426.1930000000002</v>
      </c>
      <c r="P1419" s="16">
        <f>P1420+P1425</f>
        <v>0</v>
      </c>
      <c r="Q1419" s="16">
        <f>Q1420+Q1425</f>
        <v>0</v>
      </c>
      <c r="R1419" s="16">
        <f t="shared" si="2383"/>
        <v>81048.493000000002</v>
      </c>
      <c r="S1419" s="16">
        <f t="shared" si="2384"/>
        <v>70108.199999999997</v>
      </c>
      <c r="T1419" s="16">
        <f t="shared" si="2385"/>
        <v>100108.20000000001</v>
      </c>
      <c r="U1419" s="16">
        <f>U1420+U1425</f>
        <v>0</v>
      </c>
      <c r="V1419" s="16">
        <f>V1420+V1425</f>
        <v>0</v>
      </c>
      <c r="W1419" s="16">
        <f>W1420+W1425</f>
        <v>0</v>
      </c>
      <c r="X1419" s="16">
        <f t="shared" si="2386"/>
        <v>81048.493000000002</v>
      </c>
      <c r="Y1419" s="16">
        <f t="shared" si="2387"/>
        <v>70108.199999999997</v>
      </c>
      <c r="Z1419" s="16">
        <f t="shared" si="2388"/>
        <v>100108.20000000001</v>
      </c>
      <c r="AA1419" s="16">
        <f>AA1420+AA1425</f>
        <v>0</v>
      </c>
      <c r="AB1419" s="16">
        <f>AB1420+AB1425</f>
        <v>0</v>
      </c>
      <c r="AC1419" s="16">
        <f>AC1420+AC1425</f>
        <v>0</v>
      </c>
      <c r="AD1419" s="16">
        <f t="shared" si="2389"/>
        <v>81048.493000000002</v>
      </c>
      <c r="AE1419" s="16">
        <f t="shared" si="2390"/>
        <v>70108.199999999997</v>
      </c>
      <c r="AF1419" s="16">
        <f t="shared" si="2391"/>
        <v>100108.20000000001</v>
      </c>
      <c r="AG1419" s="16">
        <f>AG1420+AG1425</f>
        <v>0</v>
      </c>
      <c r="AH1419" s="16">
        <f t="shared" si="2392"/>
        <v>81048.493000000002</v>
      </c>
      <c r="AI1419" s="16">
        <f t="shared" si="2393"/>
        <v>70108.199999999997</v>
      </c>
      <c r="AJ1419" s="16">
        <f t="shared" si="2394"/>
        <v>100108.20000000001</v>
      </c>
      <c r="AK1419" s="16">
        <f>AK1420+AK1425</f>
        <v>5765.2979999999998</v>
      </c>
      <c r="AL1419" s="16">
        <f>AL1420+AL1425</f>
        <v>0</v>
      </c>
      <c r="AM1419" s="16">
        <f>AM1420+AM1425</f>
        <v>0</v>
      </c>
      <c r="AN1419" s="16">
        <f t="shared" si="2395"/>
        <v>86813.790999999997</v>
      </c>
      <c r="AO1419" s="16">
        <f t="shared" si="2396"/>
        <v>70108.199999999997</v>
      </c>
      <c r="AP1419" s="16">
        <f t="shared" si="2397"/>
        <v>100108.20000000001</v>
      </c>
      <c r="AQ1419" s="16">
        <f>AQ1420+AQ1425</f>
        <v>0</v>
      </c>
      <c r="AR1419" s="16">
        <f>AR1420+AR1425</f>
        <v>0</v>
      </c>
      <c r="AS1419" s="16">
        <f>AS1420+AS1425</f>
        <v>0</v>
      </c>
      <c r="AT1419" s="16">
        <f t="shared" si="2398"/>
        <v>86813.790999999997</v>
      </c>
      <c r="AU1419" s="16">
        <f t="shared" si="2399"/>
        <v>70108.199999999997</v>
      </c>
      <c r="AV1419" s="16">
        <f t="shared" si="2400"/>
        <v>100108.20000000001</v>
      </c>
      <c r="AW1419" s="16">
        <f>AW1420+AW1425</f>
        <v>18948.342999999997</v>
      </c>
      <c r="AX1419" s="16">
        <f>AX1420+AX1425</f>
        <v>0</v>
      </c>
      <c r="AY1419" s="16">
        <f>AY1420+AY1425</f>
        <v>0</v>
      </c>
      <c r="AZ1419" s="16">
        <f t="shared" si="2401"/>
        <v>105762.13399999999</v>
      </c>
      <c r="BA1419" s="16">
        <f t="shared" si="2402"/>
        <v>70108.199999999997</v>
      </c>
      <c r="BB1419" s="16">
        <f t="shared" si="2403"/>
        <v>100108.20000000001</v>
      </c>
      <c r="BC1419" s="16">
        <f>BC1420+BC1425</f>
        <v>0</v>
      </c>
      <c r="BD1419" s="30"/>
      <c r="BE1419" s="30"/>
      <c r="BF1419" s="1"/>
      <c r="BG1419" s="1"/>
      <c r="BH1419" s="1"/>
      <c r="BI1419" s="1"/>
      <c r="BJ1419" s="1"/>
    </row>
    <row r="1420" s="1" customFormat="1">
      <c r="A1420" s="13" t="s">
        <v>929</v>
      </c>
      <c r="B1420" s="14"/>
      <c r="C1420" s="13"/>
      <c r="D1420" s="13"/>
      <c r="E1420" s="29" t="s">
        <v>930</v>
      </c>
      <c r="F1420" s="16">
        <f>F1421+F1423</f>
        <v>65745.300000000003</v>
      </c>
      <c r="G1420" s="16">
        <f>G1421+G1423</f>
        <v>65745.300000000003</v>
      </c>
      <c r="H1420" s="16">
        <f>H1421+H1423</f>
        <v>95745.300000000017</v>
      </c>
      <c r="I1420" s="16">
        <f>I1421+I1423</f>
        <v>0</v>
      </c>
      <c r="J1420" s="16">
        <f>J1421+J1423</f>
        <v>0</v>
      </c>
      <c r="K1420" s="16">
        <f>K1421+K1423</f>
        <v>0</v>
      </c>
      <c r="L1420" s="16">
        <f t="shared" si="2334"/>
        <v>65745.300000000003</v>
      </c>
      <c r="M1420" s="16">
        <f t="shared" si="2335"/>
        <v>65745.300000000003</v>
      </c>
      <c r="N1420" s="16">
        <f t="shared" si="2336"/>
        <v>95745.300000000017</v>
      </c>
      <c r="O1420" s="16">
        <f>O1421+O1423</f>
        <v>6426.1930000000002</v>
      </c>
      <c r="P1420" s="16">
        <f>P1421+P1423</f>
        <v>0</v>
      </c>
      <c r="Q1420" s="16">
        <f>Q1421+Q1423</f>
        <v>0</v>
      </c>
      <c r="R1420" s="16">
        <f t="shared" si="2383"/>
        <v>72171.493000000002</v>
      </c>
      <c r="S1420" s="16">
        <f t="shared" si="2384"/>
        <v>65745.300000000003</v>
      </c>
      <c r="T1420" s="16">
        <f t="shared" si="2385"/>
        <v>95745.300000000017</v>
      </c>
      <c r="U1420" s="16">
        <f>U1421+U1423</f>
        <v>0</v>
      </c>
      <c r="V1420" s="16">
        <f>V1421+V1423</f>
        <v>0</v>
      </c>
      <c r="W1420" s="16">
        <f>W1421+W1423</f>
        <v>0</v>
      </c>
      <c r="X1420" s="16">
        <f t="shared" si="2386"/>
        <v>72171.493000000002</v>
      </c>
      <c r="Y1420" s="16">
        <f t="shared" si="2387"/>
        <v>65745.300000000003</v>
      </c>
      <c r="Z1420" s="16">
        <f t="shared" si="2388"/>
        <v>95745.300000000017</v>
      </c>
      <c r="AA1420" s="16">
        <f>AA1421+AA1423</f>
        <v>0</v>
      </c>
      <c r="AB1420" s="16">
        <f>AB1421+AB1423</f>
        <v>0</v>
      </c>
      <c r="AC1420" s="16">
        <f>AC1421+AC1423</f>
        <v>0</v>
      </c>
      <c r="AD1420" s="16">
        <f t="shared" si="2389"/>
        <v>72171.493000000002</v>
      </c>
      <c r="AE1420" s="16">
        <f t="shared" si="2390"/>
        <v>65745.300000000003</v>
      </c>
      <c r="AF1420" s="16">
        <f t="shared" si="2391"/>
        <v>95745.300000000017</v>
      </c>
      <c r="AG1420" s="16">
        <f>AG1421+AG1423</f>
        <v>0</v>
      </c>
      <c r="AH1420" s="16">
        <f t="shared" si="2392"/>
        <v>72171.493000000002</v>
      </c>
      <c r="AI1420" s="16">
        <f t="shared" si="2393"/>
        <v>65745.300000000003</v>
      </c>
      <c r="AJ1420" s="16">
        <f t="shared" si="2394"/>
        <v>95745.300000000017</v>
      </c>
      <c r="AK1420" s="16">
        <f>AK1421+AK1423</f>
        <v>5765.2979999999998</v>
      </c>
      <c r="AL1420" s="16">
        <f>AL1421+AL1423</f>
        <v>0</v>
      </c>
      <c r="AM1420" s="16">
        <f>AM1421+AM1423</f>
        <v>0</v>
      </c>
      <c r="AN1420" s="16">
        <f t="shared" si="2395"/>
        <v>77936.790999999997</v>
      </c>
      <c r="AO1420" s="16">
        <f t="shared" si="2396"/>
        <v>65745.300000000003</v>
      </c>
      <c r="AP1420" s="16">
        <f t="shared" si="2397"/>
        <v>95745.300000000017</v>
      </c>
      <c r="AQ1420" s="16">
        <f>AQ1421+AQ1423</f>
        <v>0</v>
      </c>
      <c r="AR1420" s="16">
        <f>AR1421+AR1423</f>
        <v>0</v>
      </c>
      <c r="AS1420" s="16">
        <f>AS1421+AS1423</f>
        <v>0</v>
      </c>
      <c r="AT1420" s="16">
        <f t="shared" si="2398"/>
        <v>77936.790999999997</v>
      </c>
      <c r="AU1420" s="16">
        <f t="shared" si="2399"/>
        <v>65745.300000000003</v>
      </c>
      <c r="AV1420" s="16">
        <f t="shared" si="2400"/>
        <v>95745.300000000017</v>
      </c>
      <c r="AW1420" s="16">
        <f>AW1421+AW1423</f>
        <v>19896.775999999998</v>
      </c>
      <c r="AX1420" s="16">
        <f>AX1421+AX1423</f>
        <v>0</v>
      </c>
      <c r="AY1420" s="16">
        <f>AY1421+AY1423</f>
        <v>0</v>
      </c>
      <c r="AZ1420" s="16">
        <f t="shared" si="2401"/>
        <v>97833.566999999995</v>
      </c>
      <c r="BA1420" s="16">
        <f t="shared" si="2402"/>
        <v>65745.300000000003</v>
      </c>
      <c r="BB1420" s="16">
        <f t="shared" si="2403"/>
        <v>95745.300000000017</v>
      </c>
      <c r="BC1420" s="16">
        <f>BC1421+BC1423</f>
        <v>0</v>
      </c>
      <c r="BD1420" s="30"/>
      <c r="BE1420" s="30"/>
      <c r="BF1420" s="1"/>
      <c r="BG1420" s="1"/>
      <c r="BH1420" s="1"/>
      <c r="BI1420" s="1"/>
      <c r="BJ1420" s="1"/>
    </row>
    <row r="1421" s="1" customFormat="1">
      <c r="A1421" s="13" t="s">
        <v>929</v>
      </c>
      <c r="B1421" s="14" t="s">
        <v>66</v>
      </c>
      <c r="C1421" s="13"/>
      <c r="D1421" s="13"/>
      <c r="E1421" s="29" t="s">
        <v>67</v>
      </c>
      <c r="F1421" s="16">
        <f>F1422</f>
        <v>65433.300000000003</v>
      </c>
      <c r="G1421" s="16">
        <f>G1422</f>
        <v>65219.200000000004</v>
      </c>
      <c r="H1421" s="16">
        <f>H1422</f>
        <v>95219.200000000012</v>
      </c>
      <c r="I1421" s="16">
        <f>I1422</f>
        <v>0</v>
      </c>
      <c r="J1421" s="16">
        <f>J1422</f>
        <v>0</v>
      </c>
      <c r="K1421" s="16">
        <f>K1422</f>
        <v>0</v>
      </c>
      <c r="L1421" s="16">
        <f t="shared" ref="L1421:L1484" si="2486">F1421+I1421</f>
        <v>65433.300000000003</v>
      </c>
      <c r="M1421" s="16">
        <f t="shared" ref="M1421:M1484" si="2487">G1421+J1421</f>
        <v>65219.200000000004</v>
      </c>
      <c r="N1421" s="16">
        <f t="shared" ref="N1421:N1484" si="2488">H1421+K1421</f>
        <v>95219.200000000012</v>
      </c>
      <c r="O1421" s="16">
        <f>O1422</f>
        <v>6426.1930000000002</v>
      </c>
      <c r="P1421" s="16">
        <f>P1422</f>
        <v>0</v>
      </c>
      <c r="Q1421" s="16">
        <f>Q1422</f>
        <v>0</v>
      </c>
      <c r="R1421" s="16">
        <f t="shared" si="2383"/>
        <v>71859.493000000002</v>
      </c>
      <c r="S1421" s="16">
        <f t="shared" si="2384"/>
        <v>65219.200000000004</v>
      </c>
      <c r="T1421" s="16">
        <f t="shared" si="2385"/>
        <v>95219.200000000012</v>
      </c>
      <c r="U1421" s="16">
        <f>U1422</f>
        <v>0</v>
      </c>
      <c r="V1421" s="16">
        <f>V1422</f>
        <v>0</v>
      </c>
      <c r="W1421" s="16">
        <f>W1422</f>
        <v>0</v>
      </c>
      <c r="X1421" s="16">
        <f t="shared" si="2386"/>
        <v>71859.493000000002</v>
      </c>
      <c r="Y1421" s="16">
        <f t="shared" si="2387"/>
        <v>65219.200000000004</v>
      </c>
      <c r="Z1421" s="16">
        <f t="shared" si="2388"/>
        <v>95219.200000000012</v>
      </c>
      <c r="AA1421" s="16">
        <f>AA1422</f>
        <v>0</v>
      </c>
      <c r="AB1421" s="16">
        <f>AB1422</f>
        <v>0</v>
      </c>
      <c r="AC1421" s="16">
        <f>AC1422</f>
        <v>0</v>
      </c>
      <c r="AD1421" s="16">
        <f t="shared" si="2389"/>
        <v>71859.493000000002</v>
      </c>
      <c r="AE1421" s="16">
        <f t="shared" si="2390"/>
        <v>65219.200000000004</v>
      </c>
      <c r="AF1421" s="16">
        <f t="shared" si="2391"/>
        <v>95219.200000000012</v>
      </c>
      <c r="AG1421" s="16">
        <f>AG1422</f>
        <v>0</v>
      </c>
      <c r="AH1421" s="16">
        <f t="shared" si="2392"/>
        <v>71859.493000000002</v>
      </c>
      <c r="AI1421" s="16">
        <f t="shared" si="2393"/>
        <v>65219.200000000004</v>
      </c>
      <c r="AJ1421" s="16">
        <f t="shared" si="2394"/>
        <v>95219.200000000012</v>
      </c>
      <c r="AK1421" s="16">
        <f>AK1422</f>
        <v>5765.2979999999998</v>
      </c>
      <c r="AL1421" s="16">
        <f>AL1422</f>
        <v>0</v>
      </c>
      <c r="AM1421" s="16">
        <f>AM1422</f>
        <v>0</v>
      </c>
      <c r="AN1421" s="16">
        <f t="shared" si="2395"/>
        <v>77624.790999999997</v>
      </c>
      <c r="AO1421" s="16">
        <f t="shared" si="2396"/>
        <v>65219.200000000004</v>
      </c>
      <c r="AP1421" s="16">
        <f t="shared" si="2397"/>
        <v>95219.200000000012</v>
      </c>
      <c r="AQ1421" s="16">
        <f>AQ1422</f>
        <v>0</v>
      </c>
      <c r="AR1421" s="16">
        <f>AR1422</f>
        <v>0</v>
      </c>
      <c r="AS1421" s="16">
        <f>AS1422</f>
        <v>0</v>
      </c>
      <c r="AT1421" s="16">
        <f t="shared" si="2398"/>
        <v>77624.790999999997</v>
      </c>
      <c r="AU1421" s="16">
        <f t="shared" si="2399"/>
        <v>65219.200000000004</v>
      </c>
      <c r="AV1421" s="16">
        <f t="shared" si="2400"/>
        <v>95219.200000000012</v>
      </c>
      <c r="AW1421" s="16">
        <f>AW1422</f>
        <v>12027.642</v>
      </c>
      <c r="AX1421" s="16">
        <f>AX1422</f>
        <v>0</v>
      </c>
      <c r="AY1421" s="16">
        <f>AY1422</f>
        <v>0</v>
      </c>
      <c r="AZ1421" s="16">
        <f t="shared" si="2401"/>
        <v>89652.43299999999</v>
      </c>
      <c r="BA1421" s="16">
        <f t="shared" si="2402"/>
        <v>65219.200000000004</v>
      </c>
      <c r="BB1421" s="16">
        <f t="shared" si="2403"/>
        <v>95219.200000000012</v>
      </c>
      <c r="BC1421" s="16">
        <f>BC1422</f>
        <v>0</v>
      </c>
      <c r="BD1421" s="30"/>
      <c r="BE1421" s="30"/>
      <c r="BF1421" s="1"/>
      <c r="BG1421" s="1"/>
      <c r="BH1421" s="1"/>
      <c r="BI1421" s="1"/>
      <c r="BJ1421" s="1"/>
    </row>
    <row r="1422" s="1" customFormat="1">
      <c r="A1422" s="13" t="s">
        <v>929</v>
      </c>
      <c r="B1422" s="14">
        <v>200</v>
      </c>
      <c r="C1422" s="13" t="s">
        <v>327</v>
      </c>
      <c r="D1422" s="13" t="s">
        <v>37</v>
      </c>
      <c r="E1422" s="29" t="s">
        <v>736</v>
      </c>
      <c r="F1422" s="16">
        <v>65433.300000000003</v>
      </c>
      <c r="G1422" s="16">
        <v>65219.200000000004</v>
      </c>
      <c r="H1422" s="16">
        <v>95219.200000000012</v>
      </c>
      <c r="I1422" s="16"/>
      <c r="J1422" s="16"/>
      <c r="K1422" s="16"/>
      <c r="L1422" s="16">
        <f t="shared" si="2486"/>
        <v>65433.300000000003</v>
      </c>
      <c r="M1422" s="16">
        <f t="shared" si="2487"/>
        <v>65219.200000000004</v>
      </c>
      <c r="N1422" s="16">
        <f t="shared" si="2488"/>
        <v>95219.200000000012</v>
      </c>
      <c r="O1422" s="16">
        <v>6426.1930000000002</v>
      </c>
      <c r="P1422" s="16"/>
      <c r="Q1422" s="16"/>
      <c r="R1422" s="16">
        <f t="shared" si="2383"/>
        <v>71859.493000000002</v>
      </c>
      <c r="S1422" s="16">
        <f t="shared" si="2384"/>
        <v>65219.200000000004</v>
      </c>
      <c r="T1422" s="16">
        <f t="shared" si="2385"/>
        <v>95219.200000000012</v>
      </c>
      <c r="U1422" s="16"/>
      <c r="V1422" s="16"/>
      <c r="W1422" s="16"/>
      <c r="X1422" s="16">
        <f t="shared" si="2386"/>
        <v>71859.493000000002</v>
      </c>
      <c r="Y1422" s="16">
        <f t="shared" si="2387"/>
        <v>65219.200000000004</v>
      </c>
      <c r="Z1422" s="16">
        <f t="shared" si="2388"/>
        <v>95219.200000000012</v>
      </c>
      <c r="AA1422" s="16"/>
      <c r="AB1422" s="16"/>
      <c r="AC1422" s="16"/>
      <c r="AD1422" s="16">
        <f t="shared" si="2389"/>
        <v>71859.493000000002</v>
      </c>
      <c r="AE1422" s="16">
        <f t="shared" si="2390"/>
        <v>65219.200000000004</v>
      </c>
      <c r="AF1422" s="16">
        <f t="shared" si="2391"/>
        <v>95219.200000000012</v>
      </c>
      <c r="AG1422" s="16"/>
      <c r="AH1422" s="16">
        <f t="shared" si="2392"/>
        <v>71859.493000000002</v>
      </c>
      <c r="AI1422" s="16">
        <f t="shared" si="2393"/>
        <v>65219.200000000004</v>
      </c>
      <c r="AJ1422" s="16">
        <f t="shared" si="2394"/>
        <v>95219.200000000012</v>
      </c>
      <c r="AK1422" s="16">
        <v>5765.2979999999998</v>
      </c>
      <c r="AL1422" s="16"/>
      <c r="AM1422" s="16"/>
      <c r="AN1422" s="16">
        <f t="shared" si="2395"/>
        <v>77624.790999999997</v>
      </c>
      <c r="AO1422" s="16">
        <f t="shared" si="2396"/>
        <v>65219.200000000004</v>
      </c>
      <c r="AP1422" s="16">
        <f t="shared" si="2397"/>
        <v>95219.200000000012</v>
      </c>
      <c r="AQ1422" s="16"/>
      <c r="AR1422" s="16"/>
      <c r="AS1422" s="16"/>
      <c r="AT1422" s="16">
        <f t="shared" si="2398"/>
        <v>77624.790999999997</v>
      </c>
      <c r="AU1422" s="16">
        <f t="shared" si="2399"/>
        <v>65219.200000000004</v>
      </c>
      <c r="AV1422" s="16">
        <f t="shared" si="2400"/>
        <v>95219.200000000012</v>
      </c>
      <c r="AW1422" s="16">
        <v>12027.642</v>
      </c>
      <c r="AX1422" s="16"/>
      <c r="AY1422" s="16"/>
      <c r="AZ1422" s="16">
        <f t="shared" si="2401"/>
        <v>89652.43299999999</v>
      </c>
      <c r="BA1422" s="16">
        <f t="shared" si="2402"/>
        <v>65219.200000000004</v>
      </c>
      <c r="BB1422" s="16">
        <f t="shared" si="2403"/>
        <v>95219.200000000012</v>
      </c>
      <c r="BC1422" s="16"/>
      <c r="BD1422" s="30"/>
      <c r="BE1422" s="30"/>
      <c r="BF1422" s="1"/>
      <c r="BG1422" s="1"/>
      <c r="BH1422" s="1"/>
      <c r="BI1422" s="1"/>
      <c r="BJ1422" s="1"/>
    </row>
    <row r="1423" s="1" customFormat="1">
      <c r="A1423" s="13" t="s">
        <v>929</v>
      </c>
      <c r="B1423" s="14" t="s">
        <v>52</v>
      </c>
      <c r="C1423" s="13"/>
      <c r="D1423" s="13"/>
      <c r="E1423" s="29" t="s">
        <v>53</v>
      </c>
      <c r="F1423" s="16">
        <f>F1424</f>
        <v>312</v>
      </c>
      <c r="G1423" s="16">
        <f>G1424</f>
        <v>526.10000000000002</v>
      </c>
      <c r="H1423" s="16">
        <f>H1424</f>
        <v>526.10000000000002</v>
      </c>
      <c r="I1423" s="16">
        <f>I1424</f>
        <v>0</v>
      </c>
      <c r="J1423" s="16">
        <f>J1424</f>
        <v>0</v>
      </c>
      <c r="K1423" s="16">
        <f>K1424</f>
        <v>0</v>
      </c>
      <c r="L1423" s="16">
        <f t="shared" si="2486"/>
        <v>312</v>
      </c>
      <c r="M1423" s="16">
        <f t="shared" si="2487"/>
        <v>526.10000000000002</v>
      </c>
      <c r="N1423" s="16">
        <f t="shared" si="2488"/>
        <v>526.10000000000002</v>
      </c>
      <c r="O1423" s="16">
        <f>O1424</f>
        <v>0</v>
      </c>
      <c r="P1423" s="16">
        <f>P1424</f>
        <v>0</v>
      </c>
      <c r="Q1423" s="16">
        <f>Q1424</f>
        <v>0</v>
      </c>
      <c r="R1423" s="16">
        <f t="shared" si="2383"/>
        <v>312</v>
      </c>
      <c r="S1423" s="16">
        <f t="shared" si="2384"/>
        <v>526.10000000000002</v>
      </c>
      <c r="T1423" s="16">
        <f t="shared" si="2385"/>
        <v>526.10000000000002</v>
      </c>
      <c r="U1423" s="16">
        <f>U1424</f>
        <v>0</v>
      </c>
      <c r="V1423" s="16">
        <f>V1424</f>
        <v>0</v>
      </c>
      <c r="W1423" s="16">
        <f>W1424</f>
        <v>0</v>
      </c>
      <c r="X1423" s="16">
        <f t="shared" si="2386"/>
        <v>312</v>
      </c>
      <c r="Y1423" s="16">
        <f t="shared" si="2387"/>
        <v>526.10000000000002</v>
      </c>
      <c r="Z1423" s="16">
        <f t="shared" si="2388"/>
        <v>526.10000000000002</v>
      </c>
      <c r="AA1423" s="16">
        <f>AA1424</f>
        <v>0</v>
      </c>
      <c r="AB1423" s="16">
        <f>AB1424</f>
        <v>0</v>
      </c>
      <c r="AC1423" s="16">
        <f>AC1424</f>
        <v>0</v>
      </c>
      <c r="AD1423" s="16">
        <f t="shared" si="2389"/>
        <v>312</v>
      </c>
      <c r="AE1423" s="16">
        <f t="shared" si="2390"/>
        <v>526.10000000000002</v>
      </c>
      <c r="AF1423" s="16">
        <f t="shared" si="2391"/>
        <v>526.10000000000002</v>
      </c>
      <c r="AG1423" s="16">
        <f>AG1424</f>
        <v>0</v>
      </c>
      <c r="AH1423" s="16">
        <f t="shared" si="2392"/>
        <v>312</v>
      </c>
      <c r="AI1423" s="16">
        <f t="shared" si="2393"/>
        <v>526.10000000000002</v>
      </c>
      <c r="AJ1423" s="16">
        <f t="shared" si="2394"/>
        <v>526.10000000000002</v>
      </c>
      <c r="AK1423" s="16">
        <f>AK1424</f>
        <v>0</v>
      </c>
      <c r="AL1423" s="16">
        <f>AL1424</f>
        <v>0</v>
      </c>
      <c r="AM1423" s="16">
        <f>AM1424</f>
        <v>0</v>
      </c>
      <c r="AN1423" s="16">
        <f t="shared" si="2395"/>
        <v>312</v>
      </c>
      <c r="AO1423" s="16">
        <f t="shared" si="2396"/>
        <v>526.10000000000002</v>
      </c>
      <c r="AP1423" s="16">
        <f t="shared" si="2397"/>
        <v>526.10000000000002</v>
      </c>
      <c r="AQ1423" s="16">
        <f>AQ1424</f>
        <v>0</v>
      </c>
      <c r="AR1423" s="16">
        <f>AR1424</f>
        <v>0</v>
      </c>
      <c r="AS1423" s="16">
        <f>AS1424</f>
        <v>0</v>
      </c>
      <c r="AT1423" s="16">
        <f t="shared" si="2398"/>
        <v>312</v>
      </c>
      <c r="AU1423" s="16">
        <f t="shared" si="2399"/>
        <v>526.10000000000002</v>
      </c>
      <c r="AV1423" s="16">
        <f t="shared" si="2400"/>
        <v>526.10000000000002</v>
      </c>
      <c r="AW1423" s="16">
        <f>AW1424</f>
        <v>7869.134</v>
      </c>
      <c r="AX1423" s="16">
        <f>AX1424</f>
        <v>0</v>
      </c>
      <c r="AY1423" s="16">
        <f>AY1424</f>
        <v>0</v>
      </c>
      <c r="AZ1423" s="16">
        <f t="shared" si="2401"/>
        <v>8181.134</v>
      </c>
      <c r="BA1423" s="16">
        <f t="shared" si="2402"/>
        <v>526.10000000000002</v>
      </c>
      <c r="BB1423" s="16">
        <f t="shared" si="2403"/>
        <v>526.10000000000002</v>
      </c>
      <c r="BC1423" s="16">
        <f>BC1424</f>
        <v>0</v>
      </c>
      <c r="BD1423" s="30"/>
      <c r="BE1423" s="30"/>
      <c r="BF1423" s="1"/>
      <c r="BG1423" s="1"/>
      <c r="BH1423" s="1"/>
      <c r="BI1423" s="1"/>
      <c r="BJ1423" s="1"/>
    </row>
    <row r="1424" s="1" customFormat="1">
      <c r="A1424" s="13" t="s">
        <v>929</v>
      </c>
      <c r="B1424" s="14">
        <v>800</v>
      </c>
      <c r="C1424" s="13" t="s">
        <v>327</v>
      </c>
      <c r="D1424" s="13" t="s">
        <v>37</v>
      </c>
      <c r="E1424" s="29" t="s">
        <v>736</v>
      </c>
      <c r="F1424" s="16">
        <v>312</v>
      </c>
      <c r="G1424" s="16">
        <v>526.10000000000002</v>
      </c>
      <c r="H1424" s="16">
        <v>526.10000000000002</v>
      </c>
      <c r="I1424" s="16"/>
      <c r="J1424" s="16"/>
      <c r="K1424" s="16"/>
      <c r="L1424" s="16">
        <f t="shared" si="2486"/>
        <v>312</v>
      </c>
      <c r="M1424" s="16">
        <f t="shared" si="2487"/>
        <v>526.10000000000002</v>
      </c>
      <c r="N1424" s="16">
        <f t="shared" si="2488"/>
        <v>526.10000000000002</v>
      </c>
      <c r="O1424" s="16"/>
      <c r="P1424" s="16"/>
      <c r="Q1424" s="16"/>
      <c r="R1424" s="16">
        <f t="shared" si="2383"/>
        <v>312</v>
      </c>
      <c r="S1424" s="16">
        <f t="shared" si="2384"/>
        <v>526.10000000000002</v>
      </c>
      <c r="T1424" s="16">
        <f t="shared" si="2385"/>
        <v>526.10000000000002</v>
      </c>
      <c r="U1424" s="16"/>
      <c r="V1424" s="16"/>
      <c r="W1424" s="16"/>
      <c r="X1424" s="16">
        <f t="shared" si="2386"/>
        <v>312</v>
      </c>
      <c r="Y1424" s="16">
        <f t="shared" si="2387"/>
        <v>526.10000000000002</v>
      </c>
      <c r="Z1424" s="16">
        <f t="shared" si="2388"/>
        <v>526.10000000000002</v>
      </c>
      <c r="AA1424" s="16"/>
      <c r="AB1424" s="16"/>
      <c r="AC1424" s="16"/>
      <c r="AD1424" s="16">
        <f t="shared" si="2389"/>
        <v>312</v>
      </c>
      <c r="AE1424" s="16">
        <f t="shared" si="2390"/>
        <v>526.10000000000002</v>
      </c>
      <c r="AF1424" s="16">
        <f t="shared" si="2391"/>
        <v>526.10000000000002</v>
      </c>
      <c r="AG1424" s="16"/>
      <c r="AH1424" s="16">
        <f t="shared" si="2392"/>
        <v>312</v>
      </c>
      <c r="AI1424" s="16">
        <f t="shared" si="2393"/>
        <v>526.10000000000002</v>
      </c>
      <c r="AJ1424" s="16">
        <f t="shared" si="2394"/>
        <v>526.10000000000002</v>
      </c>
      <c r="AK1424" s="16"/>
      <c r="AL1424" s="16"/>
      <c r="AM1424" s="16"/>
      <c r="AN1424" s="16">
        <f t="shared" si="2395"/>
        <v>312</v>
      </c>
      <c r="AO1424" s="16">
        <f t="shared" si="2396"/>
        <v>526.10000000000002</v>
      </c>
      <c r="AP1424" s="16">
        <f t="shared" si="2397"/>
        <v>526.10000000000002</v>
      </c>
      <c r="AQ1424" s="16"/>
      <c r="AR1424" s="16"/>
      <c r="AS1424" s="16"/>
      <c r="AT1424" s="16">
        <f t="shared" si="2398"/>
        <v>312</v>
      </c>
      <c r="AU1424" s="16">
        <f t="shared" si="2399"/>
        <v>526.10000000000002</v>
      </c>
      <c r="AV1424" s="16">
        <f t="shared" si="2400"/>
        <v>526.10000000000002</v>
      </c>
      <c r="AW1424" s="16">
        <v>7869.134</v>
      </c>
      <c r="AX1424" s="16"/>
      <c r="AY1424" s="16"/>
      <c r="AZ1424" s="16">
        <f t="shared" si="2401"/>
        <v>8181.134</v>
      </c>
      <c r="BA1424" s="16">
        <f t="shared" si="2402"/>
        <v>526.10000000000002</v>
      </c>
      <c r="BB1424" s="16">
        <f t="shared" si="2403"/>
        <v>526.10000000000002</v>
      </c>
      <c r="BC1424" s="16"/>
      <c r="BD1424" s="30"/>
      <c r="BE1424" s="30"/>
      <c r="BF1424" s="1"/>
      <c r="BG1424" s="1"/>
      <c r="BH1424" s="1"/>
      <c r="BI1424" s="1"/>
      <c r="BJ1424" s="1"/>
    </row>
    <row r="1425" s="1" customFormat="1">
      <c r="A1425" s="13" t="s">
        <v>931</v>
      </c>
      <c r="B1425" s="14"/>
      <c r="C1425" s="13"/>
      <c r="D1425" s="13"/>
      <c r="E1425" s="29" t="s">
        <v>932</v>
      </c>
      <c r="F1425" s="16">
        <f t="shared" ref="F1425:F1426" si="2489">F1426</f>
        <v>8877</v>
      </c>
      <c r="G1425" s="16">
        <f t="shared" ref="G1425:G1426" si="2490">G1426</f>
        <v>4362.8999999999996</v>
      </c>
      <c r="H1425" s="16">
        <f t="shared" ref="H1425:H1426" si="2491">H1426</f>
        <v>4362.8999999999996</v>
      </c>
      <c r="I1425" s="16">
        <f t="shared" ref="I1425:I1426" si="2492">I1426</f>
        <v>0</v>
      </c>
      <c r="J1425" s="16">
        <f t="shared" ref="J1425:J1426" si="2493">J1426</f>
        <v>0</v>
      </c>
      <c r="K1425" s="16">
        <f t="shared" ref="K1425:K1426" si="2494">K1426</f>
        <v>0</v>
      </c>
      <c r="L1425" s="16">
        <f t="shared" si="2486"/>
        <v>8877</v>
      </c>
      <c r="M1425" s="16">
        <f t="shared" si="2487"/>
        <v>4362.8999999999996</v>
      </c>
      <c r="N1425" s="16">
        <f t="shared" si="2488"/>
        <v>4362.8999999999996</v>
      </c>
      <c r="O1425" s="16">
        <f t="shared" ref="O1425:O1426" si="2495">O1426</f>
        <v>0</v>
      </c>
      <c r="P1425" s="16">
        <f t="shared" ref="P1425:P1426" si="2496">P1426</f>
        <v>0</v>
      </c>
      <c r="Q1425" s="16">
        <f t="shared" ref="Q1425:Q1426" si="2497">Q1426</f>
        <v>0</v>
      </c>
      <c r="R1425" s="16">
        <f t="shared" si="2383"/>
        <v>8877</v>
      </c>
      <c r="S1425" s="16">
        <f t="shared" si="2384"/>
        <v>4362.8999999999996</v>
      </c>
      <c r="T1425" s="16">
        <f t="shared" si="2385"/>
        <v>4362.8999999999996</v>
      </c>
      <c r="U1425" s="16">
        <f t="shared" ref="U1425:U1426" si="2498">U1426</f>
        <v>0</v>
      </c>
      <c r="V1425" s="16">
        <f t="shared" ref="V1425:V1426" si="2499">V1426</f>
        <v>0</v>
      </c>
      <c r="W1425" s="16">
        <f t="shared" ref="W1425:W1426" si="2500">W1426</f>
        <v>0</v>
      </c>
      <c r="X1425" s="16">
        <f t="shared" si="2386"/>
        <v>8877</v>
      </c>
      <c r="Y1425" s="16">
        <f t="shared" si="2387"/>
        <v>4362.8999999999996</v>
      </c>
      <c r="Z1425" s="16">
        <f t="shared" si="2388"/>
        <v>4362.8999999999996</v>
      </c>
      <c r="AA1425" s="16">
        <f t="shared" ref="AA1425:AA1426" si="2501">AA1426</f>
        <v>0</v>
      </c>
      <c r="AB1425" s="16">
        <f t="shared" ref="AB1425:AB1426" si="2502">AB1426</f>
        <v>0</v>
      </c>
      <c r="AC1425" s="16">
        <f t="shared" ref="AC1425:AC1426" si="2503">AC1426</f>
        <v>0</v>
      </c>
      <c r="AD1425" s="16">
        <f t="shared" si="2389"/>
        <v>8877</v>
      </c>
      <c r="AE1425" s="16">
        <f t="shared" si="2390"/>
        <v>4362.8999999999996</v>
      </c>
      <c r="AF1425" s="16">
        <f t="shared" si="2391"/>
        <v>4362.8999999999996</v>
      </c>
      <c r="AG1425" s="16">
        <f t="shared" ref="AG1425:AG1426" si="2504">AG1426</f>
        <v>0</v>
      </c>
      <c r="AH1425" s="16">
        <f t="shared" si="2392"/>
        <v>8877</v>
      </c>
      <c r="AI1425" s="16">
        <f t="shared" si="2393"/>
        <v>4362.8999999999996</v>
      </c>
      <c r="AJ1425" s="16">
        <f t="shared" si="2394"/>
        <v>4362.8999999999996</v>
      </c>
      <c r="AK1425" s="16">
        <f t="shared" ref="AK1425:AK1426" si="2505">AK1426</f>
        <v>0</v>
      </c>
      <c r="AL1425" s="16">
        <f t="shared" ref="AL1425:AL1426" si="2506">AL1426</f>
        <v>0</v>
      </c>
      <c r="AM1425" s="16">
        <f t="shared" ref="AM1425:AM1426" si="2507">AM1426</f>
        <v>0</v>
      </c>
      <c r="AN1425" s="16">
        <f t="shared" si="2395"/>
        <v>8877</v>
      </c>
      <c r="AO1425" s="16">
        <f t="shared" si="2396"/>
        <v>4362.8999999999996</v>
      </c>
      <c r="AP1425" s="16">
        <f t="shared" si="2397"/>
        <v>4362.8999999999996</v>
      </c>
      <c r="AQ1425" s="16">
        <f t="shared" ref="AQ1425:AQ1426" si="2508">AQ1426</f>
        <v>0</v>
      </c>
      <c r="AR1425" s="16">
        <f t="shared" ref="AR1425:AR1426" si="2509">AR1426</f>
        <v>0</v>
      </c>
      <c r="AS1425" s="16">
        <f t="shared" ref="AS1425:AS1426" si="2510">AS1426</f>
        <v>0</v>
      </c>
      <c r="AT1425" s="16">
        <f t="shared" si="2398"/>
        <v>8877</v>
      </c>
      <c r="AU1425" s="16">
        <f t="shared" si="2399"/>
        <v>4362.8999999999996</v>
      </c>
      <c r="AV1425" s="16">
        <f t="shared" si="2400"/>
        <v>4362.8999999999996</v>
      </c>
      <c r="AW1425" s="16">
        <f t="shared" ref="AW1425:AW1426" si="2511">AW1426</f>
        <v>-948.43299999999999</v>
      </c>
      <c r="AX1425" s="16">
        <f t="shared" ref="AX1425:AX1426" si="2512">AX1426</f>
        <v>0</v>
      </c>
      <c r="AY1425" s="16">
        <f t="shared" ref="AY1425:AY1426" si="2513">AY1426</f>
        <v>0</v>
      </c>
      <c r="AZ1425" s="16">
        <f t="shared" si="2401"/>
        <v>7928.567</v>
      </c>
      <c r="BA1425" s="16">
        <f t="shared" si="2402"/>
        <v>4362.8999999999996</v>
      </c>
      <c r="BB1425" s="16">
        <f t="shared" si="2403"/>
        <v>4362.8999999999996</v>
      </c>
      <c r="BC1425" s="16">
        <f t="shared" ref="BC1425:BC1426" si="2514">BC1426</f>
        <v>0</v>
      </c>
      <c r="BD1425" s="30"/>
      <c r="BE1425" s="30"/>
      <c r="BF1425" s="1"/>
      <c r="BG1425" s="1"/>
      <c r="BH1425" s="1"/>
      <c r="BI1425" s="1"/>
      <c r="BJ1425" s="1"/>
    </row>
    <row r="1426" s="1" customFormat="1">
      <c r="A1426" s="13" t="s">
        <v>931</v>
      </c>
      <c r="B1426" s="14" t="s">
        <v>66</v>
      </c>
      <c r="C1426" s="13"/>
      <c r="D1426" s="13"/>
      <c r="E1426" s="29" t="s">
        <v>67</v>
      </c>
      <c r="F1426" s="16">
        <f t="shared" si="2489"/>
        <v>8877</v>
      </c>
      <c r="G1426" s="16">
        <f t="shared" si="2490"/>
        <v>4362.8999999999996</v>
      </c>
      <c r="H1426" s="16">
        <f t="shared" si="2491"/>
        <v>4362.8999999999996</v>
      </c>
      <c r="I1426" s="16">
        <f t="shared" si="2492"/>
        <v>0</v>
      </c>
      <c r="J1426" s="16">
        <f t="shared" si="2493"/>
        <v>0</v>
      </c>
      <c r="K1426" s="16">
        <f t="shared" si="2494"/>
        <v>0</v>
      </c>
      <c r="L1426" s="16">
        <f t="shared" si="2486"/>
        <v>8877</v>
      </c>
      <c r="M1426" s="16">
        <f t="shared" si="2487"/>
        <v>4362.8999999999996</v>
      </c>
      <c r="N1426" s="16">
        <f t="shared" si="2488"/>
        <v>4362.8999999999996</v>
      </c>
      <c r="O1426" s="16">
        <f t="shared" si="2495"/>
        <v>0</v>
      </c>
      <c r="P1426" s="16">
        <f t="shared" si="2496"/>
        <v>0</v>
      </c>
      <c r="Q1426" s="16">
        <f t="shared" si="2497"/>
        <v>0</v>
      </c>
      <c r="R1426" s="16">
        <f t="shared" si="2383"/>
        <v>8877</v>
      </c>
      <c r="S1426" s="16">
        <f t="shared" si="2384"/>
        <v>4362.8999999999996</v>
      </c>
      <c r="T1426" s="16">
        <f t="shared" si="2385"/>
        <v>4362.8999999999996</v>
      </c>
      <c r="U1426" s="16">
        <f t="shared" si="2498"/>
        <v>0</v>
      </c>
      <c r="V1426" s="16">
        <f t="shared" si="2499"/>
        <v>0</v>
      </c>
      <c r="W1426" s="16">
        <f t="shared" si="2500"/>
        <v>0</v>
      </c>
      <c r="X1426" s="16">
        <f t="shared" si="2386"/>
        <v>8877</v>
      </c>
      <c r="Y1426" s="16">
        <f t="shared" si="2387"/>
        <v>4362.8999999999996</v>
      </c>
      <c r="Z1426" s="16">
        <f t="shared" si="2388"/>
        <v>4362.8999999999996</v>
      </c>
      <c r="AA1426" s="16">
        <f t="shared" si="2501"/>
        <v>0</v>
      </c>
      <c r="AB1426" s="16">
        <f t="shared" si="2502"/>
        <v>0</v>
      </c>
      <c r="AC1426" s="16">
        <f t="shared" si="2503"/>
        <v>0</v>
      </c>
      <c r="AD1426" s="16">
        <f t="shared" si="2389"/>
        <v>8877</v>
      </c>
      <c r="AE1426" s="16">
        <f t="shared" si="2390"/>
        <v>4362.8999999999996</v>
      </c>
      <c r="AF1426" s="16">
        <f t="shared" si="2391"/>
        <v>4362.8999999999996</v>
      </c>
      <c r="AG1426" s="16">
        <f t="shared" si="2504"/>
        <v>0</v>
      </c>
      <c r="AH1426" s="16">
        <f t="shared" si="2392"/>
        <v>8877</v>
      </c>
      <c r="AI1426" s="16">
        <f t="shared" si="2393"/>
        <v>4362.8999999999996</v>
      </c>
      <c r="AJ1426" s="16">
        <f t="shared" si="2394"/>
        <v>4362.8999999999996</v>
      </c>
      <c r="AK1426" s="16">
        <f t="shared" si="2505"/>
        <v>0</v>
      </c>
      <c r="AL1426" s="16">
        <f t="shared" si="2506"/>
        <v>0</v>
      </c>
      <c r="AM1426" s="16">
        <f t="shared" si="2507"/>
        <v>0</v>
      </c>
      <c r="AN1426" s="16">
        <f t="shared" si="2395"/>
        <v>8877</v>
      </c>
      <c r="AO1426" s="16">
        <f t="shared" si="2396"/>
        <v>4362.8999999999996</v>
      </c>
      <c r="AP1426" s="16">
        <f t="shared" si="2397"/>
        <v>4362.8999999999996</v>
      </c>
      <c r="AQ1426" s="16">
        <f t="shared" si="2508"/>
        <v>0</v>
      </c>
      <c r="AR1426" s="16">
        <f t="shared" si="2509"/>
        <v>0</v>
      </c>
      <c r="AS1426" s="16">
        <f t="shared" si="2510"/>
        <v>0</v>
      </c>
      <c r="AT1426" s="16">
        <f t="shared" si="2398"/>
        <v>8877</v>
      </c>
      <c r="AU1426" s="16">
        <f t="shared" si="2399"/>
        <v>4362.8999999999996</v>
      </c>
      <c r="AV1426" s="16">
        <f t="shared" si="2400"/>
        <v>4362.8999999999996</v>
      </c>
      <c r="AW1426" s="16">
        <f t="shared" si="2511"/>
        <v>-948.43299999999999</v>
      </c>
      <c r="AX1426" s="16">
        <f t="shared" si="2512"/>
        <v>0</v>
      </c>
      <c r="AY1426" s="16">
        <f t="shared" si="2513"/>
        <v>0</v>
      </c>
      <c r="AZ1426" s="16">
        <f t="shared" si="2401"/>
        <v>7928.567</v>
      </c>
      <c r="BA1426" s="16">
        <f t="shared" si="2402"/>
        <v>4362.8999999999996</v>
      </c>
      <c r="BB1426" s="16">
        <f t="shared" si="2403"/>
        <v>4362.8999999999996</v>
      </c>
      <c r="BC1426" s="16">
        <f t="shared" si="2514"/>
        <v>0</v>
      </c>
      <c r="BD1426" s="30"/>
      <c r="BE1426" s="30"/>
      <c r="BF1426" s="1"/>
      <c r="BG1426" s="1"/>
      <c r="BH1426" s="1"/>
      <c r="BI1426" s="1"/>
      <c r="BJ1426" s="1"/>
    </row>
    <row r="1427" s="1" customFormat="1">
      <c r="A1427" s="13" t="s">
        <v>931</v>
      </c>
      <c r="B1427" s="14">
        <v>200</v>
      </c>
      <c r="C1427" s="13" t="s">
        <v>327</v>
      </c>
      <c r="D1427" s="13" t="s">
        <v>37</v>
      </c>
      <c r="E1427" s="29" t="s">
        <v>736</v>
      </c>
      <c r="F1427" s="16">
        <v>8877</v>
      </c>
      <c r="G1427" s="16">
        <v>4362.8999999999996</v>
      </c>
      <c r="H1427" s="16">
        <v>4362.8999999999996</v>
      </c>
      <c r="I1427" s="16"/>
      <c r="J1427" s="16"/>
      <c r="K1427" s="16"/>
      <c r="L1427" s="16">
        <f t="shared" si="2486"/>
        <v>8877</v>
      </c>
      <c r="M1427" s="16">
        <f t="shared" si="2487"/>
        <v>4362.8999999999996</v>
      </c>
      <c r="N1427" s="16">
        <f t="shared" si="2488"/>
        <v>4362.8999999999996</v>
      </c>
      <c r="O1427" s="16"/>
      <c r="P1427" s="16"/>
      <c r="Q1427" s="16"/>
      <c r="R1427" s="16">
        <f t="shared" si="2383"/>
        <v>8877</v>
      </c>
      <c r="S1427" s="16">
        <f t="shared" si="2384"/>
        <v>4362.8999999999996</v>
      </c>
      <c r="T1427" s="16">
        <f t="shared" si="2385"/>
        <v>4362.8999999999996</v>
      </c>
      <c r="U1427" s="16"/>
      <c r="V1427" s="16"/>
      <c r="W1427" s="16"/>
      <c r="X1427" s="16">
        <f t="shared" si="2386"/>
        <v>8877</v>
      </c>
      <c r="Y1427" s="16">
        <f t="shared" si="2387"/>
        <v>4362.8999999999996</v>
      </c>
      <c r="Z1427" s="16">
        <f t="shared" si="2388"/>
        <v>4362.8999999999996</v>
      </c>
      <c r="AA1427" s="16"/>
      <c r="AB1427" s="16"/>
      <c r="AC1427" s="16"/>
      <c r="AD1427" s="16">
        <f t="shared" si="2389"/>
        <v>8877</v>
      </c>
      <c r="AE1427" s="16">
        <f t="shared" si="2390"/>
        <v>4362.8999999999996</v>
      </c>
      <c r="AF1427" s="16">
        <f t="shared" si="2391"/>
        <v>4362.8999999999996</v>
      </c>
      <c r="AG1427" s="16"/>
      <c r="AH1427" s="16">
        <f t="shared" si="2392"/>
        <v>8877</v>
      </c>
      <c r="AI1427" s="16">
        <f t="shared" si="2393"/>
        <v>4362.8999999999996</v>
      </c>
      <c r="AJ1427" s="16">
        <f t="shared" si="2394"/>
        <v>4362.8999999999996</v>
      </c>
      <c r="AK1427" s="16"/>
      <c r="AL1427" s="16"/>
      <c r="AM1427" s="16"/>
      <c r="AN1427" s="16">
        <f t="shared" si="2395"/>
        <v>8877</v>
      </c>
      <c r="AO1427" s="16">
        <f t="shared" si="2396"/>
        <v>4362.8999999999996</v>
      </c>
      <c r="AP1427" s="16">
        <f t="shared" si="2397"/>
        <v>4362.8999999999996</v>
      </c>
      <c r="AQ1427" s="16"/>
      <c r="AR1427" s="16"/>
      <c r="AS1427" s="16"/>
      <c r="AT1427" s="16">
        <f t="shared" si="2398"/>
        <v>8877</v>
      </c>
      <c r="AU1427" s="16">
        <f t="shared" si="2399"/>
        <v>4362.8999999999996</v>
      </c>
      <c r="AV1427" s="16">
        <f t="shared" si="2400"/>
        <v>4362.8999999999996</v>
      </c>
      <c r="AW1427" s="16">
        <v>-948.43299999999999</v>
      </c>
      <c r="AX1427" s="16"/>
      <c r="AY1427" s="16"/>
      <c r="AZ1427" s="16">
        <f t="shared" si="2401"/>
        <v>7928.567</v>
      </c>
      <c r="BA1427" s="16">
        <f t="shared" si="2402"/>
        <v>4362.8999999999996</v>
      </c>
      <c r="BB1427" s="16">
        <f t="shared" si="2403"/>
        <v>4362.8999999999996</v>
      </c>
      <c r="BC1427" s="16"/>
      <c r="BD1427" s="30"/>
      <c r="BE1427" s="30"/>
      <c r="BF1427" s="1"/>
      <c r="BG1427" s="1"/>
      <c r="BH1427" s="1"/>
      <c r="BI1427" s="1"/>
      <c r="BJ1427" s="1"/>
    </row>
    <row r="1428" s="1" customFormat="1">
      <c r="A1428" s="13" t="s">
        <v>933</v>
      </c>
      <c r="B1428" s="14"/>
      <c r="C1428" s="13"/>
      <c r="D1428" s="13"/>
      <c r="E1428" s="29" t="s">
        <v>934</v>
      </c>
      <c r="F1428" s="16">
        <f>F1429+F1432+F1435</f>
        <v>46492.599999999999</v>
      </c>
      <c r="G1428" s="16">
        <f>G1429+G1432+G1435</f>
        <v>50562.199999999997</v>
      </c>
      <c r="H1428" s="16">
        <f>H1429+H1432+H1435</f>
        <v>50562.199999999997</v>
      </c>
      <c r="I1428" s="16">
        <f>I1429+I1432+I1435</f>
        <v>0</v>
      </c>
      <c r="J1428" s="16">
        <f>J1429+J1432+J1435</f>
        <v>0</v>
      </c>
      <c r="K1428" s="16">
        <f>K1429+K1432+K1435</f>
        <v>0</v>
      </c>
      <c r="L1428" s="16">
        <f t="shared" si="2486"/>
        <v>46492.599999999999</v>
      </c>
      <c r="M1428" s="16">
        <f t="shared" si="2487"/>
        <v>50562.199999999997</v>
      </c>
      <c r="N1428" s="16">
        <f t="shared" si="2488"/>
        <v>50562.199999999997</v>
      </c>
      <c r="O1428" s="16">
        <f>O1429+O1432+O1435</f>
        <v>0</v>
      </c>
      <c r="P1428" s="16">
        <f>P1429+P1432+P1435</f>
        <v>0</v>
      </c>
      <c r="Q1428" s="16">
        <f>Q1429+Q1432+Q1435</f>
        <v>0</v>
      </c>
      <c r="R1428" s="16">
        <f t="shared" si="2383"/>
        <v>46492.599999999999</v>
      </c>
      <c r="S1428" s="16">
        <f t="shared" si="2384"/>
        <v>50562.199999999997</v>
      </c>
      <c r="T1428" s="16">
        <f t="shared" si="2385"/>
        <v>50562.199999999997</v>
      </c>
      <c r="U1428" s="16">
        <f>U1429+U1432+U1435</f>
        <v>0</v>
      </c>
      <c r="V1428" s="16">
        <f>V1429+V1432+V1435</f>
        <v>0</v>
      </c>
      <c r="W1428" s="16">
        <f>W1429+W1432+W1435</f>
        <v>0</v>
      </c>
      <c r="X1428" s="16">
        <f t="shared" si="2386"/>
        <v>46492.599999999999</v>
      </c>
      <c r="Y1428" s="16">
        <f t="shared" si="2387"/>
        <v>50562.199999999997</v>
      </c>
      <c r="Z1428" s="16">
        <f t="shared" si="2388"/>
        <v>50562.199999999997</v>
      </c>
      <c r="AA1428" s="16">
        <f>AA1429+AA1432+AA1435</f>
        <v>0</v>
      </c>
      <c r="AB1428" s="16">
        <f>AB1429+AB1432+AB1435</f>
        <v>0</v>
      </c>
      <c r="AC1428" s="16">
        <f>AC1429+AC1432+AC1435</f>
        <v>0</v>
      </c>
      <c r="AD1428" s="16">
        <f t="shared" si="2389"/>
        <v>46492.599999999999</v>
      </c>
      <c r="AE1428" s="16">
        <f t="shared" si="2390"/>
        <v>50562.199999999997</v>
      </c>
      <c r="AF1428" s="16">
        <f t="shared" si="2391"/>
        <v>50562.199999999997</v>
      </c>
      <c r="AG1428" s="16">
        <f>AG1429+AG1432+AG1435</f>
        <v>0</v>
      </c>
      <c r="AH1428" s="16">
        <f t="shared" si="2392"/>
        <v>46492.599999999999</v>
      </c>
      <c r="AI1428" s="16">
        <f t="shared" si="2393"/>
        <v>50562.199999999997</v>
      </c>
      <c r="AJ1428" s="16">
        <f t="shared" si="2394"/>
        <v>50562.199999999997</v>
      </c>
      <c r="AK1428" s="16">
        <f>AK1429+AK1432+AK1435</f>
        <v>0</v>
      </c>
      <c r="AL1428" s="16">
        <f>AL1429+AL1432+AL1435</f>
        <v>0</v>
      </c>
      <c r="AM1428" s="16">
        <f>AM1429+AM1432+AM1435</f>
        <v>0</v>
      </c>
      <c r="AN1428" s="16">
        <f t="shared" si="2395"/>
        <v>46492.599999999999</v>
      </c>
      <c r="AO1428" s="16">
        <f t="shared" si="2396"/>
        <v>50562.199999999997</v>
      </c>
      <c r="AP1428" s="16">
        <f t="shared" si="2397"/>
        <v>50562.199999999997</v>
      </c>
      <c r="AQ1428" s="16">
        <f>AQ1429+AQ1432+AQ1435</f>
        <v>0</v>
      </c>
      <c r="AR1428" s="16">
        <f>AR1429+AR1432+AR1435</f>
        <v>0</v>
      </c>
      <c r="AS1428" s="16">
        <f>AS1429+AS1432+AS1435</f>
        <v>0</v>
      </c>
      <c r="AT1428" s="16">
        <f t="shared" si="2398"/>
        <v>46492.599999999999</v>
      </c>
      <c r="AU1428" s="16">
        <f t="shared" si="2399"/>
        <v>50562.199999999997</v>
      </c>
      <c r="AV1428" s="16">
        <f t="shared" si="2400"/>
        <v>50562.199999999997</v>
      </c>
      <c r="AW1428" s="16">
        <f>AW1429+AW1432+AW1435</f>
        <v>0</v>
      </c>
      <c r="AX1428" s="16">
        <f>AX1429+AX1432+AX1435</f>
        <v>0</v>
      </c>
      <c r="AY1428" s="16">
        <f>AY1429+AY1432+AY1435</f>
        <v>0</v>
      </c>
      <c r="AZ1428" s="16">
        <f t="shared" si="2401"/>
        <v>46492.599999999999</v>
      </c>
      <c r="BA1428" s="16">
        <f t="shared" si="2402"/>
        <v>50562.199999999997</v>
      </c>
      <c r="BB1428" s="16">
        <f t="shared" si="2403"/>
        <v>50562.199999999997</v>
      </c>
      <c r="BC1428" s="16">
        <f>BC1429+BC1432+BC1435</f>
        <v>0</v>
      </c>
      <c r="BD1428" s="30"/>
      <c r="BE1428" s="30"/>
      <c r="BF1428" s="1"/>
      <c r="BG1428" s="1"/>
      <c r="BH1428" s="1"/>
      <c r="BI1428" s="1"/>
      <c r="BJ1428" s="1"/>
    </row>
    <row r="1429" s="1" customFormat="1">
      <c r="A1429" s="13" t="s">
        <v>935</v>
      </c>
      <c r="B1429" s="14"/>
      <c r="C1429" s="13"/>
      <c r="D1429" s="13"/>
      <c r="E1429" s="29" t="s">
        <v>936</v>
      </c>
      <c r="F1429" s="16">
        <f t="shared" ref="F1429:F1436" si="2515">F1430</f>
        <v>0</v>
      </c>
      <c r="G1429" s="16">
        <f t="shared" ref="G1429:G1436" si="2516">G1430</f>
        <v>3905.5</v>
      </c>
      <c r="H1429" s="16">
        <f t="shared" ref="H1429:H1436" si="2517">H1430</f>
        <v>3905.5</v>
      </c>
      <c r="I1429" s="16">
        <f t="shared" ref="I1429:I1436" si="2518">I1430</f>
        <v>0</v>
      </c>
      <c r="J1429" s="16">
        <f t="shared" ref="J1429:J1436" si="2519">J1430</f>
        <v>0</v>
      </c>
      <c r="K1429" s="16">
        <f t="shared" ref="K1429:K1436" si="2520">K1430</f>
        <v>0</v>
      </c>
      <c r="L1429" s="16">
        <f t="shared" si="2486"/>
        <v>0</v>
      </c>
      <c r="M1429" s="16">
        <f t="shared" si="2487"/>
        <v>3905.5</v>
      </c>
      <c r="N1429" s="16">
        <f t="shared" si="2488"/>
        <v>3905.5</v>
      </c>
      <c r="O1429" s="16">
        <f t="shared" ref="O1429:O1436" si="2521">O1430</f>
        <v>0</v>
      </c>
      <c r="P1429" s="16">
        <f t="shared" ref="P1429:P1436" si="2522">P1430</f>
        <v>0</v>
      </c>
      <c r="Q1429" s="16">
        <f t="shared" ref="Q1429:Q1436" si="2523">Q1430</f>
        <v>0</v>
      </c>
      <c r="R1429" s="16">
        <f t="shared" si="2383"/>
        <v>0</v>
      </c>
      <c r="S1429" s="16">
        <f t="shared" si="2384"/>
        <v>3905.5</v>
      </c>
      <c r="T1429" s="16">
        <f t="shared" si="2385"/>
        <v>3905.5</v>
      </c>
      <c r="U1429" s="16">
        <f t="shared" ref="U1429:U1436" si="2524">U1430</f>
        <v>0</v>
      </c>
      <c r="V1429" s="16">
        <f t="shared" ref="V1429:V1436" si="2525">V1430</f>
        <v>0</v>
      </c>
      <c r="W1429" s="16">
        <f t="shared" ref="W1429:W1436" si="2526">W1430</f>
        <v>0</v>
      </c>
      <c r="X1429" s="16">
        <f t="shared" si="2386"/>
        <v>0</v>
      </c>
      <c r="Y1429" s="16">
        <f t="shared" si="2387"/>
        <v>3905.5</v>
      </c>
      <c r="Z1429" s="16">
        <f t="shared" si="2388"/>
        <v>3905.5</v>
      </c>
      <c r="AA1429" s="16">
        <f t="shared" ref="AA1429:AA1436" si="2527">AA1430</f>
        <v>0</v>
      </c>
      <c r="AB1429" s="16">
        <f t="shared" ref="AB1429:AB1436" si="2528">AB1430</f>
        <v>0</v>
      </c>
      <c r="AC1429" s="16">
        <f t="shared" ref="AC1429:AC1436" si="2529">AC1430</f>
        <v>0</v>
      </c>
      <c r="AD1429" s="16">
        <f t="shared" si="2389"/>
        <v>0</v>
      </c>
      <c r="AE1429" s="16">
        <f t="shared" si="2390"/>
        <v>3905.5</v>
      </c>
      <c r="AF1429" s="16">
        <f t="shared" si="2391"/>
        <v>3905.5</v>
      </c>
      <c r="AG1429" s="16">
        <f t="shared" ref="AG1429:AG1436" si="2530">AG1430</f>
        <v>0</v>
      </c>
      <c r="AH1429" s="16">
        <f t="shared" si="2392"/>
        <v>0</v>
      </c>
      <c r="AI1429" s="16">
        <f t="shared" si="2393"/>
        <v>3905.5</v>
      </c>
      <c r="AJ1429" s="16">
        <f t="shared" si="2394"/>
        <v>3905.5</v>
      </c>
      <c r="AK1429" s="16">
        <f t="shared" ref="AK1429:AK1436" si="2531">AK1430</f>
        <v>0</v>
      </c>
      <c r="AL1429" s="16">
        <f t="shared" ref="AL1429:AL1436" si="2532">AL1430</f>
        <v>0</v>
      </c>
      <c r="AM1429" s="16">
        <f t="shared" ref="AM1429:AM1436" si="2533">AM1430</f>
        <v>0</v>
      </c>
      <c r="AN1429" s="16">
        <f t="shared" si="2395"/>
        <v>0</v>
      </c>
      <c r="AO1429" s="16">
        <f t="shared" si="2396"/>
        <v>3905.5</v>
      </c>
      <c r="AP1429" s="16">
        <f t="shared" si="2397"/>
        <v>3905.5</v>
      </c>
      <c r="AQ1429" s="16">
        <f t="shared" ref="AQ1429:AQ1436" si="2534">AQ1430</f>
        <v>0</v>
      </c>
      <c r="AR1429" s="16">
        <f t="shared" ref="AR1429:AR1436" si="2535">AR1430</f>
        <v>0</v>
      </c>
      <c r="AS1429" s="16">
        <f t="shared" ref="AS1429:AS1436" si="2536">AS1430</f>
        <v>0</v>
      </c>
      <c r="AT1429" s="16">
        <f t="shared" si="2398"/>
        <v>0</v>
      </c>
      <c r="AU1429" s="16">
        <f t="shared" si="2399"/>
        <v>3905.5</v>
      </c>
      <c r="AV1429" s="16">
        <f t="shared" si="2400"/>
        <v>3905.5</v>
      </c>
      <c r="AW1429" s="16">
        <f t="shared" ref="AW1429:AW1436" si="2537">AW1430</f>
        <v>0</v>
      </c>
      <c r="AX1429" s="16">
        <f t="shared" ref="AX1429:AX1436" si="2538">AX1430</f>
        <v>0</v>
      </c>
      <c r="AY1429" s="16">
        <f t="shared" ref="AY1429:AY1436" si="2539">AY1430</f>
        <v>0</v>
      </c>
      <c r="AZ1429" s="16">
        <f t="shared" si="2401"/>
        <v>0</v>
      </c>
      <c r="BA1429" s="16">
        <f t="shared" si="2402"/>
        <v>3905.5</v>
      </c>
      <c r="BB1429" s="16">
        <f t="shared" si="2403"/>
        <v>3905.5</v>
      </c>
      <c r="BC1429" s="16">
        <f t="shared" ref="BC1429:BC1436" si="2540">BC1430</f>
        <v>0</v>
      </c>
      <c r="BD1429" s="30"/>
      <c r="BE1429" s="30"/>
      <c r="BF1429" s="1"/>
      <c r="BG1429" s="1"/>
      <c r="BH1429" s="1"/>
      <c r="BI1429" s="1"/>
      <c r="BJ1429" s="1"/>
    </row>
    <row r="1430" s="1" customFormat="1">
      <c r="A1430" s="13" t="s">
        <v>935</v>
      </c>
      <c r="B1430" s="14" t="s">
        <v>192</v>
      </c>
      <c r="C1430" s="13"/>
      <c r="D1430" s="13"/>
      <c r="E1430" s="29" t="s">
        <v>193</v>
      </c>
      <c r="F1430" s="16">
        <f t="shared" si="2515"/>
        <v>0</v>
      </c>
      <c r="G1430" s="16">
        <f t="shared" si="2516"/>
        <v>3905.5</v>
      </c>
      <c r="H1430" s="16">
        <f t="shared" si="2517"/>
        <v>3905.5</v>
      </c>
      <c r="I1430" s="16">
        <f t="shared" si="2518"/>
        <v>0</v>
      </c>
      <c r="J1430" s="16">
        <f t="shared" si="2519"/>
        <v>0</v>
      </c>
      <c r="K1430" s="16">
        <f t="shared" si="2520"/>
        <v>0</v>
      </c>
      <c r="L1430" s="16">
        <f t="shared" si="2486"/>
        <v>0</v>
      </c>
      <c r="M1430" s="16">
        <f t="shared" si="2487"/>
        <v>3905.5</v>
      </c>
      <c r="N1430" s="16">
        <f t="shared" si="2488"/>
        <v>3905.5</v>
      </c>
      <c r="O1430" s="16">
        <f t="shared" si="2521"/>
        <v>0</v>
      </c>
      <c r="P1430" s="16">
        <f t="shared" si="2522"/>
        <v>0</v>
      </c>
      <c r="Q1430" s="16">
        <f t="shared" si="2523"/>
        <v>0</v>
      </c>
      <c r="R1430" s="16">
        <f t="shared" si="2383"/>
        <v>0</v>
      </c>
      <c r="S1430" s="16">
        <f t="shared" si="2384"/>
        <v>3905.5</v>
      </c>
      <c r="T1430" s="16">
        <f t="shared" si="2385"/>
        <v>3905.5</v>
      </c>
      <c r="U1430" s="16">
        <f t="shared" si="2524"/>
        <v>0</v>
      </c>
      <c r="V1430" s="16">
        <f t="shared" si="2525"/>
        <v>0</v>
      </c>
      <c r="W1430" s="16">
        <f t="shared" si="2526"/>
        <v>0</v>
      </c>
      <c r="X1430" s="16">
        <f t="shared" si="2386"/>
        <v>0</v>
      </c>
      <c r="Y1430" s="16">
        <f t="shared" si="2387"/>
        <v>3905.5</v>
      </c>
      <c r="Z1430" s="16">
        <f t="shared" si="2388"/>
        <v>3905.5</v>
      </c>
      <c r="AA1430" s="16">
        <f t="shared" si="2527"/>
        <v>0</v>
      </c>
      <c r="AB1430" s="16">
        <f t="shared" si="2528"/>
        <v>0</v>
      </c>
      <c r="AC1430" s="16">
        <f t="shared" si="2529"/>
        <v>0</v>
      </c>
      <c r="AD1430" s="16">
        <f t="shared" si="2389"/>
        <v>0</v>
      </c>
      <c r="AE1430" s="16">
        <f t="shared" si="2390"/>
        <v>3905.5</v>
      </c>
      <c r="AF1430" s="16">
        <f t="shared" si="2391"/>
        <v>3905.5</v>
      </c>
      <c r="AG1430" s="16">
        <f t="shared" si="2530"/>
        <v>0</v>
      </c>
      <c r="AH1430" s="16">
        <f t="shared" si="2392"/>
        <v>0</v>
      </c>
      <c r="AI1430" s="16">
        <f t="shared" si="2393"/>
        <v>3905.5</v>
      </c>
      <c r="AJ1430" s="16">
        <f t="shared" si="2394"/>
        <v>3905.5</v>
      </c>
      <c r="AK1430" s="16">
        <f t="shared" si="2531"/>
        <v>0</v>
      </c>
      <c r="AL1430" s="16">
        <f t="shared" si="2532"/>
        <v>0</v>
      </c>
      <c r="AM1430" s="16">
        <f t="shared" si="2533"/>
        <v>0</v>
      </c>
      <c r="AN1430" s="16">
        <f t="shared" si="2395"/>
        <v>0</v>
      </c>
      <c r="AO1430" s="16">
        <f t="shared" si="2396"/>
        <v>3905.5</v>
      </c>
      <c r="AP1430" s="16">
        <f t="shared" si="2397"/>
        <v>3905.5</v>
      </c>
      <c r="AQ1430" s="16">
        <f t="shared" si="2534"/>
        <v>0</v>
      </c>
      <c r="AR1430" s="16">
        <f t="shared" si="2535"/>
        <v>0</v>
      </c>
      <c r="AS1430" s="16">
        <f t="shared" si="2536"/>
        <v>0</v>
      </c>
      <c r="AT1430" s="16">
        <f t="shared" si="2398"/>
        <v>0</v>
      </c>
      <c r="AU1430" s="16">
        <f t="shared" si="2399"/>
        <v>3905.5</v>
      </c>
      <c r="AV1430" s="16">
        <f t="shared" si="2400"/>
        <v>3905.5</v>
      </c>
      <c r="AW1430" s="16">
        <f t="shared" si="2537"/>
        <v>0</v>
      </c>
      <c r="AX1430" s="16">
        <f t="shared" si="2538"/>
        <v>0</v>
      </c>
      <c r="AY1430" s="16">
        <f t="shared" si="2539"/>
        <v>0</v>
      </c>
      <c r="AZ1430" s="16">
        <f t="shared" si="2401"/>
        <v>0</v>
      </c>
      <c r="BA1430" s="16">
        <f t="shared" si="2402"/>
        <v>3905.5</v>
      </c>
      <c r="BB1430" s="16">
        <f t="shared" si="2403"/>
        <v>3905.5</v>
      </c>
      <c r="BC1430" s="16">
        <f t="shared" si="2540"/>
        <v>0</v>
      </c>
      <c r="BD1430" s="30"/>
      <c r="BE1430" s="30"/>
      <c r="BF1430" s="1"/>
      <c r="BG1430" s="1"/>
      <c r="BH1430" s="1"/>
      <c r="BI1430" s="1"/>
      <c r="BJ1430" s="1"/>
    </row>
    <row r="1431" s="1" customFormat="1">
      <c r="A1431" s="13" t="s">
        <v>935</v>
      </c>
      <c r="B1431" s="14">
        <v>300</v>
      </c>
      <c r="C1431" s="13" t="s">
        <v>107</v>
      </c>
      <c r="D1431" s="13" t="s">
        <v>106</v>
      </c>
      <c r="E1431" s="29" t="s">
        <v>224</v>
      </c>
      <c r="F1431" s="16">
        <v>0</v>
      </c>
      <c r="G1431" s="16">
        <v>3905.5</v>
      </c>
      <c r="H1431" s="16">
        <v>3905.5</v>
      </c>
      <c r="I1431" s="16"/>
      <c r="J1431" s="16"/>
      <c r="K1431" s="16"/>
      <c r="L1431" s="16">
        <f t="shared" si="2486"/>
        <v>0</v>
      </c>
      <c r="M1431" s="16">
        <f t="shared" si="2487"/>
        <v>3905.5</v>
      </c>
      <c r="N1431" s="16">
        <f t="shared" si="2488"/>
        <v>3905.5</v>
      </c>
      <c r="O1431" s="16"/>
      <c r="P1431" s="16"/>
      <c r="Q1431" s="16"/>
      <c r="R1431" s="16">
        <f t="shared" si="2383"/>
        <v>0</v>
      </c>
      <c r="S1431" s="16">
        <f t="shared" si="2384"/>
        <v>3905.5</v>
      </c>
      <c r="T1431" s="16">
        <f t="shared" si="2385"/>
        <v>3905.5</v>
      </c>
      <c r="U1431" s="16"/>
      <c r="V1431" s="16"/>
      <c r="W1431" s="16"/>
      <c r="X1431" s="16">
        <f t="shared" si="2386"/>
        <v>0</v>
      </c>
      <c r="Y1431" s="16">
        <f t="shared" si="2387"/>
        <v>3905.5</v>
      </c>
      <c r="Z1431" s="16">
        <f t="shared" si="2388"/>
        <v>3905.5</v>
      </c>
      <c r="AA1431" s="16"/>
      <c r="AB1431" s="16"/>
      <c r="AC1431" s="16"/>
      <c r="AD1431" s="16">
        <f t="shared" si="2389"/>
        <v>0</v>
      </c>
      <c r="AE1431" s="16">
        <f t="shared" si="2390"/>
        <v>3905.5</v>
      </c>
      <c r="AF1431" s="16">
        <f t="shared" si="2391"/>
        <v>3905.5</v>
      </c>
      <c r="AG1431" s="16"/>
      <c r="AH1431" s="16">
        <f t="shared" si="2392"/>
        <v>0</v>
      </c>
      <c r="AI1431" s="16">
        <f t="shared" si="2393"/>
        <v>3905.5</v>
      </c>
      <c r="AJ1431" s="16">
        <f t="shared" si="2394"/>
        <v>3905.5</v>
      </c>
      <c r="AK1431" s="16"/>
      <c r="AL1431" s="16"/>
      <c r="AM1431" s="16"/>
      <c r="AN1431" s="16">
        <f t="shared" si="2395"/>
        <v>0</v>
      </c>
      <c r="AO1431" s="16">
        <f t="shared" si="2396"/>
        <v>3905.5</v>
      </c>
      <c r="AP1431" s="16">
        <f t="shared" si="2397"/>
        <v>3905.5</v>
      </c>
      <c r="AQ1431" s="16"/>
      <c r="AR1431" s="16"/>
      <c r="AS1431" s="16"/>
      <c r="AT1431" s="16">
        <f t="shared" si="2398"/>
        <v>0</v>
      </c>
      <c r="AU1431" s="16">
        <f t="shared" si="2399"/>
        <v>3905.5</v>
      </c>
      <c r="AV1431" s="16">
        <f t="shared" si="2400"/>
        <v>3905.5</v>
      </c>
      <c r="AW1431" s="16"/>
      <c r="AX1431" s="16"/>
      <c r="AY1431" s="16"/>
      <c r="AZ1431" s="16">
        <f t="shared" si="2401"/>
        <v>0</v>
      </c>
      <c r="BA1431" s="16">
        <f t="shared" si="2402"/>
        <v>3905.5</v>
      </c>
      <c r="BB1431" s="16">
        <f t="shared" si="2403"/>
        <v>3905.5</v>
      </c>
      <c r="BC1431" s="16"/>
      <c r="BD1431" s="30"/>
      <c r="BE1431" s="30"/>
      <c r="BF1431" s="1"/>
      <c r="BG1431" s="1"/>
      <c r="BH1431" s="1"/>
      <c r="BI1431" s="1"/>
      <c r="BJ1431" s="1"/>
    </row>
    <row r="1432" s="1" customFormat="1">
      <c r="A1432" s="13" t="s">
        <v>937</v>
      </c>
      <c r="B1432" s="14"/>
      <c r="C1432" s="13"/>
      <c r="D1432" s="13"/>
      <c r="E1432" s="29" t="s">
        <v>938</v>
      </c>
      <c r="F1432" s="16">
        <f t="shared" si="2515"/>
        <v>4492.6000000000004</v>
      </c>
      <c r="G1432" s="16">
        <f t="shared" si="2516"/>
        <v>4656.6999999999998</v>
      </c>
      <c r="H1432" s="16">
        <f t="shared" si="2517"/>
        <v>4656.6999999999998</v>
      </c>
      <c r="I1432" s="16">
        <f t="shared" si="2518"/>
        <v>0</v>
      </c>
      <c r="J1432" s="16">
        <f t="shared" si="2519"/>
        <v>0</v>
      </c>
      <c r="K1432" s="16">
        <f t="shared" si="2520"/>
        <v>0</v>
      </c>
      <c r="L1432" s="16">
        <f t="shared" si="2486"/>
        <v>4492.6000000000004</v>
      </c>
      <c r="M1432" s="16">
        <f t="shared" si="2487"/>
        <v>4656.6999999999998</v>
      </c>
      <c r="N1432" s="16">
        <f t="shared" si="2488"/>
        <v>4656.6999999999998</v>
      </c>
      <c r="O1432" s="16">
        <f t="shared" si="2521"/>
        <v>0</v>
      </c>
      <c r="P1432" s="16">
        <f t="shared" si="2522"/>
        <v>0</v>
      </c>
      <c r="Q1432" s="16">
        <f t="shared" si="2523"/>
        <v>0</v>
      </c>
      <c r="R1432" s="16">
        <f t="shared" si="2383"/>
        <v>4492.6000000000004</v>
      </c>
      <c r="S1432" s="16">
        <f t="shared" si="2384"/>
        <v>4656.6999999999998</v>
      </c>
      <c r="T1432" s="16">
        <f t="shared" si="2385"/>
        <v>4656.6999999999998</v>
      </c>
      <c r="U1432" s="16">
        <f t="shared" si="2524"/>
        <v>0</v>
      </c>
      <c r="V1432" s="16">
        <f t="shared" si="2525"/>
        <v>0</v>
      </c>
      <c r="W1432" s="16">
        <f t="shared" si="2526"/>
        <v>0</v>
      </c>
      <c r="X1432" s="16">
        <f t="shared" si="2386"/>
        <v>4492.6000000000004</v>
      </c>
      <c r="Y1432" s="16">
        <f t="shared" si="2387"/>
        <v>4656.6999999999998</v>
      </c>
      <c r="Z1432" s="16">
        <f t="shared" si="2388"/>
        <v>4656.6999999999998</v>
      </c>
      <c r="AA1432" s="16">
        <f t="shared" si="2527"/>
        <v>0</v>
      </c>
      <c r="AB1432" s="16">
        <f t="shared" si="2528"/>
        <v>0</v>
      </c>
      <c r="AC1432" s="16">
        <f t="shared" si="2529"/>
        <v>0</v>
      </c>
      <c r="AD1432" s="16">
        <f t="shared" si="2389"/>
        <v>4492.6000000000004</v>
      </c>
      <c r="AE1432" s="16">
        <f t="shared" si="2390"/>
        <v>4656.6999999999998</v>
      </c>
      <c r="AF1432" s="16">
        <f t="shared" si="2391"/>
        <v>4656.6999999999998</v>
      </c>
      <c r="AG1432" s="16">
        <f t="shared" si="2530"/>
        <v>0</v>
      </c>
      <c r="AH1432" s="16">
        <f t="shared" si="2392"/>
        <v>4492.6000000000004</v>
      </c>
      <c r="AI1432" s="16">
        <f t="shared" si="2393"/>
        <v>4656.6999999999998</v>
      </c>
      <c r="AJ1432" s="16">
        <f t="shared" si="2394"/>
        <v>4656.6999999999998</v>
      </c>
      <c r="AK1432" s="16">
        <f t="shared" si="2531"/>
        <v>0</v>
      </c>
      <c r="AL1432" s="16">
        <f t="shared" si="2532"/>
        <v>0</v>
      </c>
      <c r="AM1432" s="16">
        <f t="shared" si="2533"/>
        <v>0</v>
      </c>
      <c r="AN1432" s="16">
        <f t="shared" si="2395"/>
        <v>4492.6000000000004</v>
      </c>
      <c r="AO1432" s="16">
        <f t="shared" si="2396"/>
        <v>4656.6999999999998</v>
      </c>
      <c r="AP1432" s="16">
        <f t="shared" si="2397"/>
        <v>4656.6999999999998</v>
      </c>
      <c r="AQ1432" s="16">
        <f t="shared" si="2534"/>
        <v>0</v>
      </c>
      <c r="AR1432" s="16">
        <f t="shared" si="2535"/>
        <v>0</v>
      </c>
      <c r="AS1432" s="16">
        <f t="shared" si="2536"/>
        <v>0</v>
      </c>
      <c r="AT1432" s="16">
        <f t="shared" si="2398"/>
        <v>4492.6000000000004</v>
      </c>
      <c r="AU1432" s="16">
        <f t="shared" si="2399"/>
        <v>4656.6999999999998</v>
      </c>
      <c r="AV1432" s="16">
        <f t="shared" si="2400"/>
        <v>4656.6999999999998</v>
      </c>
      <c r="AW1432" s="16">
        <f t="shared" si="2537"/>
        <v>0</v>
      </c>
      <c r="AX1432" s="16">
        <f t="shared" si="2538"/>
        <v>0</v>
      </c>
      <c r="AY1432" s="16">
        <f t="shared" si="2539"/>
        <v>0</v>
      </c>
      <c r="AZ1432" s="16">
        <f t="shared" si="2401"/>
        <v>4492.6000000000004</v>
      </c>
      <c r="BA1432" s="16">
        <f t="shared" si="2402"/>
        <v>4656.6999999999998</v>
      </c>
      <c r="BB1432" s="16">
        <f t="shared" si="2403"/>
        <v>4656.6999999999998</v>
      </c>
      <c r="BC1432" s="16">
        <f t="shared" si="2540"/>
        <v>0</v>
      </c>
      <c r="BD1432" s="30"/>
      <c r="BE1432" s="30"/>
      <c r="BF1432" s="1"/>
      <c r="BG1432" s="1"/>
      <c r="BH1432" s="1"/>
      <c r="BI1432" s="1"/>
      <c r="BJ1432" s="1"/>
    </row>
    <row r="1433" s="1" customFormat="1">
      <c r="A1433" s="13" t="s">
        <v>937</v>
      </c>
      <c r="B1433" s="14" t="s">
        <v>192</v>
      </c>
      <c r="C1433" s="13"/>
      <c r="D1433" s="13"/>
      <c r="E1433" s="29" t="s">
        <v>193</v>
      </c>
      <c r="F1433" s="16">
        <f t="shared" si="2515"/>
        <v>4492.6000000000004</v>
      </c>
      <c r="G1433" s="16">
        <f t="shared" si="2516"/>
        <v>4656.6999999999998</v>
      </c>
      <c r="H1433" s="16">
        <f t="shared" si="2517"/>
        <v>4656.6999999999998</v>
      </c>
      <c r="I1433" s="16">
        <f t="shared" si="2518"/>
        <v>0</v>
      </c>
      <c r="J1433" s="16">
        <f t="shared" si="2519"/>
        <v>0</v>
      </c>
      <c r="K1433" s="16">
        <f t="shared" si="2520"/>
        <v>0</v>
      </c>
      <c r="L1433" s="16">
        <f t="shared" si="2486"/>
        <v>4492.6000000000004</v>
      </c>
      <c r="M1433" s="16">
        <f t="shared" si="2487"/>
        <v>4656.6999999999998</v>
      </c>
      <c r="N1433" s="16">
        <f t="shared" si="2488"/>
        <v>4656.6999999999998</v>
      </c>
      <c r="O1433" s="16">
        <f t="shared" si="2521"/>
        <v>0</v>
      </c>
      <c r="P1433" s="16">
        <f t="shared" si="2522"/>
        <v>0</v>
      </c>
      <c r="Q1433" s="16">
        <f t="shared" si="2523"/>
        <v>0</v>
      </c>
      <c r="R1433" s="16">
        <f t="shared" si="2383"/>
        <v>4492.6000000000004</v>
      </c>
      <c r="S1433" s="16">
        <f t="shared" si="2384"/>
        <v>4656.6999999999998</v>
      </c>
      <c r="T1433" s="16">
        <f t="shared" si="2385"/>
        <v>4656.6999999999998</v>
      </c>
      <c r="U1433" s="16">
        <f t="shared" si="2524"/>
        <v>0</v>
      </c>
      <c r="V1433" s="16">
        <f t="shared" si="2525"/>
        <v>0</v>
      </c>
      <c r="W1433" s="16">
        <f t="shared" si="2526"/>
        <v>0</v>
      </c>
      <c r="X1433" s="16">
        <f t="shared" si="2386"/>
        <v>4492.6000000000004</v>
      </c>
      <c r="Y1433" s="16">
        <f t="shared" si="2387"/>
        <v>4656.6999999999998</v>
      </c>
      <c r="Z1433" s="16">
        <f t="shared" si="2388"/>
        <v>4656.6999999999998</v>
      </c>
      <c r="AA1433" s="16">
        <f t="shared" si="2527"/>
        <v>0</v>
      </c>
      <c r="AB1433" s="16">
        <f t="shared" si="2528"/>
        <v>0</v>
      </c>
      <c r="AC1433" s="16">
        <f t="shared" si="2529"/>
        <v>0</v>
      </c>
      <c r="AD1433" s="16">
        <f t="shared" si="2389"/>
        <v>4492.6000000000004</v>
      </c>
      <c r="AE1433" s="16">
        <f t="shared" si="2390"/>
        <v>4656.6999999999998</v>
      </c>
      <c r="AF1433" s="16">
        <f t="shared" si="2391"/>
        <v>4656.6999999999998</v>
      </c>
      <c r="AG1433" s="16">
        <f t="shared" si="2530"/>
        <v>0</v>
      </c>
      <c r="AH1433" s="16">
        <f t="shared" si="2392"/>
        <v>4492.6000000000004</v>
      </c>
      <c r="AI1433" s="16">
        <f t="shared" si="2393"/>
        <v>4656.6999999999998</v>
      </c>
      <c r="AJ1433" s="16">
        <f t="shared" si="2394"/>
        <v>4656.6999999999998</v>
      </c>
      <c r="AK1433" s="16">
        <f t="shared" si="2531"/>
        <v>0</v>
      </c>
      <c r="AL1433" s="16">
        <f t="shared" si="2532"/>
        <v>0</v>
      </c>
      <c r="AM1433" s="16">
        <f t="shared" si="2533"/>
        <v>0</v>
      </c>
      <c r="AN1433" s="16">
        <f t="shared" si="2395"/>
        <v>4492.6000000000004</v>
      </c>
      <c r="AO1433" s="16">
        <f t="shared" si="2396"/>
        <v>4656.6999999999998</v>
      </c>
      <c r="AP1433" s="16">
        <f t="shared" si="2397"/>
        <v>4656.6999999999998</v>
      </c>
      <c r="AQ1433" s="16">
        <f t="shared" si="2534"/>
        <v>0</v>
      </c>
      <c r="AR1433" s="16">
        <f t="shared" si="2535"/>
        <v>0</v>
      </c>
      <c r="AS1433" s="16">
        <f t="shared" si="2536"/>
        <v>0</v>
      </c>
      <c r="AT1433" s="16">
        <f t="shared" si="2398"/>
        <v>4492.6000000000004</v>
      </c>
      <c r="AU1433" s="16">
        <f t="shared" si="2399"/>
        <v>4656.6999999999998</v>
      </c>
      <c r="AV1433" s="16">
        <f t="shared" si="2400"/>
        <v>4656.6999999999998</v>
      </c>
      <c r="AW1433" s="16">
        <f t="shared" si="2537"/>
        <v>0</v>
      </c>
      <c r="AX1433" s="16">
        <f t="shared" si="2538"/>
        <v>0</v>
      </c>
      <c r="AY1433" s="16">
        <f t="shared" si="2539"/>
        <v>0</v>
      </c>
      <c r="AZ1433" s="16">
        <f t="shared" si="2401"/>
        <v>4492.6000000000004</v>
      </c>
      <c r="BA1433" s="16">
        <f t="shared" si="2402"/>
        <v>4656.6999999999998</v>
      </c>
      <c r="BB1433" s="16">
        <f t="shared" si="2403"/>
        <v>4656.6999999999998</v>
      </c>
      <c r="BC1433" s="16">
        <f t="shared" si="2540"/>
        <v>0</v>
      </c>
      <c r="BD1433" s="30"/>
      <c r="BE1433" s="30"/>
      <c r="BF1433" s="1"/>
      <c r="BG1433" s="1"/>
      <c r="BH1433" s="1"/>
      <c r="BI1433" s="1"/>
      <c r="BJ1433" s="1"/>
    </row>
    <row r="1434" s="1" customFormat="1">
      <c r="A1434" s="13" t="s">
        <v>937</v>
      </c>
      <c r="B1434" s="14">
        <v>300</v>
      </c>
      <c r="C1434" s="13" t="s">
        <v>107</v>
      </c>
      <c r="D1434" s="13" t="s">
        <v>106</v>
      </c>
      <c r="E1434" s="29" t="s">
        <v>224</v>
      </c>
      <c r="F1434" s="16">
        <v>4492.6000000000004</v>
      </c>
      <c r="G1434" s="16">
        <v>4656.6999999999998</v>
      </c>
      <c r="H1434" s="16">
        <v>4656.6999999999998</v>
      </c>
      <c r="I1434" s="16"/>
      <c r="J1434" s="16"/>
      <c r="K1434" s="16"/>
      <c r="L1434" s="16">
        <f t="shared" si="2486"/>
        <v>4492.6000000000004</v>
      </c>
      <c r="M1434" s="16">
        <f t="shared" si="2487"/>
        <v>4656.6999999999998</v>
      </c>
      <c r="N1434" s="16">
        <f t="shared" si="2488"/>
        <v>4656.6999999999998</v>
      </c>
      <c r="O1434" s="16"/>
      <c r="P1434" s="16"/>
      <c r="Q1434" s="16"/>
      <c r="R1434" s="16">
        <f t="shared" si="2383"/>
        <v>4492.6000000000004</v>
      </c>
      <c r="S1434" s="16">
        <f t="shared" si="2384"/>
        <v>4656.6999999999998</v>
      </c>
      <c r="T1434" s="16">
        <f t="shared" si="2385"/>
        <v>4656.6999999999998</v>
      </c>
      <c r="U1434" s="16"/>
      <c r="V1434" s="16"/>
      <c r="W1434" s="16"/>
      <c r="X1434" s="16">
        <f t="shared" si="2386"/>
        <v>4492.6000000000004</v>
      </c>
      <c r="Y1434" s="16">
        <f t="shared" si="2387"/>
        <v>4656.6999999999998</v>
      </c>
      <c r="Z1434" s="16">
        <f t="shared" si="2388"/>
        <v>4656.6999999999998</v>
      </c>
      <c r="AA1434" s="16"/>
      <c r="AB1434" s="16"/>
      <c r="AC1434" s="16"/>
      <c r="AD1434" s="16">
        <f t="shared" si="2389"/>
        <v>4492.6000000000004</v>
      </c>
      <c r="AE1434" s="16">
        <f t="shared" si="2390"/>
        <v>4656.6999999999998</v>
      </c>
      <c r="AF1434" s="16">
        <f t="shared" si="2391"/>
        <v>4656.6999999999998</v>
      </c>
      <c r="AG1434" s="16"/>
      <c r="AH1434" s="16">
        <f t="shared" si="2392"/>
        <v>4492.6000000000004</v>
      </c>
      <c r="AI1434" s="16">
        <f t="shared" si="2393"/>
        <v>4656.6999999999998</v>
      </c>
      <c r="AJ1434" s="16">
        <f t="shared" si="2394"/>
        <v>4656.6999999999998</v>
      </c>
      <c r="AK1434" s="16"/>
      <c r="AL1434" s="16"/>
      <c r="AM1434" s="16"/>
      <c r="AN1434" s="16">
        <f t="shared" si="2395"/>
        <v>4492.6000000000004</v>
      </c>
      <c r="AO1434" s="16">
        <f t="shared" si="2396"/>
        <v>4656.6999999999998</v>
      </c>
      <c r="AP1434" s="16">
        <f t="shared" si="2397"/>
        <v>4656.6999999999998</v>
      </c>
      <c r="AQ1434" s="16"/>
      <c r="AR1434" s="16"/>
      <c r="AS1434" s="16"/>
      <c r="AT1434" s="16">
        <f t="shared" si="2398"/>
        <v>4492.6000000000004</v>
      </c>
      <c r="AU1434" s="16">
        <f t="shared" si="2399"/>
        <v>4656.6999999999998</v>
      </c>
      <c r="AV1434" s="16">
        <f t="shared" si="2400"/>
        <v>4656.6999999999998</v>
      </c>
      <c r="AW1434" s="16"/>
      <c r="AX1434" s="16"/>
      <c r="AY1434" s="16"/>
      <c r="AZ1434" s="16">
        <f t="shared" si="2401"/>
        <v>4492.6000000000004</v>
      </c>
      <c r="BA1434" s="16">
        <f t="shared" si="2402"/>
        <v>4656.6999999999998</v>
      </c>
      <c r="BB1434" s="16">
        <f t="shared" si="2403"/>
        <v>4656.6999999999998</v>
      </c>
      <c r="BC1434" s="16"/>
      <c r="BD1434" s="30"/>
      <c r="BE1434" s="30"/>
      <c r="BF1434" s="1"/>
      <c r="BG1434" s="1"/>
      <c r="BH1434" s="1"/>
      <c r="BI1434" s="1"/>
      <c r="BJ1434" s="1"/>
    </row>
    <row r="1435" s="1" customFormat="1">
      <c r="A1435" s="13" t="s">
        <v>939</v>
      </c>
      <c r="B1435" s="14"/>
      <c r="C1435" s="13"/>
      <c r="D1435" s="13"/>
      <c r="E1435" s="29" t="s">
        <v>940</v>
      </c>
      <c r="F1435" s="16">
        <f t="shared" si="2515"/>
        <v>42000</v>
      </c>
      <c r="G1435" s="16">
        <f t="shared" si="2516"/>
        <v>42000</v>
      </c>
      <c r="H1435" s="16">
        <f t="shared" si="2517"/>
        <v>42000</v>
      </c>
      <c r="I1435" s="16">
        <f t="shared" si="2518"/>
        <v>0</v>
      </c>
      <c r="J1435" s="16">
        <f t="shared" si="2519"/>
        <v>0</v>
      </c>
      <c r="K1435" s="16">
        <f t="shared" si="2520"/>
        <v>0</v>
      </c>
      <c r="L1435" s="16">
        <f t="shared" si="2486"/>
        <v>42000</v>
      </c>
      <c r="M1435" s="16">
        <f t="shared" si="2487"/>
        <v>42000</v>
      </c>
      <c r="N1435" s="16">
        <f t="shared" si="2488"/>
        <v>42000</v>
      </c>
      <c r="O1435" s="16">
        <f t="shared" si="2521"/>
        <v>0</v>
      </c>
      <c r="P1435" s="16">
        <f t="shared" si="2522"/>
        <v>0</v>
      </c>
      <c r="Q1435" s="16">
        <f t="shared" si="2523"/>
        <v>0</v>
      </c>
      <c r="R1435" s="16">
        <f t="shared" si="2383"/>
        <v>42000</v>
      </c>
      <c r="S1435" s="16">
        <f t="shared" si="2384"/>
        <v>42000</v>
      </c>
      <c r="T1435" s="16">
        <f t="shared" si="2385"/>
        <v>42000</v>
      </c>
      <c r="U1435" s="16">
        <f t="shared" si="2524"/>
        <v>0</v>
      </c>
      <c r="V1435" s="16">
        <f t="shared" si="2525"/>
        <v>0</v>
      </c>
      <c r="W1435" s="16">
        <f t="shared" si="2526"/>
        <v>0</v>
      </c>
      <c r="X1435" s="16">
        <f t="shared" si="2386"/>
        <v>42000</v>
      </c>
      <c r="Y1435" s="16">
        <f t="shared" si="2387"/>
        <v>42000</v>
      </c>
      <c r="Z1435" s="16">
        <f t="shared" si="2388"/>
        <v>42000</v>
      </c>
      <c r="AA1435" s="16">
        <f t="shared" si="2527"/>
        <v>0</v>
      </c>
      <c r="AB1435" s="16">
        <f t="shared" si="2528"/>
        <v>0</v>
      </c>
      <c r="AC1435" s="16">
        <f t="shared" si="2529"/>
        <v>0</v>
      </c>
      <c r="AD1435" s="16">
        <f t="shared" si="2389"/>
        <v>42000</v>
      </c>
      <c r="AE1435" s="16">
        <f t="shared" si="2390"/>
        <v>42000</v>
      </c>
      <c r="AF1435" s="16">
        <f t="shared" si="2391"/>
        <v>42000</v>
      </c>
      <c r="AG1435" s="16">
        <f t="shared" si="2530"/>
        <v>0</v>
      </c>
      <c r="AH1435" s="16">
        <f t="shared" si="2392"/>
        <v>42000</v>
      </c>
      <c r="AI1435" s="16">
        <f t="shared" si="2393"/>
        <v>42000</v>
      </c>
      <c r="AJ1435" s="16">
        <f t="shared" si="2394"/>
        <v>42000</v>
      </c>
      <c r="AK1435" s="16">
        <f t="shared" si="2531"/>
        <v>0</v>
      </c>
      <c r="AL1435" s="16">
        <f t="shared" si="2532"/>
        <v>0</v>
      </c>
      <c r="AM1435" s="16">
        <f t="shared" si="2533"/>
        <v>0</v>
      </c>
      <c r="AN1435" s="16">
        <f t="shared" si="2395"/>
        <v>42000</v>
      </c>
      <c r="AO1435" s="16">
        <f t="shared" si="2396"/>
        <v>42000</v>
      </c>
      <c r="AP1435" s="16">
        <f t="shared" si="2397"/>
        <v>42000</v>
      </c>
      <c r="AQ1435" s="16">
        <f t="shared" si="2534"/>
        <v>0</v>
      </c>
      <c r="AR1435" s="16">
        <f t="shared" si="2535"/>
        <v>0</v>
      </c>
      <c r="AS1435" s="16">
        <f t="shared" si="2536"/>
        <v>0</v>
      </c>
      <c r="AT1435" s="16">
        <f t="shared" si="2398"/>
        <v>42000</v>
      </c>
      <c r="AU1435" s="16">
        <f t="shared" si="2399"/>
        <v>42000</v>
      </c>
      <c r="AV1435" s="16">
        <f t="shared" si="2400"/>
        <v>42000</v>
      </c>
      <c r="AW1435" s="16">
        <f t="shared" si="2537"/>
        <v>0</v>
      </c>
      <c r="AX1435" s="16">
        <f t="shared" si="2538"/>
        <v>0</v>
      </c>
      <c r="AY1435" s="16">
        <f t="shared" si="2539"/>
        <v>0</v>
      </c>
      <c r="AZ1435" s="16">
        <f t="shared" si="2401"/>
        <v>42000</v>
      </c>
      <c r="BA1435" s="16">
        <f t="shared" si="2402"/>
        <v>42000</v>
      </c>
      <c r="BB1435" s="16">
        <f t="shared" si="2403"/>
        <v>42000</v>
      </c>
      <c r="BC1435" s="16">
        <f t="shared" si="2540"/>
        <v>0</v>
      </c>
      <c r="BD1435" s="30"/>
      <c r="BE1435" s="30"/>
      <c r="BF1435" s="1"/>
      <c r="BG1435" s="1"/>
      <c r="BH1435" s="1"/>
      <c r="BI1435" s="1"/>
      <c r="BJ1435" s="1"/>
    </row>
    <row r="1436" s="1" customFormat="1">
      <c r="A1436" s="13" t="s">
        <v>939</v>
      </c>
      <c r="B1436" s="14" t="s">
        <v>192</v>
      </c>
      <c r="C1436" s="13"/>
      <c r="D1436" s="13"/>
      <c r="E1436" s="29" t="s">
        <v>193</v>
      </c>
      <c r="F1436" s="16">
        <f t="shared" si="2515"/>
        <v>42000</v>
      </c>
      <c r="G1436" s="16">
        <f t="shared" si="2516"/>
        <v>42000</v>
      </c>
      <c r="H1436" s="16">
        <f t="shared" si="2517"/>
        <v>42000</v>
      </c>
      <c r="I1436" s="16">
        <f t="shared" si="2518"/>
        <v>0</v>
      </c>
      <c r="J1436" s="16">
        <f t="shared" si="2519"/>
        <v>0</v>
      </c>
      <c r="K1436" s="16">
        <f t="shared" si="2520"/>
        <v>0</v>
      </c>
      <c r="L1436" s="16">
        <f t="shared" si="2486"/>
        <v>42000</v>
      </c>
      <c r="M1436" s="16">
        <f t="shared" si="2487"/>
        <v>42000</v>
      </c>
      <c r="N1436" s="16">
        <f t="shared" si="2488"/>
        <v>42000</v>
      </c>
      <c r="O1436" s="16">
        <f t="shared" si="2521"/>
        <v>0</v>
      </c>
      <c r="P1436" s="16">
        <f t="shared" si="2522"/>
        <v>0</v>
      </c>
      <c r="Q1436" s="16">
        <f t="shared" si="2523"/>
        <v>0</v>
      </c>
      <c r="R1436" s="16">
        <f t="shared" si="2383"/>
        <v>42000</v>
      </c>
      <c r="S1436" s="16">
        <f t="shared" si="2384"/>
        <v>42000</v>
      </c>
      <c r="T1436" s="16">
        <f t="shared" si="2385"/>
        <v>42000</v>
      </c>
      <c r="U1436" s="16">
        <f t="shared" si="2524"/>
        <v>0</v>
      </c>
      <c r="V1436" s="16">
        <f t="shared" si="2525"/>
        <v>0</v>
      </c>
      <c r="W1436" s="16">
        <f t="shared" si="2526"/>
        <v>0</v>
      </c>
      <c r="X1436" s="16">
        <f t="shared" si="2386"/>
        <v>42000</v>
      </c>
      <c r="Y1436" s="16">
        <f t="shared" si="2387"/>
        <v>42000</v>
      </c>
      <c r="Z1436" s="16">
        <f t="shared" si="2388"/>
        <v>42000</v>
      </c>
      <c r="AA1436" s="16">
        <f t="shared" si="2527"/>
        <v>0</v>
      </c>
      <c r="AB1436" s="16">
        <f t="shared" si="2528"/>
        <v>0</v>
      </c>
      <c r="AC1436" s="16">
        <f t="shared" si="2529"/>
        <v>0</v>
      </c>
      <c r="AD1436" s="16">
        <f t="shared" si="2389"/>
        <v>42000</v>
      </c>
      <c r="AE1436" s="16">
        <f t="shared" si="2390"/>
        <v>42000</v>
      </c>
      <c r="AF1436" s="16">
        <f t="shared" si="2391"/>
        <v>42000</v>
      </c>
      <c r="AG1436" s="16">
        <f t="shared" si="2530"/>
        <v>0</v>
      </c>
      <c r="AH1436" s="16">
        <f t="shared" si="2392"/>
        <v>42000</v>
      </c>
      <c r="AI1436" s="16">
        <f t="shared" si="2393"/>
        <v>42000</v>
      </c>
      <c r="AJ1436" s="16">
        <f t="shared" si="2394"/>
        <v>42000</v>
      </c>
      <c r="AK1436" s="16">
        <f t="shared" si="2531"/>
        <v>0</v>
      </c>
      <c r="AL1436" s="16">
        <f t="shared" si="2532"/>
        <v>0</v>
      </c>
      <c r="AM1436" s="16">
        <f t="shared" si="2533"/>
        <v>0</v>
      </c>
      <c r="AN1436" s="16">
        <f t="shared" si="2395"/>
        <v>42000</v>
      </c>
      <c r="AO1436" s="16">
        <f t="shared" si="2396"/>
        <v>42000</v>
      </c>
      <c r="AP1436" s="16">
        <f t="shared" si="2397"/>
        <v>42000</v>
      </c>
      <c r="AQ1436" s="16">
        <f t="shared" si="2534"/>
        <v>0</v>
      </c>
      <c r="AR1436" s="16">
        <f t="shared" si="2535"/>
        <v>0</v>
      </c>
      <c r="AS1436" s="16">
        <f t="shared" si="2536"/>
        <v>0</v>
      </c>
      <c r="AT1436" s="16">
        <f t="shared" si="2398"/>
        <v>42000</v>
      </c>
      <c r="AU1436" s="16">
        <f t="shared" si="2399"/>
        <v>42000</v>
      </c>
      <c r="AV1436" s="16">
        <f t="shared" si="2400"/>
        <v>42000</v>
      </c>
      <c r="AW1436" s="16">
        <f t="shared" si="2537"/>
        <v>0</v>
      </c>
      <c r="AX1436" s="16">
        <f t="shared" si="2538"/>
        <v>0</v>
      </c>
      <c r="AY1436" s="16">
        <f t="shared" si="2539"/>
        <v>0</v>
      </c>
      <c r="AZ1436" s="16">
        <f t="shared" si="2401"/>
        <v>42000</v>
      </c>
      <c r="BA1436" s="16">
        <f t="shared" si="2402"/>
        <v>42000</v>
      </c>
      <c r="BB1436" s="16">
        <f t="shared" si="2403"/>
        <v>42000</v>
      </c>
      <c r="BC1436" s="16">
        <f t="shared" si="2540"/>
        <v>0</v>
      </c>
      <c r="BD1436" s="30"/>
      <c r="BE1436" s="30"/>
      <c r="BF1436" s="1"/>
      <c r="BG1436" s="1"/>
      <c r="BH1436" s="1"/>
      <c r="BI1436" s="1"/>
      <c r="BJ1436" s="1"/>
    </row>
    <row r="1437" s="1" customFormat="1">
      <c r="A1437" s="13" t="s">
        <v>939</v>
      </c>
      <c r="B1437" s="14">
        <v>300</v>
      </c>
      <c r="C1437" s="13" t="s">
        <v>107</v>
      </c>
      <c r="D1437" s="13" t="s">
        <v>242</v>
      </c>
      <c r="E1437" s="29" t="s">
        <v>433</v>
      </c>
      <c r="F1437" s="16">
        <v>42000</v>
      </c>
      <c r="G1437" s="16">
        <v>42000</v>
      </c>
      <c r="H1437" s="16">
        <v>42000</v>
      </c>
      <c r="I1437" s="16"/>
      <c r="J1437" s="16"/>
      <c r="K1437" s="16"/>
      <c r="L1437" s="16">
        <f t="shared" si="2486"/>
        <v>42000</v>
      </c>
      <c r="M1437" s="16">
        <f t="shared" si="2487"/>
        <v>42000</v>
      </c>
      <c r="N1437" s="16">
        <f t="shared" si="2488"/>
        <v>42000</v>
      </c>
      <c r="O1437" s="16"/>
      <c r="P1437" s="16"/>
      <c r="Q1437" s="16"/>
      <c r="R1437" s="16">
        <f t="shared" si="2383"/>
        <v>42000</v>
      </c>
      <c r="S1437" s="16">
        <f t="shared" si="2384"/>
        <v>42000</v>
      </c>
      <c r="T1437" s="16">
        <f t="shared" si="2385"/>
        <v>42000</v>
      </c>
      <c r="U1437" s="16"/>
      <c r="V1437" s="16"/>
      <c r="W1437" s="16"/>
      <c r="X1437" s="16">
        <f t="shared" si="2386"/>
        <v>42000</v>
      </c>
      <c r="Y1437" s="16">
        <f t="shared" si="2387"/>
        <v>42000</v>
      </c>
      <c r="Z1437" s="16">
        <f t="shared" si="2388"/>
        <v>42000</v>
      </c>
      <c r="AA1437" s="16"/>
      <c r="AB1437" s="16"/>
      <c r="AC1437" s="16"/>
      <c r="AD1437" s="16">
        <f t="shared" si="2389"/>
        <v>42000</v>
      </c>
      <c r="AE1437" s="16">
        <f t="shared" si="2390"/>
        <v>42000</v>
      </c>
      <c r="AF1437" s="16">
        <f t="shared" si="2391"/>
        <v>42000</v>
      </c>
      <c r="AG1437" s="16"/>
      <c r="AH1437" s="16">
        <f t="shared" si="2392"/>
        <v>42000</v>
      </c>
      <c r="AI1437" s="16">
        <f t="shared" si="2393"/>
        <v>42000</v>
      </c>
      <c r="AJ1437" s="16">
        <f t="shared" si="2394"/>
        <v>42000</v>
      </c>
      <c r="AK1437" s="16"/>
      <c r="AL1437" s="16"/>
      <c r="AM1437" s="16"/>
      <c r="AN1437" s="16">
        <f t="shared" si="2395"/>
        <v>42000</v>
      </c>
      <c r="AO1437" s="16">
        <f t="shared" si="2396"/>
        <v>42000</v>
      </c>
      <c r="AP1437" s="16">
        <f t="shared" si="2397"/>
        <v>42000</v>
      </c>
      <c r="AQ1437" s="16"/>
      <c r="AR1437" s="16"/>
      <c r="AS1437" s="16"/>
      <c r="AT1437" s="16">
        <f t="shared" si="2398"/>
        <v>42000</v>
      </c>
      <c r="AU1437" s="16">
        <f t="shared" si="2399"/>
        <v>42000</v>
      </c>
      <c r="AV1437" s="16">
        <f t="shared" si="2400"/>
        <v>42000</v>
      </c>
      <c r="AW1437" s="16"/>
      <c r="AX1437" s="16"/>
      <c r="AY1437" s="16"/>
      <c r="AZ1437" s="16">
        <f t="shared" si="2401"/>
        <v>42000</v>
      </c>
      <c r="BA1437" s="16">
        <f t="shared" si="2402"/>
        <v>42000</v>
      </c>
      <c r="BB1437" s="16">
        <f t="shared" si="2403"/>
        <v>42000</v>
      </c>
      <c r="BC1437" s="16"/>
      <c r="BD1437" s="30"/>
      <c r="BE1437" s="30"/>
      <c r="BF1437" s="1"/>
      <c r="BG1437" s="1"/>
      <c r="BH1437" s="1"/>
      <c r="BI1437" s="1"/>
      <c r="BJ1437" s="1"/>
    </row>
    <row r="1438" s="1" customFormat="1">
      <c r="A1438" s="13" t="s">
        <v>941</v>
      </c>
      <c r="B1438" s="14"/>
      <c r="C1438" s="13"/>
      <c r="D1438" s="13"/>
      <c r="E1438" s="29" t="s">
        <v>942</v>
      </c>
      <c r="F1438" s="16">
        <f>F1439+F1444</f>
        <v>164396.90000000002</v>
      </c>
      <c r="G1438" s="16">
        <f>G1439+G1444</f>
        <v>164125.59999999998</v>
      </c>
      <c r="H1438" s="16">
        <f>H1439+H1444</f>
        <v>164125.59999999998</v>
      </c>
      <c r="I1438" s="16">
        <f>I1439+I1444</f>
        <v>0</v>
      </c>
      <c r="J1438" s="16">
        <f>J1439+J1444</f>
        <v>0</v>
      </c>
      <c r="K1438" s="16">
        <f>K1439+K1444</f>
        <v>0</v>
      </c>
      <c r="L1438" s="16">
        <f t="shared" si="2486"/>
        <v>164396.90000000002</v>
      </c>
      <c r="M1438" s="16">
        <f t="shared" si="2487"/>
        <v>164125.59999999998</v>
      </c>
      <c r="N1438" s="16">
        <f t="shared" si="2488"/>
        <v>164125.59999999998</v>
      </c>
      <c r="O1438" s="16">
        <f>O1439+O1444</f>
        <v>21105.700000000001</v>
      </c>
      <c r="P1438" s="16">
        <f>P1439+P1444</f>
        <v>25737.299999999999</v>
      </c>
      <c r="Q1438" s="16">
        <f>Q1439+Q1444</f>
        <v>25737.299999999999</v>
      </c>
      <c r="R1438" s="16">
        <f t="shared" si="2383"/>
        <v>185502.60000000003</v>
      </c>
      <c r="S1438" s="16">
        <f t="shared" si="2384"/>
        <v>189862.89999999997</v>
      </c>
      <c r="T1438" s="16">
        <f t="shared" si="2385"/>
        <v>189862.89999999997</v>
      </c>
      <c r="U1438" s="16">
        <f>U1439+U1444</f>
        <v>0</v>
      </c>
      <c r="V1438" s="16">
        <f>V1439+V1444</f>
        <v>0</v>
      </c>
      <c r="W1438" s="16">
        <f>W1439+W1444</f>
        <v>0</v>
      </c>
      <c r="X1438" s="16">
        <f t="shared" si="2386"/>
        <v>185502.60000000003</v>
      </c>
      <c r="Y1438" s="16">
        <f t="shared" si="2387"/>
        <v>189862.89999999997</v>
      </c>
      <c r="Z1438" s="16">
        <f t="shared" si="2388"/>
        <v>189862.89999999997</v>
      </c>
      <c r="AA1438" s="16">
        <f>AA1439+AA1444</f>
        <v>0</v>
      </c>
      <c r="AB1438" s="16">
        <f>AB1439+AB1444</f>
        <v>0</v>
      </c>
      <c r="AC1438" s="16">
        <f>AC1439+AC1444</f>
        <v>0</v>
      </c>
      <c r="AD1438" s="16">
        <f t="shared" si="2389"/>
        <v>185502.60000000003</v>
      </c>
      <c r="AE1438" s="16">
        <f t="shared" si="2390"/>
        <v>189862.89999999997</v>
      </c>
      <c r="AF1438" s="16">
        <f t="shared" si="2391"/>
        <v>189862.89999999997</v>
      </c>
      <c r="AG1438" s="16">
        <f>AG1439+AG1444</f>
        <v>0</v>
      </c>
      <c r="AH1438" s="16">
        <f t="shared" si="2392"/>
        <v>185502.60000000003</v>
      </c>
      <c r="AI1438" s="16">
        <f t="shared" si="2393"/>
        <v>189862.89999999997</v>
      </c>
      <c r="AJ1438" s="16">
        <f t="shared" si="2394"/>
        <v>189862.89999999997</v>
      </c>
      <c r="AK1438" s="16">
        <f>AK1439+AK1444</f>
        <v>0</v>
      </c>
      <c r="AL1438" s="16">
        <f>AL1439+AL1444</f>
        <v>0</v>
      </c>
      <c r="AM1438" s="16">
        <f>AM1439+AM1444</f>
        <v>0</v>
      </c>
      <c r="AN1438" s="16">
        <f t="shared" si="2395"/>
        <v>185502.60000000003</v>
      </c>
      <c r="AO1438" s="16">
        <f t="shared" si="2396"/>
        <v>189862.89999999997</v>
      </c>
      <c r="AP1438" s="16">
        <f t="shared" si="2397"/>
        <v>189862.89999999997</v>
      </c>
      <c r="AQ1438" s="16">
        <f>AQ1439+AQ1444</f>
        <v>0</v>
      </c>
      <c r="AR1438" s="16">
        <f>AR1439+AR1444</f>
        <v>0</v>
      </c>
      <c r="AS1438" s="16">
        <f>AS1439+AS1444</f>
        <v>0</v>
      </c>
      <c r="AT1438" s="16">
        <f t="shared" si="2398"/>
        <v>185502.60000000003</v>
      </c>
      <c r="AU1438" s="16">
        <f t="shared" si="2399"/>
        <v>189862.89999999997</v>
      </c>
      <c r="AV1438" s="16">
        <f t="shared" si="2400"/>
        <v>189862.89999999997</v>
      </c>
      <c r="AW1438" s="16">
        <f>AW1439+AW1444</f>
        <v>948.43299999999999</v>
      </c>
      <c r="AX1438" s="16">
        <f>AX1439+AX1444</f>
        <v>0</v>
      </c>
      <c r="AY1438" s="16">
        <f>AY1439+AY1444</f>
        <v>0</v>
      </c>
      <c r="AZ1438" s="16">
        <f t="shared" si="2401"/>
        <v>186451.03300000002</v>
      </c>
      <c r="BA1438" s="16">
        <f t="shared" si="2402"/>
        <v>189862.89999999997</v>
      </c>
      <c r="BB1438" s="16">
        <f t="shared" si="2403"/>
        <v>189862.89999999997</v>
      </c>
      <c r="BC1438" s="16">
        <f>BC1439+BC1444</f>
        <v>0</v>
      </c>
      <c r="BD1438" s="30"/>
      <c r="BE1438" s="30"/>
      <c r="BF1438" s="1"/>
      <c r="BG1438" s="1"/>
      <c r="BH1438" s="1"/>
      <c r="BI1438" s="1"/>
      <c r="BJ1438" s="1"/>
    </row>
    <row r="1439" s="1" customFormat="1">
      <c r="A1439" s="13" t="s">
        <v>943</v>
      </c>
      <c r="B1439" s="14"/>
      <c r="C1439" s="13"/>
      <c r="D1439" s="13"/>
      <c r="E1439" s="29" t="s">
        <v>176</v>
      </c>
      <c r="F1439" s="16">
        <f>F1440+F1442</f>
        <v>84718.700000000012</v>
      </c>
      <c r="G1439" s="16">
        <f>G1440+G1442</f>
        <v>87133</v>
      </c>
      <c r="H1439" s="16">
        <f>H1440+H1442</f>
        <v>87133</v>
      </c>
      <c r="I1439" s="16">
        <f>I1440+I1442</f>
        <v>0</v>
      </c>
      <c r="J1439" s="16">
        <f>J1440+J1442</f>
        <v>0</v>
      </c>
      <c r="K1439" s="16">
        <f>K1440+K1442</f>
        <v>0</v>
      </c>
      <c r="L1439" s="16">
        <f t="shared" si="2486"/>
        <v>84718.700000000012</v>
      </c>
      <c r="M1439" s="16">
        <f t="shared" si="2487"/>
        <v>87133</v>
      </c>
      <c r="N1439" s="16">
        <f t="shared" si="2488"/>
        <v>87133</v>
      </c>
      <c r="O1439" s="16">
        <f>O1440+O1442</f>
        <v>11958</v>
      </c>
      <c r="P1439" s="16">
        <f>P1440+P1442</f>
        <v>14610.4</v>
      </c>
      <c r="Q1439" s="16">
        <f>Q1440+Q1442</f>
        <v>14610.4</v>
      </c>
      <c r="R1439" s="16">
        <f t="shared" si="2383"/>
        <v>96676.700000000012</v>
      </c>
      <c r="S1439" s="16">
        <f t="shared" si="2384"/>
        <v>101743.39999999999</v>
      </c>
      <c r="T1439" s="16">
        <f t="shared" si="2385"/>
        <v>101743.39999999999</v>
      </c>
      <c r="U1439" s="16">
        <f>U1440+U1442</f>
        <v>0</v>
      </c>
      <c r="V1439" s="16">
        <f>V1440+V1442</f>
        <v>0</v>
      </c>
      <c r="W1439" s="16">
        <f>W1440+W1442</f>
        <v>0</v>
      </c>
      <c r="X1439" s="16">
        <f t="shared" si="2386"/>
        <v>96676.700000000012</v>
      </c>
      <c r="Y1439" s="16">
        <f t="shared" si="2387"/>
        <v>101743.39999999999</v>
      </c>
      <c r="Z1439" s="16">
        <f t="shared" si="2388"/>
        <v>101743.39999999999</v>
      </c>
      <c r="AA1439" s="16">
        <f>AA1440+AA1442</f>
        <v>0</v>
      </c>
      <c r="AB1439" s="16">
        <f>AB1440+AB1442</f>
        <v>0</v>
      </c>
      <c r="AC1439" s="16">
        <f>AC1440+AC1442</f>
        <v>0</v>
      </c>
      <c r="AD1439" s="16">
        <f t="shared" si="2389"/>
        <v>96676.700000000012</v>
      </c>
      <c r="AE1439" s="16">
        <f t="shared" si="2390"/>
        <v>101743.39999999999</v>
      </c>
      <c r="AF1439" s="16">
        <f t="shared" si="2391"/>
        <v>101743.39999999999</v>
      </c>
      <c r="AG1439" s="16">
        <f>AG1440+AG1442</f>
        <v>0</v>
      </c>
      <c r="AH1439" s="16">
        <f t="shared" si="2392"/>
        <v>96676.700000000012</v>
      </c>
      <c r="AI1439" s="16">
        <f t="shared" si="2393"/>
        <v>101743.39999999999</v>
      </c>
      <c r="AJ1439" s="16">
        <f t="shared" si="2394"/>
        <v>101743.39999999999</v>
      </c>
      <c r="AK1439" s="16">
        <f>AK1440+AK1442</f>
        <v>0</v>
      </c>
      <c r="AL1439" s="16">
        <f>AL1440+AL1442</f>
        <v>0</v>
      </c>
      <c r="AM1439" s="16">
        <f>AM1440+AM1442</f>
        <v>0</v>
      </c>
      <c r="AN1439" s="16">
        <f t="shared" si="2395"/>
        <v>96676.700000000012</v>
      </c>
      <c r="AO1439" s="16">
        <f t="shared" si="2396"/>
        <v>101743.39999999999</v>
      </c>
      <c r="AP1439" s="16">
        <f t="shared" si="2397"/>
        <v>101743.39999999999</v>
      </c>
      <c r="AQ1439" s="16">
        <f>AQ1440+AQ1442</f>
        <v>0</v>
      </c>
      <c r="AR1439" s="16">
        <f>AR1440+AR1442</f>
        <v>0</v>
      </c>
      <c r="AS1439" s="16">
        <f>AS1440+AS1442</f>
        <v>0</v>
      </c>
      <c r="AT1439" s="16">
        <f t="shared" si="2398"/>
        <v>96676.700000000012</v>
      </c>
      <c r="AU1439" s="16">
        <f t="shared" si="2399"/>
        <v>101743.39999999999</v>
      </c>
      <c r="AV1439" s="16">
        <f t="shared" si="2400"/>
        <v>101743.39999999999</v>
      </c>
      <c r="AW1439" s="16">
        <f>AW1440+AW1442</f>
        <v>0</v>
      </c>
      <c r="AX1439" s="16">
        <f>AX1440+AX1442</f>
        <v>0</v>
      </c>
      <c r="AY1439" s="16">
        <f>AY1440+AY1442</f>
        <v>0</v>
      </c>
      <c r="AZ1439" s="16">
        <f t="shared" si="2401"/>
        <v>96676.700000000012</v>
      </c>
      <c r="BA1439" s="16">
        <f t="shared" si="2402"/>
        <v>101743.39999999999</v>
      </c>
      <c r="BB1439" s="16">
        <f t="shared" si="2403"/>
        <v>101743.39999999999</v>
      </c>
      <c r="BC1439" s="16">
        <f>BC1440+BC1442</f>
        <v>0</v>
      </c>
      <c r="BD1439" s="30"/>
      <c r="BE1439" s="30"/>
      <c r="BF1439" s="1"/>
      <c r="BG1439" s="1"/>
      <c r="BH1439" s="1"/>
      <c r="BI1439" s="1"/>
      <c r="BJ1439" s="1"/>
    </row>
    <row r="1440" s="1" customFormat="1">
      <c r="A1440" s="13" t="s">
        <v>943</v>
      </c>
      <c r="B1440" s="14" t="s">
        <v>148</v>
      </c>
      <c r="C1440" s="13"/>
      <c r="D1440" s="13"/>
      <c r="E1440" s="29" t="s">
        <v>149</v>
      </c>
      <c r="F1440" s="16">
        <f>F1441</f>
        <v>78497.100000000006</v>
      </c>
      <c r="G1440" s="16">
        <f>G1441</f>
        <v>80911.399999999994</v>
      </c>
      <c r="H1440" s="16">
        <f>H1441</f>
        <v>80911.399999999994</v>
      </c>
      <c r="I1440" s="16">
        <f>I1441</f>
        <v>0</v>
      </c>
      <c r="J1440" s="16">
        <f>J1441</f>
        <v>0</v>
      </c>
      <c r="K1440" s="16">
        <f>K1441</f>
        <v>0</v>
      </c>
      <c r="L1440" s="16">
        <f t="shared" si="2486"/>
        <v>78497.100000000006</v>
      </c>
      <c r="M1440" s="16">
        <f t="shared" si="2487"/>
        <v>80911.399999999994</v>
      </c>
      <c r="N1440" s="16">
        <f t="shared" si="2488"/>
        <v>80911.399999999994</v>
      </c>
      <c r="O1440" s="16">
        <f>O1441</f>
        <v>11958</v>
      </c>
      <c r="P1440" s="16">
        <f>P1441</f>
        <v>14610.4</v>
      </c>
      <c r="Q1440" s="16">
        <f>Q1441</f>
        <v>14610.4</v>
      </c>
      <c r="R1440" s="16">
        <f t="shared" si="2383"/>
        <v>90455.100000000006</v>
      </c>
      <c r="S1440" s="16">
        <f t="shared" si="2384"/>
        <v>95521.799999999988</v>
      </c>
      <c r="T1440" s="16">
        <f t="shared" si="2385"/>
        <v>95521.799999999988</v>
      </c>
      <c r="U1440" s="16">
        <f>U1441</f>
        <v>0</v>
      </c>
      <c r="V1440" s="16">
        <f>V1441</f>
        <v>0</v>
      </c>
      <c r="W1440" s="16">
        <f>W1441</f>
        <v>0</v>
      </c>
      <c r="X1440" s="16">
        <f t="shared" si="2386"/>
        <v>90455.100000000006</v>
      </c>
      <c r="Y1440" s="16">
        <f t="shared" si="2387"/>
        <v>95521.799999999988</v>
      </c>
      <c r="Z1440" s="16">
        <f t="shared" si="2388"/>
        <v>95521.799999999988</v>
      </c>
      <c r="AA1440" s="16">
        <f>AA1441</f>
        <v>0</v>
      </c>
      <c r="AB1440" s="16">
        <f>AB1441</f>
        <v>0</v>
      </c>
      <c r="AC1440" s="16">
        <f>AC1441</f>
        <v>0</v>
      </c>
      <c r="AD1440" s="16">
        <f t="shared" si="2389"/>
        <v>90455.100000000006</v>
      </c>
      <c r="AE1440" s="16">
        <f t="shared" si="2390"/>
        <v>95521.799999999988</v>
      </c>
      <c r="AF1440" s="16">
        <f t="shared" si="2391"/>
        <v>95521.799999999988</v>
      </c>
      <c r="AG1440" s="16">
        <f>AG1441</f>
        <v>0</v>
      </c>
      <c r="AH1440" s="16">
        <f t="shared" si="2392"/>
        <v>90455.100000000006</v>
      </c>
      <c r="AI1440" s="16">
        <f t="shared" si="2393"/>
        <v>95521.799999999988</v>
      </c>
      <c r="AJ1440" s="16">
        <f t="shared" si="2394"/>
        <v>95521.799999999988</v>
      </c>
      <c r="AK1440" s="16">
        <f>AK1441</f>
        <v>0</v>
      </c>
      <c r="AL1440" s="16">
        <f>AL1441</f>
        <v>0</v>
      </c>
      <c r="AM1440" s="16">
        <f>AM1441</f>
        <v>0</v>
      </c>
      <c r="AN1440" s="16">
        <f t="shared" si="2395"/>
        <v>90455.100000000006</v>
      </c>
      <c r="AO1440" s="16">
        <f t="shared" si="2396"/>
        <v>95521.799999999988</v>
      </c>
      <c r="AP1440" s="16">
        <f t="shared" si="2397"/>
        <v>95521.799999999988</v>
      </c>
      <c r="AQ1440" s="16">
        <f>AQ1441</f>
        <v>0</v>
      </c>
      <c r="AR1440" s="16">
        <f>AR1441</f>
        <v>0</v>
      </c>
      <c r="AS1440" s="16">
        <f>AS1441</f>
        <v>0</v>
      </c>
      <c r="AT1440" s="16">
        <f t="shared" si="2398"/>
        <v>90455.100000000006</v>
      </c>
      <c r="AU1440" s="16">
        <f t="shared" si="2399"/>
        <v>95521.799999999988</v>
      </c>
      <c r="AV1440" s="16">
        <f t="shared" si="2400"/>
        <v>95521.799999999988</v>
      </c>
      <c r="AW1440" s="16">
        <f>AW1441</f>
        <v>0</v>
      </c>
      <c r="AX1440" s="16">
        <f>AX1441</f>
        <v>0</v>
      </c>
      <c r="AY1440" s="16">
        <f>AY1441</f>
        <v>0</v>
      </c>
      <c r="AZ1440" s="16">
        <f t="shared" si="2401"/>
        <v>90455.100000000006</v>
      </c>
      <c r="BA1440" s="16">
        <f t="shared" si="2402"/>
        <v>95521.799999999988</v>
      </c>
      <c r="BB1440" s="16">
        <f t="shared" si="2403"/>
        <v>95521.799999999988</v>
      </c>
      <c r="BC1440" s="16">
        <f>BC1441</f>
        <v>0</v>
      </c>
      <c r="BD1440" s="30"/>
      <c r="BE1440" s="30"/>
      <c r="BF1440" s="1"/>
      <c r="BG1440" s="1"/>
      <c r="BH1440" s="1"/>
      <c r="BI1440" s="1"/>
      <c r="BJ1440" s="1"/>
    </row>
    <row r="1441" s="1" customFormat="1">
      <c r="A1441" s="13" t="s">
        <v>943</v>
      </c>
      <c r="B1441" s="14">
        <v>100</v>
      </c>
      <c r="C1441" s="13" t="s">
        <v>327</v>
      </c>
      <c r="D1441" s="13" t="s">
        <v>327</v>
      </c>
      <c r="E1441" s="29" t="s">
        <v>675</v>
      </c>
      <c r="F1441" s="16">
        <v>78497.100000000006</v>
      </c>
      <c r="G1441" s="16">
        <v>80911.399999999994</v>
      </c>
      <c r="H1441" s="16">
        <v>80911.399999999994</v>
      </c>
      <c r="I1441" s="16"/>
      <c r="J1441" s="16"/>
      <c r="K1441" s="16"/>
      <c r="L1441" s="16">
        <f t="shared" si="2486"/>
        <v>78497.100000000006</v>
      </c>
      <c r="M1441" s="16">
        <f t="shared" si="2487"/>
        <v>80911.399999999994</v>
      </c>
      <c r="N1441" s="16">
        <f t="shared" si="2488"/>
        <v>80911.399999999994</v>
      </c>
      <c r="O1441" s="16">
        <v>11958</v>
      </c>
      <c r="P1441" s="16">
        <v>14610.4</v>
      </c>
      <c r="Q1441" s="16">
        <v>14610.4</v>
      </c>
      <c r="R1441" s="16">
        <f t="shared" si="2383"/>
        <v>90455.100000000006</v>
      </c>
      <c r="S1441" s="16">
        <f t="shared" si="2384"/>
        <v>95521.799999999988</v>
      </c>
      <c r="T1441" s="16">
        <f t="shared" si="2385"/>
        <v>95521.799999999988</v>
      </c>
      <c r="U1441" s="16"/>
      <c r="V1441" s="16"/>
      <c r="W1441" s="16"/>
      <c r="X1441" s="16">
        <f t="shared" si="2386"/>
        <v>90455.100000000006</v>
      </c>
      <c r="Y1441" s="16">
        <f t="shared" si="2387"/>
        <v>95521.799999999988</v>
      </c>
      <c r="Z1441" s="16">
        <f t="shared" si="2388"/>
        <v>95521.799999999988</v>
      </c>
      <c r="AA1441" s="16"/>
      <c r="AB1441" s="16"/>
      <c r="AC1441" s="16"/>
      <c r="AD1441" s="16">
        <f t="shared" si="2389"/>
        <v>90455.100000000006</v>
      </c>
      <c r="AE1441" s="16">
        <f t="shared" si="2390"/>
        <v>95521.799999999988</v>
      </c>
      <c r="AF1441" s="16">
        <f t="shared" si="2391"/>
        <v>95521.799999999988</v>
      </c>
      <c r="AG1441" s="16"/>
      <c r="AH1441" s="16">
        <f t="shared" si="2392"/>
        <v>90455.100000000006</v>
      </c>
      <c r="AI1441" s="16">
        <f t="shared" si="2393"/>
        <v>95521.799999999988</v>
      </c>
      <c r="AJ1441" s="16">
        <f t="shared" si="2394"/>
        <v>95521.799999999988</v>
      </c>
      <c r="AK1441" s="16"/>
      <c r="AL1441" s="16"/>
      <c r="AM1441" s="16"/>
      <c r="AN1441" s="16">
        <f t="shared" si="2395"/>
        <v>90455.100000000006</v>
      </c>
      <c r="AO1441" s="16">
        <f t="shared" si="2396"/>
        <v>95521.799999999988</v>
      </c>
      <c r="AP1441" s="16">
        <f t="shared" si="2397"/>
        <v>95521.799999999988</v>
      </c>
      <c r="AQ1441" s="16"/>
      <c r="AR1441" s="16"/>
      <c r="AS1441" s="16"/>
      <c r="AT1441" s="16">
        <f t="shared" si="2398"/>
        <v>90455.100000000006</v>
      </c>
      <c r="AU1441" s="16">
        <f t="shared" si="2399"/>
        <v>95521.799999999988</v>
      </c>
      <c r="AV1441" s="16">
        <f t="shared" si="2400"/>
        <v>95521.799999999988</v>
      </c>
      <c r="AW1441" s="16"/>
      <c r="AX1441" s="16"/>
      <c r="AY1441" s="16"/>
      <c r="AZ1441" s="16">
        <f t="shared" si="2401"/>
        <v>90455.100000000006</v>
      </c>
      <c r="BA1441" s="16">
        <f t="shared" si="2402"/>
        <v>95521.799999999988</v>
      </c>
      <c r="BB1441" s="16">
        <f t="shared" si="2403"/>
        <v>95521.799999999988</v>
      </c>
      <c r="BC1441" s="16"/>
      <c r="BD1441" s="30"/>
      <c r="BE1441" s="30"/>
      <c r="BF1441" s="1"/>
      <c r="BG1441" s="1"/>
      <c r="BH1441" s="1"/>
      <c r="BI1441" s="1"/>
      <c r="BJ1441" s="1"/>
    </row>
    <row r="1442" s="1" customFormat="1">
      <c r="A1442" s="13" t="s">
        <v>943</v>
      </c>
      <c r="B1442" s="14" t="s">
        <v>66</v>
      </c>
      <c r="C1442" s="13"/>
      <c r="D1442" s="13"/>
      <c r="E1442" s="29" t="s">
        <v>67</v>
      </c>
      <c r="F1442" s="16">
        <f>F1443</f>
        <v>6221.6000000000004</v>
      </c>
      <c r="G1442" s="16">
        <f>G1443</f>
        <v>6221.6000000000004</v>
      </c>
      <c r="H1442" s="16">
        <f>H1443</f>
        <v>6221.6000000000004</v>
      </c>
      <c r="I1442" s="16">
        <f>I1443</f>
        <v>0</v>
      </c>
      <c r="J1442" s="16">
        <f>J1443</f>
        <v>0</v>
      </c>
      <c r="K1442" s="16">
        <f>K1443</f>
        <v>0</v>
      </c>
      <c r="L1442" s="16">
        <f t="shared" si="2486"/>
        <v>6221.6000000000004</v>
      </c>
      <c r="M1442" s="16">
        <f t="shared" si="2487"/>
        <v>6221.6000000000004</v>
      </c>
      <c r="N1442" s="16">
        <f t="shared" si="2488"/>
        <v>6221.6000000000004</v>
      </c>
      <c r="O1442" s="16">
        <f>O1443</f>
        <v>0</v>
      </c>
      <c r="P1442" s="16">
        <f>P1443</f>
        <v>0</v>
      </c>
      <c r="Q1442" s="16">
        <f>Q1443</f>
        <v>0</v>
      </c>
      <c r="R1442" s="16">
        <f t="shared" si="2383"/>
        <v>6221.6000000000004</v>
      </c>
      <c r="S1442" s="16">
        <f t="shared" si="2384"/>
        <v>6221.6000000000004</v>
      </c>
      <c r="T1442" s="16">
        <f t="shared" si="2385"/>
        <v>6221.6000000000004</v>
      </c>
      <c r="U1442" s="16">
        <f>U1443</f>
        <v>0</v>
      </c>
      <c r="V1442" s="16">
        <f>V1443</f>
        <v>0</v>
      </c>
      <c r="W1442" s="16">
        <f>W1443</f>
        <v>0</v>
      </c>
      <c r="X1442" s="16">
        <f t="shared" si="2386"/>
        <v>6221.6000000000004</v>
      </c>
      <c r="Y1442" s="16">
        <f t="shared" si="2387"/>
        <v>6221.6000000000004</v>
      </c>
      <c r="Z1442" s="16">
        <f t="shared" si="2388"/>
        <v>6221.6000000000004</v>
      </c>
      <c r="AA1442" s="16">
        <f>AA1443</f>
        <v>0</v>
      </c>
      <c r="AB1442" s="16">
        <f>AB1443</f>
        <v>0</v>
      </c>
      <c r="AC1442" s="16">
        <f>AC1443</f>
        <v>0</v>
      </c>
      <c r="AD1442" s="16">
        <f t="shared" si="2389"/>
        <v>6221.6000000000004</v>
      </c>
      <c r="AE1442" s="16">
        <f t="shared" si="2390"/>
        <v>6221.6000000000004</v>
      </c>
      <c r="AF1442" s="16">
        <f t="shared" si="2391"/>
        <v>6221.6000000000004</v>
      </c>
      <c r="AG1442" s="16">
        <f>AG1443</f>
        <v>0</v>
      </c>
      <c r="AH1442" s="16">
        <f t="shared" si="2392"/>
        <v>6221.6000000000004</v>
      </c>
      <c r="AI1442" s="16">
        <f t="shared" si="2393"/>
        <v>6221.6000000000004</v>
      </c>
      <c r="AJ1442" s="16">
        <f t="shared" si="2394"/>
        <v>6221.6000000000004</v>
      </c>
      <c r="AK1442" s="16">
        <f>AK1443</f>
        <v>0</v>
      </c>
      <c r="AL1442" s="16">
        <f>AL1443</f>
        <v>0</v>
      </c>
      <c r="AM1442" s="16">
        <f>AM1443</f>
        <v>0</v>
      </c>
      <c r="AN1442" s="16">
        <f t="shared" si="2395"/>
        <v>6221.6000000000004</v>
      </c>
      <c r="AO1442" s="16">
        <f t="shared" si="2396"/>
        <v>6221.6000000000004</v>
      </c>
      <c r="AP1442" s="16">
        <f t="shared" si="2397"/>
        <v>6221.6000000000004</v>
      </c>
      <c r="AQ1442" s="16">
        <f>AQ1443</f>
        <v>0</v>
      </c>
      <c r="AR1442" s="16">
        <f>AR1443</f>
        <v>0</v>
      </c>
      <c r="AS1442" s="16">
        <f>AS1443</f>
        <v>0</v>
      </c>
      <c r="AT1442" s="16">
        <f t="shared" si="2398"/>
        <v>6221.6000000000004</v>
      </c>
      <c r="AU1442" s="16">
        <f t="shared" si="2399"/>
        <v>6221.6000000000004</v>
      </c>
      <c r="AV1442" s="16">
        <f t="shared" si="2400"/>
        <v>6221.6000000000004</v>
      </c>
      <c r="AW1442" s="16">
        <f>AW1443</f>
        <v>0</v>
      </c>
      <c r="AX1442" s="16">
        <f>AX1443</f>
        <v>0</v>
      </c>
      <c r="AY1442" s="16">
        <f>AY1443</f>
        <v>0</v>
      </c>
      <c r="AZ1442" s="16">
        <f t="shared" si="2401"/>
        <v>6221.6000000000004</v>
      </c>
      <c r="BA1442" s="16">
        <f t="shared" si="2402"/>
        <v>6221.6000000000004</v>
      </c>
      <c r="BB1442" s="16">
        <f t="shared" si="2403"/>
        <v>6221.6000000000004</v>
      </c>
      <c r="BC1442" s="16">
        <f>BC1443</f>
        <v>0</v>
      </c>
      <c r="BD1442" s="30"/>
      <c r="BE1442" s="30"/>
      <c r="BF1442" s="1"/>
      <c r="BG1442" s="1"/>
      <c r="BH1442" s="1"/>
      <c r="BI1442" s="1"/>
      <c r="BJ1442" s="1"/>
    </row>
    <row r="1443" s="1" customFormat="1">
      <c r="A1443" s="13" t="s">
        <v>943</v>
      </c>
      <c r="B1443" s="14">
        <v>200</v>
      </c>
      <c r="C1443" s="13" t="s">
        <v>327</v>
      </c>
      <c r="D1443" s="13" t="s">
        <v>327</v>
      </c>
      <c r="E1443" s="29" t="s">
        <v>675</v>
      </c>
      <c r="F1443" s="16">
        <v>6221.6000000000004</v>
      </c>
      <c r="G1443" s="16">
        <v>6221.6000000000004</v>
      </c>
      <c r="H1443" s="16">
        <v>6221.6000000000004</v>
      </c>
      <c r="I1443" s="16"/>
      <c r="J1443" s="16"/>
      <c r="K1443" s="16"/>
      <c r="L1443" s="16">
        <f t="shared" si="2486"/>
        <v>6221.6000000000004</v>
      </c>
      <c r="M1443" s="16">
        <f t="shared" si="2487"/>
        <v>6221.6000000000004</v>
      </c>
      <c r="N1443" s="16">
        <f t="shared" si="2488"/>
        <v>6221.6000000000004</v>
      </c>
      <c r="O1443" s="16"/>
      <c r="P1443" s="16"/>
      <c r="Q1443" s="16"/>
      <c r="R1443" s="16">
        <f t="shared" si="2383"/>
        <v>6221.6000000000004</v>
      </c>
      <c r="S1443" s="16">
        <f t="shared" si="2384"/>
        <v>6221.6000000000004</v>
      </c>
      <c r="T1443" s="16">
        <f t="shared" si="2385"/>
        <v>6221.6000000000004</v>
      </c>
      <c r="U1443" s="16"/>
      <c r="V1443" s="16"/>
      <c r="W1443" s="16"/>
      <c r="X1443" s="16">
        <f t="shared" si="2386"/>
        <v>6221.6000000000004</v>
      </c>
      <c r="Y1443" s="16">
        <f t="shared" si="2387"/>
        <v>6221.6000000000004</v>
      </c>
      <c r="Z1443" s="16">
        <f t="shared" si="2388"/>
        <v>6221.6000000000004</v>
      </c>
      <c r="AA1443" s="16"/>
      <c r="AB1443" s="16"/>
      <c r="AC1443" s="16"/>
      <c r="AD1443" s="16">
        <f t="shared" si="2389"/>
        <v>6221.6000000000004</v>
      </c>
      <c r="AE1443" s="16">
        <f t="shared" si="2390"/>
        <v>6221.6000000000004</v>
      </c>
      <c r="AF1443" s="16">
        <f t="shared" si="2391"/>
        <v>6221.6000000000004</v>
      </c>
      <c r="AG1443" s="16"/>
      <c r="AH1443" s="16">
        <f t="shared" si="2392"/>
        <v>6221.6000000000004</v>
      </c>
      <c r="AI1443" s="16">
        <f t="shared" si="2393"/>
        <v>6221.6000000000004</v>
      </c>
      <c r="AJ1443" s="16">
        <f t="shared" si="2394"/>
        <v>6221.6000000000004</v>
      </c>
      <c r="AK1443" s="16"/>
      <c r="AL1443" s="16"/>
      <c r="AM1443" s="16"/>
      <c r="AN1443" s="16">
        <f t="shared" si="2395"/>
        <v>6221.6000000000004</v>
      </c>
      <c r="AO1443" s="16">
        <f t="shared" si="2396"/>
        <v>6221.6000000000004</v>
      </c>
      <c r="AP1443" s="16">
        <f t="shared" si="2397"/>
        <v>6221.6000000000004</v>
      </c>
      <c r="AQ1443" s="16"/>
      <c r="AR1443" s="16"/>
      <c r="AS1443" s="16"/>
      <c r="AT1443" s="16">
        <f t="shared" si="2398"/>
        <v>6221.6000000000004</v>
      </c>
      <c r="AU1443" s="16">
        <f t="shared" si="2399"/>
        <v>6221.6000000000004</v>
      </c>
      <c r="AV1443" s="16">
        <f t="shared" si="2400"/>
        <v>6221.6000000000004</v>
      </c>
      <c r="AW1443" s="16"/>
      <c r="AX1443" s="16"/>
      <c r="AY1443" s="16"/>
      <c r="AZ1443" s="16">
        <f t="shared" si="2401"/>
        <v>6221.6000000000004</v>
      </c>
      <c r="BA1443" s="16">
        <f t="shared" si="2402"/>
        <v>6221.6000000000004</v>
      </c>
      <c r="BB1443" s="16">
        <f t="shared" si="2403"/>
        <v>6221.6000000000004</v>
      </c>
      <c r="BC1443" s="16"/>
      <c r="BD1443" s="30"/>
      <c r="BE1443" s="30"/>
      <c r="BF1443" s="1"/>
      <c r="BG1443" s="1"/>
      <c r="BH1443" s="1"/>
      <c r="BI1443" s="1"/>
      <c r="BJ1443" s="1"/>
    </row>
    <row r="1444" s="1" customFormat="1">
      <c r="A1444" s="13" t="s">
        <v>944</v>
      </c>
      <c r="B1444" s="14"/>
      <c r="C1444" s="13"/>
      <c r="D1444" s="13"/>
      <c r="E1444" s="29" t="s">
        <v>147</v>
      </c>
      <c r="F1444" s="16">
        <f>F1445+F1447+F1449</f>
        <v>79678.199999999997</v>
      </c>
      <c r="G1444" s="16">
        <f>G1445+G1447+G1449</f>
        <v>76992.599999999991</v>
      </c>
      <c r="H1444" s="16">
        <f>H1445+H1447+H1449</f>
        <v>76992.599999999991</v>
      </c>
      <c r="I1444" s="16">
        <f>I1445+I1447+I1449</f>
        <v>0</v>
      </c>
      <c r="J1444" s="16">
        <f>J1445+J1447+J1449</f>
        <v>0</v>
      </c>
      <c r="K1444" s="16">
        <f>K1445+K1447+K1449</f>
        <v>0</v>
      </c>
      <c r="L1444" s="16">
        <f t="shared" si="2486"/>
        <v>79678.199999999997</v>
      </c>
      <c r="M1444" s="16">
        <f t="shared" si="2487"/>
        <v>76992.599999999991</v>
      </c>
      <c r="N1444" s="16">
        <f t="shared" si="2488"/>
        <v>76992.599999999991</v>
      </c>
      <c r="O1444" s="16">
        <f>O1445+O1447+O1449</f>
        <v>9147.7000000000007</v>
      </c>
      <c r="P1444" s="16">
        <f>P1445+P1447+P1449</f>
        <v>11126.9</v>
      </c>
      <c r="Q1444" s="16">
        <f>Q1445+Q1447+Q1449</f>
        <v>11126.9</v>
      </c>
      <c r="R1444" s="16">
        <f t="shared" si="2383"/>
        <v>88825.899999999994</v>
      </c>
      <c r="S1444" s="16">
        <f t="shared" si="2384"/>
        <v>88119.499999999985</v>
      </c>
      <c r="T1444" s="16">
        <f t="shared" si="2385"/>
        <v>88119.499999999985</v>
      </c>
      <c r="U1444" s="16">
        <f>U1445+U1447+U1449</f>
        <v>0</v>
      </c>
      <c r="V1444" s="16">
        <f>V1445+V1447+V1449</f>
        <v>0</v>
      </c>
      <c r="W1444" s="16">
        <f>W1445+W1447+W1449</f>
        <v>0</v>
      </c>
      <c r="X1444" s="16">
        <f t="shared" si="2386"/>
        <v>88825.899999999994</v>
      </c>
      <c r="Y1444" s="16">
        <f t="shared" si="2387"/>
        <v>88119.499999999985</v>
      </c>
      <c r="Z1444" s="16">
        <f t="shared" si="2388"/>
        <v>88119.499999999985</v>
      </c>
      <c r="AA1444" s="16">
        <f>AA1445+AA1447+AA1449</f>
        <v>0</v>
      </c>
      <c r="AB1444" s="16">
        <f>AB1445+AB1447+AB1449</f>
        <v>0</v>
      </c>
      <c r="AC1444" s="16">
        <f>AC1445+AC1447+AC1449</f>
        <v>0</v>
      </c>
      <c r="AD1444" s="16">
        <f t="shared" si="2389"/>
        <v>88825.899999999994</v>
      </c>
      <c r="AE1444" s="16">
        <f t="shared" si="2390"/>
        <v>88119.499999999985</v>
      </c>
      <c r="AF1444" s="16">
        <f t="shared" si="2391"/>
        <v>88119.499999999985</v>
      </c>
      <c r="AG1444" s="16">
        <f>AG1445+AG1447+AG1449</f>
        <v>0</v>
      </c>
      <c r="AH1444" s="16">
        <f t="shared" si="2392"/>
        <v>88825.899999999994</v>
      </c>
      <c r="AI1444" s="16">
        <f t="shared" si="2393"/>
        <v>88119.499999999985</v>
      </c>
      <c r="AJ1444" s="16">
        <f t="shared" si="2394"/>
        <v>88119.499999999985</v>
      </c>
      <c r="AK1444" s="16">
        <f>AK1445+AK1447+AK1449</f>
        <v>0</v>
      </c>
      <c r="AL1444" s="16">
        <f>AL1445+AL1447+AL1449</f>
        <v>0</v>
      </c>
      <c r="AM1444" s="16">
        <f>AM1445+AM1447+AM1449</f>
        <v>0</v>
      </c>
      <c r="AN1444" s="16">
        <f t="shared" si="2395"/>
        <v>88825.899999999994</v>
      </c>
      <c r="AO1444" s="16">
        <f t="shared" si="2396"/>
        <v>88119.499999999985</v>
      </c>
      <c r="AP1444" s="16">
        <f t="shared" si="2397"/>
        <v>88119.499999999985</v>
      </c>
      <c r="AQ1444" s="16">
        <f>AQ1445+AQ1447+AQ1449</f>
        <v>0</v>
      </c>
      <c r="AR1444" s="16">
        <f>AR1445+AR1447+AR1449</f>
        <v>0</v>
      </c>
      <c r="AS1444" s="16">
        <f>AS1445+AS1447+AS1449</f>
        <v>0</v>
      </c>
      <c r="AT1444" s="16">
        <f t="shared" si="2398"/>
        <v>88825.899999999994</v>
      </c>
      <c r="AU1444" s="16">
        <f t="shared" si="2399"/>
        <v>88119.499999999985</v>
      </c>
      <c r="AV1444" s="16">
        <f t="shared" si="2400"/>
        <v>88119.499999999985</v>
      </c>
      <c r="AW1444" s="16">
        <f>AW1445+AW1447+AW1449</f>
        <v>948.43299999999999</v>
      </c>
      <c r="AX1444" s="16">
        <f>AX1445+AX1447+AX1449</f>
        <v>0</v>
      </c>
      <c r="AY1444" s="16">
        <f>AY1445+AY1447+AY1449</f>
        <v>0</v>
      </c>
      <c r="AZ1444" s="16">
        <f t="shared" si="2401"/>
        <v>89774.332999999999</v>
      </c>
      <c r="BA1444" s="16">
        <f t="shared" si="2402"/>
        <v>88119.499999999985</v>
      </c>
      <c r="BB1444" s="16">
        <f t="shared" si="2403"/>
        <v>88119.499999999985</v>
      </c>
      <c r="BC1444" s="16">
        <f>BC1445+BC1447+BC1449</f>
        <v>0</v>
      </c>
      <c r="BD1444" s="30"/>
      <c r="BE1444" s="30"/>
      <c r="BF1444" s="1"/>
      <c r="BG1444" s="1"/>
      <c r="BH1444" s="1"/>
      <c r="BI1444" s="1"/>
      <c r="BJ1444" s="1"/>
    </row>
    <row r="1445" s="1" customFormat="1">
      <c r="A1445" s="13" t="s">
        <v>944</v>
      </c>
      <c r="B1445" s="14" t="s">
        <v>148</v>
      </c>
      <c r="C1445" s="13"/>
      <c r="D1445" s="13"/>
      <c r="E1445" s="29" t="s">
        <v>149</v>
      </c>
      <c r="F1445" s="16">
        <f>F1446</f>
        <v>67145.300000000003</v>
      </c>
      <c r="G1445" s="16">
        <f>G1446</f>
        <v>69209.699999999997</v>
      </c>
      <c r="H1445" s="16">
        <f>H1446</f>
        <v>69209.699999999997</v>
      </c>
      <c r="I1445" s="16">
        <f>I1446</f>
        <v>0</v>
      </c>
      <c r="J1445" s="16">
        <f>J1446</f>
        <v>0</v>
      </c>
      <c r="K1445" s="16">
        <f>K1446</f>
        <v>0</v>
      </c>
      <c r="L1445" s="16">
        <f t="shared" si="2486"/>
        <v>67145.300000000003</v>
      </c>
      <c r="M1445" s="16">
        <f t="shared" si="2487"/>
        <v>69209.699999999997</v>
      </c>
      <c r="N1445" s="16">
        <f t="shared" si="2488"/>
        <v>69209.699999999997</v>
      </c>
      <c r="O1445" s="16">
        <f>O1446</f>
        <v>9147.7000000000007</v>
      </c>
      <c r="P1445" s="16">
        <f>P1446</f>
        <v>11126.9</v>
      </c>
      <c r="Q1445" s="16">
        <f>Q1446</f>
        <v>11126.9</v>
      </c>
      <c r="R1445" s="16">
        <f t="shared" si="2383"/>
        <v>76293</v>
      </c>
      <c r="S1445" s="16">
        <f t="shared" si="2384"/>
        <v>80336.599999999991</v>
      </c>
      <c r="T1445" s="16">
        <f t="shared" si="2385"/>
        <v>80336.599999999991</v>
      </c>
      <c r="U1445" s="16">
        <f>U1446</f>
        <v>0</v>
      </c>
      <c r="V1445" s="16">
        <f>V1446</f>
        <v>0</v>
      </c>
      <c r="W1445" s="16">
        <f>W1446</f>
        <v>0</v>
      </c>
      <c r="X1445" s="16">
        <f t="shared" si="2386"/>
        <v>76293</v>
      </c>
      <c r="Y1445" s="16">
        <f t="shared" si="2387"/>
        <v>80336.599999999991</v>
      </c>
      <c r="Z1445" s="16">
        <f t="shared" si="2388"/>
        <v>80336.599999999991</v>
      </c>
      <c r="AA1445" s="16">
        <f>AA1446</f>
        <v>0</v>
      </c>
      <c r="AB1445" s="16">
        <f>AB1446</f>
        <v>0</v>
      </c>
      <c r="AC1445" s="16">
        <f>AC1446</f>
        <v>0</v>
      </c>
      <c r="AD1445" s="16">
        <f t="shared" si="2389"/>
        <v>76293</v>
      </c>
      <c r="AE1445" s="16">
        <f t="shared" si="2390"/>
        <v>80336.599999999991</v>
      </c>
      <c r="AF1445" s="16">
        <f t="shared" si="2391"/>
        <v>80336.599999999991</v>
      </c>
      <c r="AG1445" s="16">
        <f>AG1446</f>
        <v>0</v>
      </c>
      <c r="AH1445" s="16">
        <f t="shared" si="2392"/>
        <v>76293</v>
      </c>
      <c r="AI1445" s="16">
        <f t="shared" si="2393"/>
        <v>80336.599999999991</v>
      </c>
      <c r="AJ1445" s="16">
        <f t="shared" si="2394"/>
        <v>80336.599999999991</v>
      </c>
      <c r="AK1445" s="16">
        <f>AK1446</f>
        <v>0</v>
      </c>
      <c r="AL1445" s="16">
        <f>AL1446</f>
        <v>0</v>
      </c>
      <c r="AM1445" s="16">
        <f>AM1446</f>
        <v>0</v>
      </c>
      <c r="AN1445" s="16">
        <f t="shared" si="2395"/>
        <v>76293</v>
      </c>
      <c r="AO1445" s="16">
        <f t="shared" si="2396"/>
        <v>80336.599999999991</v>
      </c>
      <c r="AP1445" s="16">
        <f t="shared" si="2397"/>
        <v>80336.599999999991</v>
      </c>
      <c r="AQ1445" s="16">
        <f>AQ1446</f>
        <v>0</v>
      </c>
      <c r="AR1445" s="16">
        <f>AR1446</f>
        <v>0</v>
      </c>
      <c r="AS1445" s="16">
        <f>AS1446</f>
        <v>0</v>
      </c>
      <c r="AT1445" s="16">
        <f t="shared" si="2398"/>
        <v>76293</v>
      </c>
      <c r="AU1445" s="16">
        <f t="shared" si="2399"/>
        <v>80336.599999999991</v>
      </c>
      <c r="AV1445" s="16">
        <f t="shared" si="2400"/>
        <v>80336.599999999991</v>
      </c>
      <c r="AW1445" s="16">
        <f>AW1446</f>
        <v>0</v>
      </c>
      <c r="AX1445" s="16">
        <f>AX1446</f>
        <v>0</v>
      </c>
      <c r="AY1445" s="16">
        <f>AY1446</f>
        <v>0</v>
      </c>
      <c r="AZ1445" s="16">
        <f t="shared" si="2401"/>
        <v>76293</v>
      </c>
      <c r="BA1445" s="16">
        <f t="shared" si="2402"/>
        <v>80336.599999999991</v>
      </c>
      <c r="BB1445" s="16">
        <f t="shared" si="2403"/>
        <v>80336.599999999991</v>
      </c>
      <c r="BC1445" s="16">
        <f>BC1446</f>
        <v>0</v>
      </c>
      <c r="BD1445" s="30"/>
      <c r="BE1445" s="30"/>
      <c r="BF1445" s="1"/>
      <c r="BG1445" s="1"/>
      <c r="BH1445" s="1"/>
      <c r="BI1445" s="1"/>
      <c r="BJ1445" s="1"/>
    </row>
    <row r="1446" s="1" customFormat="1">
      <c r="A1446" s="13" t="s">
        <v>944</v>
      </c>
      <c r="B1446" s="14">
        <v>100</v>
      </c>
      <c r="C1446" s="13" t="s">
        <v>327</v>
      </c>
      <c r="D1446" s="13" t="s">
        <v>327</v>
      </c>
      <c r="E1446" s="29" t="s">
        <v>675</v>
      </c>
      <c r="F1446" s="16">
        <v>67145.300000000003</v>
      </c>
      <c r="G1446" s="16">
        <v>69209.699999999997</v>
      </c>
      <c r="H1446" s="16">
        <v>69209.699999999997</v>
      </c>
      <c r="I1446" s="16"/>
      <c r="J1446" s="16"/>
      <c r="K1446" s="16"/>
      <c r="L1446" s="16">
        <f t="shared" si="2486"/>
        <v>67145.300000000003</v>
      </c>
      <c r="M1446" s="16">
        <f t="shared" si="2487"/>
        <v>69209.699999999997</v>
      </c>
      <c r="N1446" s="16">
        <f t="shared" si="2488"/>
        <v>69209.699999999997</v>
      </c>
      <c r="O1446" s="16">
        <v>9147.7000000000007</v>
      </c>
      <c r="P1446" s="16">
        <v>11126.9</v>
      </c>
      <c r="Q1446" s="16">
        <v>11126.9</v>
      </c>
      <c r="R1446" s="16">
        <f t="shared" si="2383"/>
        <v>76293</v>
      </c>
      <c r="S1446" s="16">
        <f t="shared" si="2384"/>
        <v>80336.599999999991</v>
      </c>
      <c r="T1446" s="16">
        <f t="shared" si="2385"/>
        <v>80336.599999999991</v>
      </c>
      <c r="U1446" s="16"/>
      <c r="V1446" s="16"/>
      <c r="W1446" s="16"/>
      <c r="X1446" s="16">
        <f t="shared" si="2386"/>
        <v>76293</v>
      </c>
      <c r="Y1446" s="16">
        <f t="shared" si="2387"/>
        <v>80336.599999999991</v>
      </c>
      <c r="Z1446" s="16">
        <f t="shared" si="2388"/>
        <v>80336.599999999991</v>
      </c>
      <c r="AA1446" s="16"/>
      <c r="AB1446" s="16"/>
      <c r="AC1446" s="16"/>
      <c r="AD1446" s="16">
        <f t="shared" si="2389"/>
        <v>76293</v>
      </c>
      <c r="AE1446" s="16">
        <f t="shared" si="2390"/>
        <v>80336.599999999991</v>
      </c>
      <c r="AF1446" s="16">
        <f t="shared" si="2391"/>
        <v>80336.599999999991</v>
      </c>
      <c r="AG1446" s="16"/>
      <c r="AH1446" s="16">
        <f t="shared" si="2392"/>
        <v>76293</v>
      </c>
      <c r="AI1446" s="16">
        <f t="shared" si="2393"/>
        <v>80336.599999999991</v>
      </c>
      <c r="AJ1446" s="16">
        <f t="shared" si="2394"/>
        <v>80336.599999999991</v>
      </c>
      <c r="AK1446" s="16"/>
      <c r="AL1446" s="16"/>
      <c r="AM1446" s="16"/>
      <c r="AN1446" s="16">
        <f t="shared" si="2395"/>
        <v>76293</v>
      </c>
      <c r="AO1446" s="16">
        <f t="shared" si="2396"/>
        <v>80336.599999999991</v>
      </c>
      <c r="AP1446" s="16">
        <f t="shared" si="2397"/>
        <v>80336.599999999991</v>
      </c>
      <c r="AQ1446" s="16"/>
      <c r="AR1446" s="16"/>
      <c r="AS1446" s="16"/>
      <c r="AT1446" s="16">
        <f t="shared" si="2398"/>
        <v>76293</v>
      </c>
      <c r="AU1446" s="16">
        <f t="shared" si="2399"/>
        <v>80336.599999999991</v>
      </c>
      <c r="AV1446" s="16">
        <f t="shared" si="2400"/>
        <v>80336.599999999991</v>
      </c>
      <c r="AW1446" s="16"/>
      <c r="AX1446" s="16"/>
      <c r="AY1446" s="16"/>
      <c r="AZ1446" s="16">
        <f t="shared" si="2401"/>
        <v>76293</v>
      </c>
      <c r="BA1446" s="16">
        <f t="shared" si="2402"/>
        <v>80336.599999999991</v>
      </c>
      <c r="BB1446" s="16">
        <f t="shared" si="2403"/>
        <v>80336.599999999991</v>
      </c>
      <c r="BC1446" s="16"/>
      <c r="BD1446" s="30"/>
      <c r="BE1446" s="30"/>
      <c r="BF1446" s="1"/>
      <c r="BG1446" s="1"/>
      <c r="BH1446" s="1"/>
      <c r="BI1446" s="1"/>
      <c r="BJ1446" s="1"/>
    </row>
    <row r="1447" s="1" customFormat="1">
      <c r="A1447" s="13" t="s">
        <v>944</v>
      </c>
      <c r="B1447" s="14" t="s">
        <v>66</v>
      </c>
      <c r="C1447" s="13"/>
      <c r="D1447" s="13"/>
      <c r="E1447" s="29" t="s">
        <v>67</v>
      </c>
      <c r="F1447" s="16">
        <f>F1448</f>
        <v>12516.700000000001</v>
      </c>
      <c r="G1447" s="16">
        <f>G1448</f>
        <v>7766.6999999999998</v>
      </c>
      <c r="H1447" s="16">
        <f>H1448</f>
        <v>7766.6999999999998</v>
      </c>
      <c r="I1447" s="16">
        <f>I1448</f>
        <v>0</v>
      </c>
      <c r="J1447" s="16">
        <f>J1448</f>
        <v>0</v>
      </c>
      <c r="K1447" s="16">
        <f>K1448</f>
        <v>0</v>
      </c>
      <c r="L1447" s="16">
        <f t="shared" si="2486"/>
        <v>12516.700000000001</v>
      </c>
      <c r="M1447" s="16">
        <f t="shared" si="2487"/>
        <v>7766.6999999999998</v>
      </c>
      <c r="N1447" s="16">
        <f t="shared" si="2488"/>
        <v>7766.6999999999998</v>
      </c>
      <c r="O1447" s="16">
        <f>O1448</f>
        <v>0</v>
      </c>
      <c r="P1447" s="16">
        <f>P1448</f>
        <v>0</v>
      </c>
      <c r="Q1447" s="16">
        <f>Q1448</f>
        <v>0</v>
      </c>
      <c r="R1447" s="16">
        <f t="shared" si="2383"/>
        <v>12516.700000000001</v>
      </c>
      <c r="S1447" s="16">
        <f t="shared" si="2384"/>
        <v>7766.6999999999998</v>
      </c>
      <c r="T1447" s="16">
        <f t="shared" si="2385"/>
        <v>7766.6999999999998</v>
      </c>
      <c r="U1447" s="16">
        <f>U1448</f>
        <v>0</v>
      </c>
      <c r="V1447" s="16">
        <f>V1448</f>
        <v>0</v>
      </c>
      <c r="W1447" s="16">
        <f>W1448</f>
        <v>0</v>
      </c>
      <c r="X1447" s="16">
        <f t="shared" si="2386"/>
        <v>12516.700000000001</v>
      </c>
      <c r="Y1447" s="16">
        <f t="shared" si="2387"/>
        <v>7766.6999999999998</v>
      </c>
      <c r="Z1447" s="16">
        <f t="shared" si="2388"/>
        <v>7766.6999999999998</v>
      </c>
      <c r="AA1447" s="16">
        <f>AA1448</f>
        <v>0</v>
      </c>
      <c r="AB1447" s="16">
        <f>AB1448</f>
        <v>0</v>
      </c>
      <c r="AC1447" s="16">
        <f>AC1448</f>
        <v>0</v>
      </c>
      <c r="AD1447" s="16">
        <f t="shared" si="2389"/>
        <v>12516.700000000001</v>
      </c>
      <c r="AE1447" s="16">
        <f t="shared" si="2390"/>
        <v>7766.6999999999998</v>
      </c>
      <c r="AF1447" s="16">
        <f t="shared" si="2391"/>
        <v>7766.6999999999998</v>
      </c>
      <c r="AG1447" s="16">
        <f>AG1448</f>
        <v>0</v>
      </c>
      <c r="AH1447" s="16">
        <f t="shared" si="2392"/>
        <v>12516.700000000001</v>
      </c>
      <c r="AI1447" s="16">
        <f t="shared" si="2393"/>
        <v>7766.6999999999998</v>
      </c>
      <c r="AJ1447" s="16">
        <f t="shared" si="2394"/>
        <v>7766.6999999999998</v>
      </c>
      <c r="AK1447" s="16">
        <f>AK1448</f>
        <v>0</v>
      </c>
      <c r="AL1447" s="16">
        <f>AL1448</f>
        <v>0</v>
      </c>
      <c r="AM1447" s="16">
        <f>AM1448</f>
        <v>0</v>
      </c>
      <c r="AN1447" s="16">
        <f t="shared" si="2395"/>
        <v>12516.700000000001</v>
      </c>
      <c r="AO1447" s="16">
        <f t="shared" si="2396"/>
        <v>7766.6999999999998</v>
      </c>
      <c r="AP1447" s="16">
        <f t="shared" si="2397"/>
        <v>7766.6999999999998</v>
      </c>
      <c r="AQ1447" s="16">
        <f>AQ1448</f>
        <v>0</v>
      </c>
      <c r="AR1447" s="16">
        <f>AR1448</f>
        <v>0</v>
      </c>
      <c r="AS1447" s="16">
        <f>AS1448</f>
        <v>0</v>
      </c>
      <c r="AT1447" s="16">
        <f t="shared" si="2398"/>
        <v>12516.700000000001</v>
      </c>
      <c r="AU1447" s="16">
        <f t="shared" si="2399"/>
        <v>7766.6999999999998</v>
      </c>
      <c r="AV1447" s="16">
        <f t="shared" si="2400"/>
        <v>7766.6999999999998</v>
      </c>
      <c r="AW1447" s="16">
        <f>AW1448</f>
        <v>948.43299999999999</v>
      </c>
      <c r="AX1447" s="16">
        <f>AX1448</f>
        <v>0</v>
      </c>
      <c r="AY1447" s="16">
        <f>AY1448</f>
        <v>0</v>
      </c>
      <c r="AZ1447" s="16">
        <f t="shared" si="2401"/>
        <v>13465.133000000002</v>
      </c>
      <c r="BA1447" s="16">
        <f t="shared" si="2402"/>
        <v>7766.6999999999998</v>
      </c>
      <c r="BB1447" s="16">
        <f t="shared" si="2403"/>
        <v>7766.6999999999998</v>
      </c>
      <c r="BC1447" s="16">
        <f>BC1448</f>
        <v>0</v>
      </c>
      <c r="BD1447" s="30"/>
      <c r="BE1447" s="30"/>
      <c r="BF1447" s="1"/>
      <c r="BG1447" s="1"/>
      <c r="BH1447" s="1"/>
      <c r="BI1447" s="1"/>
      <c r="BJ1447" s="1"/>
    </row>
    <row r="1448" s="1" customFormat="1">
      <c r="A1448" s="13" t="s">
        <v>944</v>
      </c>
      <c r="B1448" s="14">
        <v>200</v>
      </c>
      <c r="C1448" s="13" t="s">
        <v>327</v>
      </c>
      <c r="D1448" s="13" t="s">
        <v>327</v>
      </c>
      <c r="E1448" s="29" t="s">
        <v>675</v>
      </c>
      <c r="F1448" s="16">
        <v>12516.700000000001</v>
      </c>
      <c r="G1448" s="16">
        <v>7766.6999999999998</v>
      </c>
      <c r="H1448" s="16">
        <v>7766.6999999999998</v>
      </c>
      <c r="I1448" s="16"/>
      <c r="J1448" s="16"/>
      <c r="K1448" s="16"/>
      <c r="L1448" s="16">
        <f t="shared" si="2486"/>
        <v>12516.700000000001</v>
      </c>
      <c r="M1448" s="16">
        <f t="shared" si="2487"/>
        <v>7766.6999999999998</v>
      </c>
      <c r="N1448" s="16">
        <f t="shared" si="2488"/>
        <v>7766.6999999999998</v>
      </c>
      <c r="O1448" s="16"/>
      <c r="P1448" s="16"/>
      <c r="Q1448" s="16"/>
      <c r="R1448" s="16">
        <f t="shared" ref="R1448:R1511" si="2541">L1448+O1448</f>
        <v>12516.700000000001</v>
      </c>
      <c r="S1448" s="16">
        <f t="shared" ref="S1448:S1511" si="2542">M1448+P1448</f>
        <v>7766.6999999999998</v>
      </c>
      <c r="T1448" s="16">
        <f t="shared" ref="T1448:T1511" si="2543">N1448+Q1448</f>
        <v>7766.6999999999998</v>
      </c>
      <c r="U1448" s="16"/>
      <c r="V1448" s="16"/>
      <c r="W1448" s="16"/>
      <c r="X1448" s="16">
        <f t="shared" ref="X1448:X1511" si="2544">R1448+U1448</f>
        <v>12516.700000000001</v>
      </c>
      <c r="Y1448" s="16">
        <f t="shared" ref="Y1448:Y1511" si="2545">S1448+V1448</f>
        <v>7766.6999999999998</v>
      </c>
      <c r="Z1448" s="16">
        <f t="shared" ref="Z1448:Z1511" si="2546">T1448+W1448</f>
        <v>7766.6999999999998</v>
      </c>
      <c r="AA1448" s="16"/>
      <c r="AB1448" s="16"/>
      <c r="AC1448" s="16"/>
      <c r="AD1448" s="16">
        <f t="shared" ref="AD1448:AD1511" si="2547">X1448+AA1448</f>
        <v>12516.700000000001</v>
      </c>
      <c r="AE1448" s="16">
        <f t="shared" ref="AE1448:AE1511" si="2548">Y1448+AB1448</f>
        <v>7766.6999999999998</v>
      </c>
      <c r="AF1448" s="16">
        <f t="shared" ref="AF1448:AF1511" si="2549">Z1448+AC1448</f>
        <v>7766.6999999999998</v>
      </c>
      <c r="AG1448" s="16"/>
      <c r="AH1448" s="16">
        <f t="shared" ref="AH1448:AH1511" si="2550">AD1448+AG1448</f>
        <v>12516.700000000001</v>
      </c>
      <c r="AI1448" s="16">
        <f t="shared" ref="AI1448:AI1511" si="2551">AE1448</f>
        <v>7766.6999999999998</v>
      </c>
      <c r="AJ1448" s="16">
        <f t="shared" ref="AJ1448:AJ1511" si="2552">AF1448</f>
        <v>7766.6999999999998</v>
      </c>
      <c r="AK1448" s="16"/>
      <c r="AL1448" s="16"/>
      <c r="AM1448" s="16"/>
      <c r="AN1448" s="16">
        <f t="shared" ref="AN1448:AN1511" si="2553">AH1448+AK1448</f>
        <v>12516.700000000001</v>
      </c>
      <c r="AO1448" s="16">
        <f t="shared" ref="AO1448:AO1511" si="2554">AI1448+AL1448</f>
        <v>7766.6999999999998</v>
      </c>
      <c r="AP1448" s="16">
        <f t="shared" ref="AP1448:AP1511" si="2555">AJ1448+AM1448</f>
        <v>7766.6999999999998</v>
      </c>
      <c r="AQ1448" s="16"/>
      <c r="AR1448" s="16"/>
      <c r="AS1448" s="16"/>
      <c r="AT1448" s="16">
        <f t="shared" ref="AT1448:AT1511" si="2556">AN1448+AQ1448</f>
        <v>12516.700000000001</v>
      </c>
      <c r="AU1448" s="16">
        <f t="shared" ref="AU1448:AU1511" si="2557">AO1448+AR1448</f>
        <v>7766.6999999999998</v>
      </c>
      <c r="AV1448" s="16">
        <f t="shared" ref="AV1448:AV1511" si="2558">AP1448+AS1448</f>
        <v>7766.6999999999998</v>
      </c>
      <c r="AW1448" s="16">
        <v>948.43299999999999</v>
      </c>
      <c r="AX1448" s="16"/>
      <c r="AY1448" s="16"/>
      <c r="AZ1448" s="16">
        <f t="shared" ref="AZ1448:AZ1511" si="2559">AT1448+AW1448</f>
        <v>13465.133000000002</v>
      </c>
      <c r="BA1448" s="16">
        <f t="shared" ref="BA1448:BA1511" si="2560">AU1448+AX1448</f>
        <v>7766.6999999999998</v>
      </c>
      <c r="BB1448" s="16">
        <f t="shared" ref="BB1448:BB1511" si="2561">AV1448+AY1448</f>
        <v>7766.6999999999998</v>
      </c>
      <c r="BC1448" s="16"/>
      <c r="BD1448" s="30"/>
      <c r="BE1448" s="30"/>
      <c r="BF1448" s="1"/>
      <c r="BG1448" s="1"/>
      <c r="BH1448" s="1"/>
      <c r="BI1448" s="1"/>
      <c r="BJ1448" s="1"/>
    </row>
    <row r="1449" s="1" customFormat="1">
      <c r="A1449" s="13" t="s">
        <v>944</v>
      </c>
      <c r="B1449" s="14" t="s">
        <v>52</v>
      </c>
      <c r="C1449" s="13"/>
      <c r="D1449" s="13"/>
      <c r="E1449" s="29" t="s">
        <v>53</v>
      </c>
      <c r="F1449" s="16">
        <f>F1450</f>
        <v>16.199999999999999</v>
      </c>
      <c r="G1449" s="16">
        <f>G1450</f>
        <v>16.199999999999999</v>
      </c>
      <c r="H1449" s="16">
        <f>H1450</f>
        <v>16.199999999999999</v>
      </c>
      <c r="I1449" s="16">
        <f>I1450</f>
        <v>0</v>
      </c>
      <c r="J1449" s="16">
        <f>J1450</f>
        <v>0</v>
      </c>
      <c r="K1449" s="16">
        <f>K1450</f>
        <v>0</v>
      </c>
      <c r="L1449" s="16">
        <f t="shared" si="2486"/>
        <v>16.199999999999999</v>
      </c>
      <c r="M1449" s="16">
        <f t="shared" si="2487"/>
        <v>16.199999999999999</v>
      </c>
      <c r="N1449" s="16">
        <f t="shared" si="2488"/>
        <v>16.199999999999999</v>
      </c>
      <c r="O1449" s="16">
        <f>O1450</f>
        <v>0</v>
      </c>
      <c r="P1449" s="16">
        <f>P1450</f>
        <v>0</v>
      </c>
      <c r="Q1449" s="16">
        <f>Q1450</f>
        <v>0</v>
      </c>
      <c r="R1449" s="16">
        <f t="shared" si="2541"/>
        <v>16.199999999999999</v>
      </c>
      <c r="S1449" s="16">
        <f t="shared" si="2542"/>
        <v>16.199999999999999</v>
      </c>
      <c r="T1449" s="16">
        <f t="shared" si="2543"/>
        <v>16.199999999999999</v>
      </c>
      <c r="U1449" s="16">
        <f>U1450</f>
        <v>0</v>
      </c>
      <c r="V1449" s="16">
        <f>V1450</f>
        <v>0</v>
      </c>
      <c r="W1449" s="16">
        <f>W1450</f>
        <v>0</v>
      </c>
      <c r="X1449" s="16">
        <f t="shared" si="2544"/>
        <v>16.199999999999999</v>
      </c>
      <c r="Y1449" s="16">
        <f t="shared" si="2545"/>
        <v>16.199999999999999</v>
      </c>
      <c r="Z1449" s="16">
        <f t="shared" si="2546"/>
        <v>16.199999999999999</v>
      </c>
      <c r="AA1449" s="16">
        <f>AA1450</f>
        <v>0</v>
      </c>
      <c r="AB1449" s="16">
        <f>AB1450</f>
        <v>0</v>
      </c>
      <c r="AC1449" s="16">
        <f>AC1450</f>
        <v>0</v>
      </c>
      <c r="AD1449" s="16">
        <f t="shared" si="2547"/>
        <v>16.199999999999999</v>
      </c>
      <c r="AE1449" s="16">
        <f t="shared" si="2548"/>
        <v>16.199999999999999</v>
      </c>
      <c r="AF1449" s="16">
        <f t="shared" si="2549"/>
        <v>16.199999999999999</v>
      </c>
      <c r="AG1449" s="16">
        <f>AG1450</f>
        <v>0</v>
      </c>
      <c r="AH1449" s="16">
        <f t="shared" si="2550"/>
        <v>16.199999999999999</v>
      </c>
      <c r="AI1449" s="16">
        <f t="shared" si="2551"/>
        <v>16.199999999999999</v>
      </c>
      <c r="AJ1449" s="16">
        <f t="shared" si="2552"/>
        <v>16.199999999999999</v>
      </c>
      <c r="AK1449" s="16">
        <f>AK1450</f>
        <v>0</v>
      </c>
      <c r="AL1449" s="16">
        <f>AL1450</f>
        <v>0</v>
      </c>
      <c r="AM1449" s="16">
        <f>AM1450</f>
        <v>0</v>
      </c>
      <c r="AN1449" s="16">
        <f t="shared" si="2553"/>
        <v>16.199999999999999</v>
      </c>
      <c r="AO1449" s="16">
        <f t="shared" si="2554"/>
        <v>16.199999999999999</v>
      </c>
      <c r="AP1449" s="16">
        <f t="shared" si="2555"/>
        <v>16.199999999999999</v>
      </c>
      <c r="AQ1449" s="16">
        <f>AQ1450</f>
        <v>0</v>
      </c>
      <c r="AR1449" s="16">
        <f>AR1450</f>
        <v>0</v>
      </c>
      <c r="AS1449" s="16">
        <f>AS1450</f>
        <v>0</v>
      </c>
      <c r="AT1449" s="16">
        <f t="shared" si="2556"/>
        <v>16.199999999999999</v>
      </c>
      <c r="AU1449" s="16">
        <f t="shared" si="2557"/>
        <v>16.199999999999999</v>
      </c>
      <c r="AV1449" s="16">
        <f t="shared" si="2558"/>
        <v>16.199999999999999</v>
      </c>
      <c r="AW1449" s="16">
        <f>AW1450</f>
        <v>0</v>
      </c>
      <c r="AX1449" s="16">
        <f>AX1450</f>
        <v>0</v>
      </c>
      <c r="AY1449" s="16">
        <f>AY1450</f>
        <v>0</v>
      </c>
      <c r="AZ1449" s="16">
        <f t="shared" si="2559"/>
        <v>16.199999999999999</v>
      </c>
      <c r="BA1449" s="16">
        <f t="shared" si="2560"/>
        <v>16.199999999999999</v>
      </c>
      <c r="BB1449" s="16">
        <f t="shared" si="2561"/>
        <v>16.199999999999999</v>
      </c>
      <c r="BC1449" s="16">
        <f>BC1450</f>
        <v>0</v>
      </c>
      <c r="BD1449" s="30"/>
      <c r="BE1449" s="30"/>
      <c r="BF1449" s="1"/>
      <c r="BG1449" s="1"/>
      <c r="BH1449" s="1"/>
      <c r="BI1449" s="1"/>
      <c r="BJ1449" s="1"/>
    </row>
    <row r="1450" s="1" customFormat="1">
      <c r="A1450" s="13" t="s">
        <v>944</v>
      </c>
      <c r="B1450" s="14">
        <v>800</v>
      </c>
      <c r="C1450" s="13" t="s">
        <v>327</v>
      </c>
      <c r="D1450" s="13" t="s">
        <v>327</v>
      </c>
      <c r="E1450" s="29" t="s">
        <v>675</v>
      </c>
      <c r="F1450" s="16">
        <v>16.199999999999999</v>
      </c>
      <c r="G1450" s="16">
        <v>16.199999999999999</v>
      </c>
      <c r="H1450" s="16">
        <v>16.199999999999999</v>
      </c>
      <c r="I1450" s="16"/>
      <c r="J1450" s="16"/>
      <c r="K1450" s="16"/>
      <c r="L1450" s="16">
        <f t="shared" si="2486"/>
        <v>16.199999999999999</v>
      </c>
      <c r="M1450" s="16">
        <f t="shared" si="2487"/>
        <v>16.199999999999999</v>
      </c>
      <c r="N1450" s="16">
        <f t="shared" si="2488"/>
        <v>16.199999999999999</v>
      </c>
      <c r="O1450" s="16"/>
      <c r="P1450" s="16"/>
      <c r="Q1450" s="16"/>
      <c r="R1450" s="16">
        <f t="shared" si="2541"/>
        <v>16.199999999999999</v>
      </c>
      <c r="S1450" s="16">
        <f t="shared" si="2542"/>
        <v>16.199999999999999</v>
      </c>
      <c r="T1450" s="16">
        <f t="shared" si="2543"/>
        <v>16.199999999999999</v>
      </c>
      <c r="U1450" s="16"/>
      <c r="V1450" s="16"/>
      <c r="W1450" s="16"/>
      <c r="X1450" s="16">
        <f t="shared" si="2544"/>
        <v>16.199999999999999</v>
      </c>
      <c r="Y1450" s="16">
        <f t="shared" si="2545"/>
        <v>16.199999999999999</v>
      </c>
      <c r="Z1450" s="16">
        <f t="shared" si="2546"/>
        <v>16.199999999999999</v>
      </c>
      <c r="AA1450" s="16"/>
      <c r="AB1450" s="16"/>
      <c r="AC1450" s="16"/>
      <c r="AD1450" s="16">
        <f t="shared" si="2547"/>
        <v>16.199999999999999</v>
      </c>
      <c r="AE1450" s="16">
        <f t="shared" si="2548"/>
        <v>16.199999999999999</v>
      </c>
      <c r="AF1450" s="16">
        <f t="shared" si="2549"/>
        <v>16.199999999999999</v>
      </c>
      <c r="AG1450" s="16"/>
      <c r="AH1450" s="16">
        <f t="shared" si="2550"/>
        <v>16.199999999999999</v>
      </c>
      <c r="AI1450" s="16">
        <f t="shared" si="2551"/>
        <v>16.199999999999999</v>
      </c>
      <c r="AJ1450" s="16">
        <f t="shared" si="2552"/>
        <v>16.199999999999999</v>
      </c>
      <c r="AK1450" s="16"/>
      <c r="AL1450" s="16"/>
      <c r="AM1450" s="16"/>
      <c r="AN1450" s="16">
        <f t="shared" si="2553"/>
        <v>16.199999999999999</v>
      </c>
      <c r="AO1450" s="16">
        <f t="shared" si="2554"/>
        <v>16.199999999999999</v>
      </c>
      <c r="AP1450" s="16">
        <f t="shared" si="2555"/>
        <v>16.199999999999999</v>
      </c>
      <c r="AQ1450" s="16"/>
      <c r="AR1450" s="16"/>
      <c r="AS1450" s="16"/>
      <c r="AT1450" s="16">
        <f t="shared" si="2556"/>
        <v>16.199999999999999</v>
      </c>
      <c r="AU1450" s="16">
        <f t="shared" si="2557"/>
        <v>16.199999999999999</v>
      </c>
      <c r="AV1450" s="16">
        <f t="shared" si="2558"/>
        <v>16.199999999999999</v>
      </c>
      <c r="AW1450" s="16"/>
      <c r="AX1450" s="16"/>
      <c r="AY1450" s="16"/>
      <c r="AZ1450" s="16">
        <f t="shared" si="2559"/>
        <v>16.199999999999999</v>
      </c>
      <c r="BA1450" s="16">
        <f t="shared" si="2560"/>
        <v>16.199999999999999</v>
      </c>
      <c r="BB1450" s="16">
        <f t="shared" si="2561"/>
        <v>16.199999999999999</v>
      </c>
      <c r="BC1450" s="16"/>
      <c r="BD1450" s="30"/>
      <c r="BE1450" s="30"/>
      <c r="BF1450" s="1"/>
      <c r="BG1450" s="1"/>
      <c r="BH1450" s="1"/>
      <c r="BI1450" s="1"/>
      <c r="BJ1450" s="1"/>
    </row>
    <row r="1451" s="17" customFormat="1">
      <c r="A1451" s="18" t="s">
        <v>945</v>
      </c>
      <c r="B1451" s="19"/>
      <c r="C1451" s="18"/>
      <c r="D1451" s="18"/>
      <c r="E1451" s="20" t="s">
        <v>946</v>
      </c>
      <c r="F1451" s="21">
        <f>F1452+F1458+F1466+F1482+F1492+F1504</f>
        <v>1355816.7999999998</v>
      </c>
      <c r="G1451" s="21">
        <f>G1452+G1458+G1466+G1482+G1492+G1504</f>
        <v>1213297.8</v>
      </c>
      <c r="H1451" s="21">
        <f>H1452+H1458+H1466+H1482+H1492+H1504</f>
        <v>1097375.8</v>
      </c>
      <c r="I1451" s="21">
        <f>I1452+I1458+I1466+I1482+I1492+I1504</f>
        <v>11741.699999999999</v>
      </c>
      <c r="J1451" s="21">
        <f>J1452+J1458+J1466+J1482+J1492+J1504</f>
        <v>0</v>
      </c>
      <c r="K1451" s="21">
        <f>K1452+K1458+K1466+K1482+K1492+K1504</f>
        <v>0</v>
      </c>
      <c r="L1451" s="21">
        <f t="shared" si="2486"/>
        <v>1367558.4999999998</v>
      </c>
      <c r="M1451" s="21">
        <f t="shared" si="2487"/>
        <v>1213297.8</v>
      </c>
      <c r="N1451" s="21">
        <f t="shared" si="2488"/>
        <v>1097375.8</v>
      </c>
      <c r="O1451" s="21">
        <f>O1452+O1458+O1466+O1482+O1492+O1504</f>
        <v>106348.90352000001</v>
      </c>
      <c r="P1451" s="21">
        <f>P1452+P1458+P1466+P1482+P1492+P1504</f>
        <v>78559.072999999989</v>
      </c>
      <c r="Q1451" s="21">
        <f>Q1452+Q1458+Q1466+Q1482+Q1492+Q1504</f>
        <v>78560.651999999987</v>
      </c>
      <c r="R1451" s="21">
        <f t="shared" si="2541"/>
        <v>1473907.4035199997</v>
      </c>
      <c r="S1451" s="21">
        <f t="shared" si="2542"/>
        <v>1291856.8730000001</v>
      </c>
      <c r="T1451" s="21">
        <f t="shared" si="2543"/>
        <v>1175936.452</v>
      </c>
      <c r="U1451" s="21">
        <f>U1452+U1458+U1466+U1482+U1492+U1504</f>
        <v>0</v>
      </c>
      <c r="V1451" s="21">
        <f>V1452+V1458+V1466+V1482+V1492+V1504</f>
        <v>0</v>
      </c>
      <c r="W1451" s="21">
        <f>W1452+W1458+W1466+W1482+W1492+W1504</f>
        <v>0</v>
      </c>
      <c r="X1451" s="21">
        <f t="shared" si="2544"/>
        <v>1473907.4035199997</v>
      </c>
      <c r="Y1451" s="21">
        <f t="shared" si="2545"/>
        <v>1291856.8730000001</v>
      </c>
      <c r="Z1451" s="21">
        <f t="shared" si="2546"/>
        <v>1175936.452</v>
      </c>
      <c r="AA1451" s="21">
        <f>AA1452+AA1458+AA1466+AA1482+AA1492+AA1504</f>
        <v>10585.706000000002</v>
      </c>
      <c r="AB1451" s="21">
        <f>AB1452+AB1458+AB1466+AB1482+AB1492+AB1504</f>
        <v>7287.8000000000002</v>
      </c>
      <c r="AC1451" s="21">
        <f>AC1452+AC1458+AC1466+AC1482+AC1492+AC1504</f>
        <v>699.79999999999995</v>
      </c>
      <c r="AD1451" s="21">
        <f t="shared" si="2547"/>
        <v>1484493.1095199997</v>
      </c>
      <c r="AE1451" s="21">
        <f t="shared" si="2548"/>
        <v>1299144.6730000002</v>
      </c>
      <c r="AF1451" s="21">
        <f t="shared" si="2549"/>
        <v>1176636.2520000001</v>
      </c>
      <c r="AG1451" s="21">
        <f>AG1452+AG1458+AG1466+AG1482+AG1492+AG1504</f>
        <v>0</v>
      </c>
      <c r="AH1451" s="21">
        <f t="shared" si="2550"/>
        <v>1484493.1095199997</v>
      </c>
      <c r="AI1451" s="21">
        <f t="shared" si="2551"/>
        <v>1299144.6730000002</v>
      </c>
      <c r="AJ1451" s="21">
        <f t="shared" si="2552"/>
        <v>1176636.2520000001</v>
      </c>
      <c r="AK1451" s="21">
        <f>AK1452+AK1458+AK1466+AK1482+AK1492+AK1504</f>
        <v>22321.099999999999</v>
      </c>
      <c r="AL1451" s="21">
        <f>AL1452+AL1458+AL1466+AL1482+AL1492+AL1504</f>
        <v>7705.5</v>
      </c>
      <c r="AM1451" s="21">
        <f>AM1452+AM1458+AM1466+AM1482+AM1492+AM1504</f>
        <v>7705.5</v>
      </c>
      <c r="AN1451" s="21">
        <f t="shared" si="2553"/>
        <v>1506814.2095199998</v>
      </c>
      <c r="AO1451" s="21">
        <f t="shared" si="2554"/>
        <v>1306850.1730000002</v>
      </c>
      <c r="AP1451" s="21">
        <f t="shared" si="2555"/>
        <v>1184341.7520000001</v>
      </c>
      <c r="AQ1451" s="21">
        <f>AQ1452+AQ1458+AQ1466+AQ1482+AQ1492+AQ1504</f>
        <v>0</v>
      </c>
      <c r="AR1451" s="21">
        <f>AR1452+AR1458+AR1466+AR1482+AR1492+AR1504</f>
        <v>-7705.5</v>
      </c>
      <c r="AS1451" s="21">
        <f>AS1452+AS1458+AS1466+AS1482+AS1492+AS1504</f>
        <v>-7705.5</v>
      </c>
      <c r="AT1451" s="21">
        <f t="shared" si="2556"/>
        <v>1506814.2095199998</v>
      </c>
      <c r="AU1451" s="21">
        <f t="shared" si="2557"/>
        <v>1299144.6730000002</v>
      </c>
      <c r="AV1451" s="21">
        <f t="shared" si="2558"/>
        <v>1176636.2520000001</v>
      </c>
      <c r="AW1451" s="21">
        <f>AW1452+AW1458+AW1466+AW1482+AW1492+AW1504</f>
        <v>-178202.15900000001</v>
      </c>
      <c r="AX1451" s="21">
        <f>AX1452+AX1458+AX1466+AX1482+AX1492+AX1504</f>
        <v>185272.20600000001</v>
      </c>
      <c r="AY1451" s="21">
        <f>AY1452+AY1458+AY1466+AY1482+AY1492+AY1504</f>
        <v>0</v>
      </c>
      <c r="AZ1451" s="21">
        <f t="shared" si="2559"/>
        <v>1328612.0505199998</v>
      </c>
      <c r="BA1451" s="21">
        <f t="shared" si="2560"/>
        <v>1484416.8790000002</v>
      </c>
      <c r="BB1451" s="21">
        <f t="shared" si="2561"/>
        <v>1176636.2520000001</v>
      </c>
      <c r="BC1451" s="21">
        <f>BC1452+BC1458+BC1466+BC1482+BC1492+BC1504</f>
        <v>0</v>
      </c>
      <c r="BD1451" s="22"/>
      <c r="BE1451" s="22"/>
      <c r="BF1451" s="17"/>
      <c r="BG1451" s="17"/>
      <c r="BH1451" s="17"/>
      <c r="BI1451" s="17"/>
      <c r="BJ1451" s="17"/>
    </row>
    <row r="1452" s="23" customFormat="1">
      <c r="A1452" s="24" t="s">
        <v>947</v>
      </c>
      <c r="B1452" s="25"/>
      <c r="C1452" s="24"/>
      <c r="D1452" s="24"/>
      <c r="E1452" s="26" t="s">
        <v>948</v>
      </c>
      <c r="F1452" s="27">
        <f>F1453</f>
        <v>151220.90000000002</v>
      </c>
      <c r="G1452" s="27">
        <f>G1453</f>
        <v>155443.90000000002</v>
      </c>
      <c r="H1452" s="27">
        <f>H1453</f>
        <v>155443.90000000002</v>
      </c>
      <c r="I1452" s="27">
        <f>I1453</f>
        <v>0</v>
      </c>
      <c r="J1452" s="27">
        <f>J1453</f>
        <v>0</v>
      </c>
      <c r="K1452" s="27">
        <f>K1453</f>
        <v>0</v>
      </c>
      <c r="L1452" s="27">
        <f t="shared" si="2486"/>
        <v>151220.90000000002</v>
      </c>
      <c r="M1452" s="27">
        <f t="shared" si="2487"/>
        <v>155443.90000000002</v>
      </c>
      <c r="N1452" s="27">
        <f t="shared" si="2488"/>
        <v>155443.90000000002</v>
      </c>
      <c r="O1452" s="27">
        <f>O1453</f>
        <v>10355.6</v>
      </c>
      <c r="P1452" s="27">
        <f>P1453</f>
        <v>11417.299999999999</v>
      </c>
      <c r="Q1452" s="27">
        <f>Q1453</f>
        <v>11417.299999999999</v>
      </c>
      <c r="R1452" s="27">
        <f t="shared" si="2541"/>
        <v>161576.50000000003</v>
      </c>
      <c r="S1452" s="27">
        <f t="shared" si="2542"/>
        <v>166861.20000000001</v>
      </c>
      <c r="T1452" s="27">
        <f t="shared" si="2543"/>
        <v>166861.20000000001</v>
      </c>
      <c r="U1452" s="27">
        <f>U1453</f>
        <v>0</v>
      </c>
      <c r="V1452" s="27">
        <f>V1453</f>
        <v>0</v>
      </c>
      <c r="W1452" s="27">
        <f>W1453</f>
        <v>0</v>
      </c>
      <c r="X1452" s="27">
        <f t="shared" si="2544"/>
        <v>161576.50000000003</v>
      </c>
      <c r="Y1452" s="27">
        <f t="shared" si="2545"/>
        <v>166861.20000000001</v>
      </c>
      <c r="Z1452" s="27">
        <f t="shared" si="2546"/>
        <v>166861.20000000001</v>
      </c>
      <c r="AA1452" s="27">
        <f>AA1453</f>
        <v>0</v>
      </c>
      <c r="AB1452" s="27">
        <f>AB1453</f>
        <v>0</v>
      </c>
      <c r="AC1452" s="27">
        <f>AC1453</f>
        <v>0</v>
      </c>
      <c r="AD1452" s="27">
        <f t="shared" si="2547"/>
        <v>161576.50000000003</v>
      </c>
      <c r="AE1452" s="27">
        <f t="shared" si="2548"/>
        <v>166861.20000000001</v>
      </c>
      <c r="AF1452" s="27">
        <f t="shared" si="2549"/>
        <v>166861.20000000001</v>
      </c>
      <c r="AG1452" s="27">
        <f>AG1453</f>
        <v>0</v>
      </c>
      <c r="AH1452" s="27">
        <f t="shared" si="2550"/>
        <v>161576.50000000003</v>
      </c>
      <c r="AI1452" s="27">
        <f t="shared" si="2551"/>
        <v>166861.20000000001</v>
      </c>
      <c r="AJ1452" s="27">
        <f t="shared" si="2552"/>
        <v>166861.20000000001</v>
      </c>
      <c r="AK1452" s="27">
        <f>AK1453</f>
        <v>0</v>
      </c>
      <c r="AL1452" s="27">
        <f>AL1453</f>
        <v>0</v>
      </c>
      <c r="AM1452" s="27">
        <f>AM1453</f>
        <v>0</v>
      </c>
      <c r="AN1452" s="27">
        <f t="shared" si="2553"/>
        <v>161576.50000000003</v>
      </c>
      <c r="AO1452" s="27">
        <f t="shared" si="2554"/>
        <v>166861.20000000001</v>
      </c>
      <c r="AP1452" s="27">
        <f t="shared" si="2555"/>
        <v>166861.20000000001</v>
      </c>
      <c r="AQ1452" s="27">
        <f>AQ1453</f>
        <v>0</v>
      </c>
      <c r="AR1452" s="27">
        <f>AR1453</f>
        <v>0</v>
      </c>
      <c r="AS1452" s="27">
        <f>AS1453</f>
        <v>0</v>
      </c>
      <c r="AT1452" s="27">
        <f t="shared" si="2556"/>
        <v>161576.50000000003</v>
      </c>
      <c r="AU1452" s="27">
        <f t="shared" si="2557"/>
        <v>166861.20000000001</v>
      </c>
      <c r="AV1452" s="27">
        <f t="shared" si="2558"/>
        <v>166861.20000000001</v>
      </c>
      <c r="AW1452" s="27">
        <f>AW1453</f>
        <v>0</v>
      </c>
      <c r="AX1452" s="27">
        <f>AX1453</f>
        <v>0</v>
      </c>
      <c r="AY1452" s="27">
        <f>AY1453</f>
        <v>0</v>
      </c>
      <c r="AZ1452" s="27">
        <f t="shared" si="2559"/>
        <v>161576.50000000003</v>
      </c>
      <c r="BA1452" s="27">
        <f t="shared" si="2560"/>
        <v>166861.20000000001</v>
      </c>
      <c r="BB1452" s="27">
        <f t="shared" si="2561"/>
        <v>166861.20000000001</v>
      </c>
      <c r="BC1452" s="27">
        <f>BC1453</f>
        <v>0</v>
      </c>
      <c r="BD1452" s="28"/>
      <c r="BE1452" s="28"/>
      <c r="BF1452" s="23"/>
      <c r="BG1452" s="23"/>
      <c r="BH1452" s="23"/>
      <c r="BI1452" s="23"/>
      <c r="BJ1452" s="23"/>
    </row>
    <row r="1453" s="1" customFormat="1">
      <c r="A1453" s="13" t="s">
        <v>949</v>
      </c>
      <c r="B1453" s="14"/>
      <c r="C1453" s="13"/>
      <c r="D1453" s="13"/>
      <c r="E1453" s="29" t="s">
        <v>147</v>
      </c>
      <c r="F1453" s="16">
        <f>F1454+F1456</f>
        <v>151220.90000000002</v>
      </c>
      <c r="G1453" s="16">
        <f>G1454+G1456</f>
        <v>155443.90000000002</v>
      </c>
      <c r="H1453" s="16">
        <f>H1454+H1456</f>
        <v>155443.90000000002</v>
      </c>
      <c r="I1453" s="16">
        <f>I1454+I1456</f>
        <v>0</v>
      </c>
      <c r="J1453" s="16">
        <f>J1454+J1456</f>
        <v>0</v>
      </c>
      <c r="K1453" s="16">
        <f>K1454+K1456</f>
        <v>0</v>
      </c>
      <c r="L1453" s="16">
        <f t="shared" si="2486"/>
        <v>151220.90000000002</v>
      </c>
      <c r="M1453" s="16">
        <f t="shared" si="2487"/>
        <v>155443.90000000002</v>
      </c>
      <c r="N1453" s="16">
        <f t="shared" si="2488"/>
        <v>155443.90000000002</v>
      </c>
      <c r="O1453" s="16">
        <f>O1454+O1456</f>
        <v>10355.6</v>
      </c>
      <c r="P1453" s="16">
        <f>P1454+P1456</f>
        <v>11417.299999999999</v>
      </c>
      <c r="Q1453" s="16">
        <f>Q1454+Q1456</f>
        <v>11417.299999999999</v>
      </c>
      <c r="R1453" s="16">
        <f t="shared" si="2541"/>
        <v>161576.50000000003</v>
      </c>
      <c r="S1453" s="16">
        <f t="shared" si="2542"/>
        <v>166861.20000000001</v>
      </c>
      <c r="T1453" s="16">
        <f t="shared" si="2543"/>
        <v>166861.20000000001</v>
      </c>
      <c r="U1453" s="16">
        <f>U1454+U1456</f>
        <v>0</v>
      </c>
      <c r="V1453" s="16">
        <f>V1454+V1456</f>
        <v>0</v>
      </c>
      <c r="W1453" s="16">
        <f>W1454+W1456</f>
        <v>0</v>
      </c>
      <c r="X1453" s="16">
        <f t="shared" si="2544"/>
        <v>161576.50000000003</v>
      </c>
      <c r="Y1453" s="16">
        <f t="shared" si="2545"/>
        <v>166861.20000000001</v>
      </c>
      <c r="Z1453" s="16">
        <f t="shared" si="2546"/>
        <v>166861.20000000001</v>
      </c>
      <c r="AA1453" s="16">
        <f>AA1454+AA1456</f>
        <v>0</v>
      </c>
      <c r="AB1453" s="16">
        <f>AB1454+AB1456</f>
        <v>0</v>
      </c>
      <c r="AC1453" s="16">
        <f>AC1454+AC1456</f>
        <v>0</v>
      </c>
      <c r="AD1453" s="16">
        <f t="shared" si="2547"/>
        <v>161576.50000000003</v>
      </c>
      <c r="AE1453" s="16">
        <f t="shared" si="2548"/>
        <v>166861.20000000001</v>
      </c>
      <c r="AF1453" s="16">
        <f t="shared" si="2549"/>
        <v>166861.20000000001</v>
      </c>
      <c r="AG1453" s="16">
        <f>AG1454+AG1456</f>
        <v>0</v>
      </c>
      <c r="AH1453" s="16">
        <f t="shared" si="2550"/>
        <v>161576.50000000003</v>
      </c>
      <c r="AI1453" s="16">
        <f t="shared" si="2551"/>
        <v>166861.20000000001</v>
      </c>
      <c r="AJ1453" s="16">
        <f t="shared" si="2552"/>
        <v>166861.20000000001</v>
      </c>
      <c r="AK1453" s="16">
        <f>AK1454+AK1456</f>
        <v>0</v>
      </c>
      <c r="AL1453" s="16">
        <f>AL1454+AL1456</f>
        <v>0</v>
      </c>
      <c r="AM1453" s="16">
        <f>AM1454+AM1456</f>
        <v>0</v>
      </c>
      <c r="AN1453" s="16">
        <f t="shared" si="2553"/>
        <v>161576.50000000003</v>
      </c>
      <c r="AO1453" s="16">
        <f t="shared" si="2554"/>
        <v>166861.20000000001</v>
      </c>
      <c r="AP1453" s="16">
        <f t="shared" si="2555"/>
        <v>166861.20000000001</v>
      </c>
      <c r="AQ1453" s="16">
        <f>AQ1454+AQ1456</f>
        <v>0</v>
      </c>
      <c r="AR1453" s="16">
        <f>AR1454+AR1456</f>
        <v>0</v>
      </c>
      <c r="AS1453" s="16">
        <f>AS1454+AS1456</f>
        <v>0</v>
      </c>
      <c r="AT1453" s="16">
        <f t="shared" si="2556"/>
        <v>161576.50000000003</v>
      </c>
      <c r="AU1453" s="16">
        <f t="shared" si="2557"/>
        <v>166861.20000000001</v>
      </c>
      <c r="AV1453" s="16">
        <f t="shared" si="2558"/>
        <v>166861.20000000001</v>
      </c>
      <c r="AW1453" s="16">
        <f>AW1454+AW1456</f>
        <v>0</v>
      </c>
      <c r="AX1453" s="16">
        <f>AX1454+AX1456</f>
        <v>0</v>
      </c>
      <c r="AY1453" s="16">
        <f>AY1454+AY1456</f>
        <v>0</v>
      </c>
      <c r="AZ1453" s="16">
        <f t="shared" si="2559"/>
        <v>161576.50000000003</v>
      </c>
      <c r="BA1453" s="16">
        <f t="shared" si="2560"/>
        <v>166861.20000000001</v>
      </c>
      <c r="BB1453" s="16">
        <f t="shared" si="2561"/>
        <v>166861.20000000001</v>
      </c>
      <c r="BC1453" s="16">
        <f>BC1454+BC1456</f>
        <v>0</v>
      </c>
      <c r="BD1453" s="30"/>
      <c r="BE1453" s="30"/>
      <c r="BF1453" s="1"/>
      <c r="BG1453" s="1"/>
      <c r="BH1453" s="1"/>
      <c r="BI1453" s="1"/>
      <c r="BJ1453" s="1"/>
    </row>
    <row r="1454" s="1" customFormat="1">
      <c r="A1454" s="13" t="s">
        <v>949</v>
      </c>
      <c r="B1454" s="14" t="s">
        <v>148</v>
      </c>
      <c r="C1454" s="13"/>
      <c r="D1454" s="13"/>
      <c r="E1454" s="29" t="s">
        <v>149</v>
      </c>
      <c r="F1454" s="16">
        <f>F1455</f>
        <v>134869.20000000001</v>
      </c>
      <c r="G1454" s="16">
        <f>G1455</f>
        <v>139092.20000000001</v>
      </c>
      <c r="H1454" s="16">
        <f>H1455</f>
        <v>139092.20000000001</v>
      </c>
      <c r="I1454" s="16">
        <f>I1455</f>
        <v>0</v>
      </c>
      <c r="J1454" s="16">
        <f>J1455</f>
        <v>0</v>
      </c>
      <c r="K1454" s="16">
        <f>K1455</f>
        <v>0</v>
      </c>
      <c r="L1454" s="16">
        <f t="shared" si="2486"/>
        <v>134869.20000000001</v>
      </c>
      <c r="M1454" s="16">
        <f t="shared" si="2487"/>
        <v>139092.20000000001</v>
      </c>
      <c r="N1454" s="16">
        <f t="shared" si="2488"/>
        <v>139092.20000000001</v>
      </c>
      <c r="O1454" s="16">
        <f>O1455</f>
        <v>10355.6</v>
      </c>
      <c r="P1454" s="16">
        <f>P1455</f>
        <v>11417.299999999999</v>
      </c>
      <c r="Q1454" s="16">
        <f>Q1455</f>
        <v>11417.299999999999</v>
      </c>
      <c r="R1454" s="16">
        <f t="shared" si="2541"/>
        <v>145224.80000000002</v>
      </c>
      <c r="S1454" s="16">
        <f t="shared" si="2542"/>
        <v>150509.5</v>
      </c>
      <c r="T1454" s="16">
        <f t="shared" si="2543"/>
        <v>150509.5</v>
      </c>
      <c r="U1454" s="16">
        <f>U1455</f>
        <v>0</v>
      </c>
      <c r="V1454" s="16">
        <f>V1455</f>
        <v>0</v>
      </c>
      <c r="W1454" s="16">
        <f>W1455</f>
        <v>0</v>
      </c>
      <c r="X1454" s="16">
        <f t="shared" si="2544"/>
        <v>145224.80000000002</v>
      </c>
      <c r="Y1454" s="16">
        <f t="shared" si="2545"/>
        <v>150509.5</v>
      </c>
      <c r="Z1454" s="16">
        <f t="shared" si="2546"/>
        <v>150509.5</v>
      </c>
      <c r="AA1454" s="16">
        <f>AA1455</f>
        <v>0</v>
      </c>
      <c r="AB1454" s="16">
        <f>AB1455</f>
        <v>0</v>
      </c>
      <c r="AC1454" s="16">
        <f>AC1455</f>
        <v>0</v>
      </c>
      <c r="AD1454" s="16">
        <f t="shared" si="2547"/>
        <v>145224.80000000002</v>
      </c>
      <c r="AE1454" s="16">
        <f t="shared" si="2548"/>
        <v>150509.5</v>
      </c>
      <c r="AF1454" s="16">
        <f t="shared" si="2549"/>
        <v>150509.5</v>
      </c>
      <c r="AG1454" s="16">
        <f>AG1455</f>
        <v>0</v>
      </c>
      <c r="AH1454" s="16">
        <f t="shared" si="2550"/>
        <v>145224.80000000002</v>
      </c>
      <c r="AI1454" s="16">
        <f t="shared" si="2551"/>
        <v>150509.5</v>
      </c>
      <c r="AJ1454" s="16">
        <f t="shared" si="2552"/>
        <v>150509.5</v>
      </c>
      <c r="AK1454" s="16">
        <f>AK1455</f>
        <v>0</v>
      </c>
      <c r="AL1454" s="16">
        <f>AL1455</f>
        <v>0</v>
      </c>
      <c r="AM1454" s="16">
        <f>AM1455</f>
        <v>0</v>
      </c>
      <c r="AN1454" s="16">
        <f t="shared" si="2553"/>
        <v>145224.80000000002</v>
      </c>
      <c r="AO1454" s="16">
        <f t="shared" si="2554"/>
        <v>150509.5</v>
      </c>
      <c r="AP1454" s="16">
        <f t="shared" si="2555"/>
        <v>150509.5</v>
      </c>
      <c r="AQ1454" s="16">
        <f>AQ1455</f>
        <v>0</v>
      </c>
      <c r="AR1454" s="16">
        <f>AR1455</f>
        <v>0</v>
      </c>
      <c r="AS1454" s="16">
        <f>AS1455</f>
        <v>0</v>
      </c>
      <c r="AT1454" s="16">
        <f t="shared" si="2556"/>
        <v>145224.80000000002</v>
      </c>
      <c r="AU1454" s="16">
        <f t="shared" si="2557"/>
        <v>150509.5</v>
      </c>
      <c r="AV1454" s="16">
        <f t="shared" si="2558"/>
        <v>150509.5</v>
      </c>
      <c r="AW1454" s="16">
        <f>AW1455</f>
        <v>0</v>
      </c>
      <c r="AX1454" s="16">
        <f>AX1455</f>
        <v>0</v>
      </c>
      <c r="AY1454" s="16">
        <f>AY1455</f>
        <v>0</v>
      </c>
      <c r="AZ1454" s="16">
        <f t="shared" si="2559"/>
        <v>145224.80000000002</v>
      </c>
      <c r="BA1454" s="16">
        <f t="shared" si="2560"/>
        <v>150509.5</v>
      </c>
      <c r="BB1454" s="16">
        <f t="shared" si="2561"/>
        <v>150509.5</v>
      </c>
      <c r="BC1454" s="16">
        <f>BC1455</f>
        <v>0</v>
      </c>
      <c r="BD1454" s="30"/>
      <c r="BE1454" s="30"/>
      <c r="BF1454" s="1"/>
      <c r="BG1454" s="1"/>
      <c r="BH1454" s="1"/>
      <c r="BI1454" s="1"/>
      <c r="BJ1454" s="1"/>
    </row>
    <row r="1455" s="1" customFormat="1">
      <c r="A1455" s="13" t="s">
        <v>949</v>
      </c>
      <c r="B1455" s="14">
        <v>100</v>
      </c>
      <c r="C1455" s="13" t="s">
        <v>37</v>
      </c>
      <c r="D1455" s="13" t="s">
        <v>38</v>
      </c>
      <c r="E1455" s="29" t="s">
        <v>39</v>
      </c>
      <c r="F1455" s="16">
        <v>134869.20000000001</v>
      </c>
      <c r="G1455" s="16">
        <v>139092.20000000001</v>
      </c>
      <c r="H1455" s="16">
        <v>139092.20000000001</v>
      </c>
      <c r="I1455" s="16"/>
      <c r="J1455" s="16"/>
      <c r="K1455" s="16"/>
      <c r="L1455" s="16">
        <f t="shared" si="2486"/>
        <v>134869.20000000001</v>
      </c>
      <c r="M1455" s="16">
        <f t="shared" si="2487"/>
        <v>139092.20000000001</v>
      </c>
      <c r="N1455" s="16">
        <f t="shared" si="2488"/>
        <v>139092.20000000001</v>
      </c>
      <c r="O1455" s="16">
        <v>10355.6</v>
      </c>
      <c r="P1455" s="16">
        <v>11417.299999999999</v>
      </c>
      <c r="Q1455" s="16">
        <v>11417.299999999999</v>
      </c>
      <c r="R1455" s="16">
        <f t="shared" si="2541"/>
        <v>145224.80000000002</v>
      </c>
      <c r="S1455" s="16">
        <f t="shared" si="2542"/>
        <v>150509.5</v>
      </c>
      <c r="T1455" s="16">
        <f t="shared" si="2543"/>
        <v>150509.5</v>
      </c>
      <c r="U1455" s="16"/>
      <c r="V1455" s="16"/>
      <c r="W1455" s="16"/>
      <c r="X1455" s="16">
        <f t="shared" si="2544"/>
        <v>145224.80000000002</v>
      </c>
      <c r="Y1455" s="16">
        <f t="shared" si="2545"/>
        <v>150509.5</v>
      </c>
      <c r="Z1455" s="16">
        <f t="shared" si="2546"/>
        <v>150509.5</v>
      </c>
      <c r="AA1455" s="16"/>
      <c r="AB1455" s="16"/>
      <c r="AC1455" s="16"/>
      <c r="AD1455" s="16">
        <f t="shared" si="2547"/>
        <v>145224.80000000002</v>
      </c>
      <c r="AE1455" s="16">
        <f t="shared" si="2548"/>
        <v>150509.5</v>
      </c>
      <c r="AF1455" s="16">
        <f t="shared" si="2549"/>
        <v>150509.5</v>
      </c>
      <c r="AG1455" s="16"/>
      <c r="AH1455" s="16">
        <f t="shared" si="2550"/>
        <v>145224.80000000002</v>
      </c>
      <c r="AI1455" s="16">
        <f t="shared" si="2551"/>
        <v>150509.5</v>
      </c>
      <c r="AJ1455" s="16">
        <f t="shared" si="2552"/>
        <v>150509.5</v>
      </c>
      <c r="AK1455" s="16"/>
      <c r="AL1455" s="16"/>
      <c r="AM1455" s="16"/>
      <c r="AN1455" s="16">
        <f t="shared" si="2553"/>
        <v>145224.80000000002</v>
      </c>
      <c r="AO1455" s="16">
        <f t="shared" si="2554"/>
        <v>150509.5</v>
      </c>
      <c r="AP1455" s="16">
        <f t="shared" si="2555"/>
        <v>150509.5</v>
      </c>
      <c r="AQ1455" s="16"/>
      <c r="AR1455" s="16"/>
      <c r="AS1455" s="16"/>
      <c r="AT1455" s="16">
        <f t="shared" si="2556"/>
        <v>145224.80000000002</v>
      </c>
      <c r="AU1455" s="16">
        <f t="shared" si="2557"/>
        <v>150509.5</v>
      </c>
      <c r="AV1455" s="16">
        <f t="shared" si="2558"/>
        <v>150509.5</v>
      </c>
      <c r="AW1455" s="16"/>
      <c r="AX1455" s="16"/>
      <c r="AY1455" s="16"/>
      <c r="AZ1455" s="16">
        <f t="shared" si="2559"/>
        <v>145224.80000000002</v>
      </c>
      <c r="BA1455" s="16">
        <f t="shared" si="2560"/>
        <v>150509.5</v>
      </c>
      <c r="BB1455" s="16">
        <f t="shared" si="2561"/>
        <v>150509.5</v>
      </c>
      <c r="BC1455" s="16"/>
      <c r="BD1455" s="30"/>
      <c r="BE1455" s="30"/>
      <c r="BF1455" s="1"/>
      <c r="BG1455" s="1"/>
      <c r="BH1455" s="1"/>
      <c r="BI1455" s="1"/>
      <c r="BJ1455" s="1"/>
    </row>
    <row r="1456" s="1" customFormat="1">
      <c r="A1456" s="13" t="s">
        <v>949</v>
      </c>
      <c r="B1456" s="14" t="s">
        <v>66</v>
      </c>
      <c r="C1456" s="13"/>
      <c r="D1456" s="13"/>
      <c r="E1456" s="29" t="s">
        <v>67</v>
      </c>
      <c r="F1456" s="16">
        <f>F1457</f>
        <v>16351.700000000001</v>
      </c>
      <c r="G1456" s="16">
        <f>G1457</f>
        <v>16351.700000000001</v>
      </c>
      <c r="H1456" s="16">
        <f>H1457</f>
        <v>16351.700000000001</v>
      </c>
      <c r="I1456" s="16">
        <f>I1457</f>
        <v>0</v>
      </c>
      <c r="J1456" s="16">
        <f>J1457</f>
        <v>0</v>
      </c>
      <c r="K1456" s="16">
        <f>K1457</f>
        <v>0</v>
      </c>
      <c r="L1456" s="16">
        <f t="shared" si="2486"/>
        <v>16351.700000000001</v>
      </c>
      <c r="M1456" s="16">
        <f t="shared" si="2487"/>
        <v>16351.700000000001</v>
      </c>
      <c r="N1456" s="16">
        <f t="shared" si="2488"/>
        <v>16351.700000000001</v>
      </c>
      <c r="O1456" s="16">
        <f>O1457</f>
        <v>0</v>
      </c>
      <c r="P1456" s="16">
        <f>P1457</f>
        <v>0</v>
      </c>
      <c r="Q1456" s="16">
        <f>Q1457</f>
        <v>0</v>
      </c>
      <c r="R1456" s="16">
        <f t="shared" si="2541"/>
        <v>16351.700000000001</v>
      </c>
      <c r="S1456" s="16">
        <f t="shared" si="2542"/>
        <v>16351.700000000001</v>
      </c>
      <c r="T1456" s="16">
        <f t="shared" si="2543"/>
        <v>16351.700000000001</v>
      </c>
      <c r="U1456" s="16">
        <f>U1457</f>
        <v>0</v>
      </c>
      <c r="V1456" s="16">
        <f>V1457</f>
        <v>0</v>
      </c>
      <c r="W1456" s="16">
        <f>W1457</f>
        <v>0</v>
      </c>
      <c r="X1456" s="16">
        <f t="shared" si="2544"/>
        <v>16351.700000000001</v>
      </c>
      <c r="Y1456" s="16">
        <f t="shared" si="2545"/>
        <v>16351.700000000001</v>
      </c>
      <c r="Z1456" s="16">
        <f t="shared" si="2546"/>
        <v>16351.700000000001</v>
      </c>
      <c r="AA1456" s="16">
        <f>AA1457</f>
        <v>0</v>
      </c>
      <c r="AB1456" s="16">
        <f>AB1457</f>
        <v>0</v>
      </c>
      <c r="AC1456" s="16">
        <f>AC1457</f>
        <v>0</v>
      </c>
      <c r="AD1456" s="16">
        <f t="shared" si="2547"/>
        <v>16351.700000000001</v>
      </c>
      <c r="AE1456" s="16">
        <f t="shared" si="2548"/>
        <v>16351.700000000001</v>
      </c>
      <c r="AF1456" s="16">
        <f t="shared" si="2549"/>
        <v>16351.700000000001</v>
      </c>
      <c r="AG1456" s="16">
        <f>AG1457</f>
        <v>0</v>
      </c>
      <c r="AH1456" s="16">
        <f t="shared" si="2550"/>
        <v>16351.700000000001</v>
      </c>
      <c r="AI1456" s="16">
        <f t="shared" si="2551"/>
        <v>16351.700000000001</v>
      </c>
      <c r="AJ1456" s="16">
        <f t="shared" si="2552"/>
        <v>16351.700000000001</v>
      </c>
      <c r="AK1456" s="16">
        <f>AK1457</f>
        <v>0</v>
      </c>
      <c r="AL1456" s="16">
        <f>AL1457</f>
        <v>0</v>
      </c>
      <c r="AM1456" s="16">
        <f>AM1457</f>
        <v>0</v>
      </c>
      <c r="AN1456" s="16">
        <f t="shared" si="2553"/>
        <v>16351.700000000001</v>
      </c>
      <c r="AO1456" s="16">
        <f t="shared" si="2554"/>
        <v>16351.700000000001</v>
      </c>
      <c r="AP1456" s="16">
        <f t="shared" si="2555"/>
        <v>16351.700000000001</v>
      </c>
      <c r="AQ1456" s="16">
        <f>AQ1457</f>
        <v>0</v>
      </c>
      <c r="AR1456" s="16">
        <f>AR1457</f>
        <v>0</v>
      </c>
      <c r="AS1456" s="16">
        <f>AS1457</f>
        <v>0</v>
      </c>
      <c r="AT1456" s="16">
        <f t="shared" si="2556"/>
        <v>16351.700000000001</v>
      </c>
      <c r="AU1456" s="16">
        <f t="shared" si="2557"/>
        <v>16351.700000000001</v>
      </c>
      <c r="AV1456" s="16">
        <f t="shared" si="2558"/>
        <v>16351.700000000001</v>
      </c>
      <c r="AW1456" s="16">
        <f>AW1457</f>
        <v>0</v>
      </c>
      <c r="AX1456" s="16">
        <f>AX1457</f>
        <v>0</v>
      </c>
      <c r="AY1456" s="16">
        <f>AY1457</f>
        <v>0</v>
      </c>
      <c r="AZ1456" s="16">
        <f t="shared" si="2559"/>
        <v>16351.700000000001</v>
      </c>
      <c r="BA1456" s="16">
        <f t="shared" si="2560"/>
        <v>16351.700000000001</v>
      </c>
      <c r="BB1456" s="16">
        <f t="shared" si="2561"/>
        <v>16351.700000000001</v>
      </c>
      <c r="BC1456" s="16">
        <f>BC1457</f>
        <v>0</v>
      </c>
      <c r="BD1456" s="30"/>
      <c r="BE1456" s="30"/>
      <c r="BF1456" s="1"/>
      <c r="BG1456" s="1"/>
      <c r="BH1456" s="1"/>
      <c r="BI1456" s="1"/>
      <c r="BJ1456" s="1"/>
    </row>
    <row r="1457" s="1" customFormat="1">
      <c r="A1457" s="13" t="s">
        <v>949</v>
      </c>
      <c r="B1457" s="14">
        <v>200</v>
      </c>
      <c r="C1457" s="13" t="s">
        <v>37</v>
      </c>
      <c r="D1457" s="13" t="s">
        <v>38</v>
      </c>
      <c r="E1457" s="29" t="s">
        <v>39</v>
      </c>
      <c r="F1457" s="16">
        <v>16351.700000000001</v>
      </c>
      <c r="G1457" s="16">
        <v>16351.700000000001</v>
      </c>
      <c r="H1457" s="16">
        <v>16351.700000000001</v>
      </c>
      <c r="I1457" s="16"/>
      <c r="J1457" s="16"/>
      <c r="K1457" s="16"/>
      <c r="L1457" s="16">
        <f t="shared" si="2486"/>
        <v>16351.700000000001</v>
      </c>
      <c r="M1457" s="16">
        <f t="shared" si="2487"/>
        <v>16351.700000000001</v>
      </c>
      <c r="N1457" s="16">
        <f t="shared" si="2488"/>
        <v>16351.700000000001</v>
      </c>
      <c r="O1457" s="16"/>
      <c r="P1457" s="16"/>
      <c r="Q1457" s="16"/>
      <c r="R1457" s="16">
        <f t="shared" si="2541"/>
        <v>16351.700000000001</v>
      </c>
      <c r="S1457" s="16">
        <f t="shared" si="2542"/>
        <v>16351.700000000001</v>
      </c>
      <c r="T1457" s="16">
        <f t="shared" si="2543"/>
        <v>16351.700000000001</v>
      </c>
      <c r="U1457" s="16"/>
      <c r="V1457" s="16"/>
      <c r="W1457" s="16"/>
      <c r="X1457" s="16">
        <f t="shared" si="2544"/>
        <v>16351.700000000001</v>
      </c>
      <c r="Y1457" s="16">
        <f t="shared" si="2545"/>
        <v>16351.700000000001</v>
      </c>
      <c r="Z1457" s="16">
        <f t="shared" si="2546"/>
        <v>16351.700000000001</v>
      </c>
      <c r="AA1457" s="16"/>
      <c r="AB1457" s="16"/>
      <c r="AC1457" s="16"/>
      <c r="AD1457" s="16">
        <f t="shared" si="2547"/>
        <v>16351.700000000001</v>
      </c>
      <c r="AE1457" s="16">
        <f t="shared" si="2548"/>
        <v>16351.700000000001</v>
      </c>
      <c r="AF1457" s="16">
        <f t="shared" si="2549"/>
        <v>16351.700000000001</v>
      </c>
      <c r="AG1457" s="16"/>
      <c r="AH1457" s="16">
        <f t="shared" si="2550"/>
        <v>16351.700000000001</v>
      </c>
      <c r="AI1457" s="16">
        <f t="shared" si="2551"/>
        <v>16351.700000000001</v>
      </c>
      <c r="AJ1457" s="16">
        <f t="shared" si="2552"/>
        <v>16351.700000000001</v>
      </c>
      <c r="AK1457" s="16"/>
      <c r="AL1457" s="16"/>
      <c r="AM1457" s="16"/>
      <c r="AN1457" s="16">
        <f t="shared" si="2553"/>
        <v>16351.700000000001</v>
      </c>
      <c r="AO1457" s="16">
        <f t="shared" si="2554"/>
        <v>16351.700000000001</v>
      </c>
      <c r="AP1457" s="16">
        <f t="shared" si="2555"/>
        <v>16351.700000000001</v>
      </c>
      <c r="AQ1457" s="16"/>
      <c r="AR1457" s="16"/>
      <c r="AS1457" s="16"/>
      <c r="AT1457" s="16">
        <f t="shared" si="2556"/>
        <v>16351.700000000001</v>
      </c>
      <c r="AU1457" s="16">
        <f t="shared" si="2557"/>
        <v>16351.700000000001</v>
      </c>
      <c r="AV1457" s="16">
        <f t="shared" si="2558"/>
        <v>16351.700000000001</v>
      </c>
      <c r="AW1457" s="16"/>
      <c r="AX1457" s="16"/>
      <c r="AY1457" s="16"/>
      <c r="AZ1457" s="16">
        <f t="shared" si="2559"/>
        <v>16351.700000000001</v>
      </c>
      <c r="BA1457" s="16">
        <f t="shared" si="2560"/>
        <v>16351.700000000001</v>
      </c>
      <c r="BB1457" s="16">
        <f t="shared" si="2561"/>
        <v>16351.700000000001</v>
      </c>
      <c r="BC1457" s="16"/>
      <c r="BD1457" s="30"/>
      <c r="BE1457" s="30"/>
      <c r="BF1457" s="1"/>
      <c r="BG1457" s="1"/>
      <c r="BH1457" s="1"/>
      <c r="BI1457" s="1"/>
      <c r="BJ1457" s="1"/>
    </row>
    <row r="1458" s="23" customFormat="1">
      <c r="A1458" s="24" t="s">
        <v>950</v>
      </c>
      <c r="B1458" s="25"/>
      <c r="C1458" s="24"/>
      <c r="D1458" s="24"/>
      <c r="E1458" s="26" t="s">
        <v>951</v>
      </c>
      <c r="F1458" s="27">
        <f>F1459</f>
        <v>108851.59999999999</v>
      </c>
      <c r="G1458" s="27">
        <f>G1459</f>
        <v>109675.10000000001</v>
      </c>
      <c r="H1458" s="27">
        <f>H1459</f>
        <v>109675.10000000001</v>
      </c>
      <c r="I1458" s="27">
        <f>I1459</f>
        <v>0</v>
      </c>
      <c r="J1458" s="27">
        <f>J1459</f>
        <v>0</v>
      </c>
      <c r="K1458" s="27">
        <f>K1459</f>
        <v>0</v>
      </c>
      <c r="L1458" s="27">
        <f t="shared" si="2486"/>
        <v>108851.59999999999</v>
      </c>
      <c r="M1458" s="27">
        <f t="shared" si="2487"/>
        <v>109675.10000000001</v>
      </c>
      <c r="N1458" s="27">
        <f t="shared" si="2488"/>
        <v>109675.10000000001</v>
      </c>
      <c r="O1458" s="27">
        <f>O1459</f>
        <v>17527.853999999999</v>
      </c>
      <c r="P1458" s="27">
        <f>P1459</f>
        <v>21645.412999999997</v>
      </c>
      <c r="Q1458" s="27">
        <f>Q1459</f>
        <v>21645.412999999997</v>
      </c>
      <c r="R1458" s="27">
        <f t="shared" si="2541"/>
        <v>126379.454</v>
      </c>
      <c r="S1458" s="27">
        <f t="shared" si="2542"/>
        <v>131320.51300000001</v>
      </c>
      <c r="T1458" s="27">
        <f t="shared" si="2543"/>
        <v>131320.51300000001</v>
      </c>
      <c r="U1458" s="27">
        <f>U1459</f>
        <v>0</v>
      </c>
      <c r="V1458" s="27">
        <f>V1459</f>
        <v>0</v>
      </c>
      <c r="W1458" s="27">
        <f>W1459</f>
        <v>0</v>
      </c>
      <c r="X1458" s="27">
        <f t="shared" si="2544"/>
        <v>126379.454</v>
      </c>
      <c r="Y1458" s="27">
        <f t="shared" si="2545"/>
        <v>131320.51300000001</v>
      </c>
      <c r="Z1458" s="27">
        <f t="shared" si="2546"/>
        <v>131320.51300000001</v>
      </c>
      <c r="AA1458" s="27">
        <f>AA1459</f>
        <v>0</v>
      </c>
      <c r="AB1458" s="27">
        <f>AB1459</f>
        <v>0</v>
      </c>
      <c r="AC1458" s="27">
        <f>AC1459</f>
        <v>0</v>
      </c>
      <c r="AD1458" s="27">
        <f t="shared" si="2547"/>
        <v>126379.454</v>
      </c>
      <c r="AE1458" s="27">
        <f t="shared" si="2548"/>
        <v>131320.51300000001</v>
      </c>
      <c r="AF1458" s="27">
        <f t="shared" si="2549"/>
        <v>131320.51300000001</v>
      </c>
      <c r="AG1458" s="27">
        <f>AG1459</f>
        <v>0</v>
      </c>
      <c r="AH1458" s="27">
        <f t="shared" si="2550"/>
        <v>126379.454</v>
      </c>
      <c r="AI1458" s="27">
        <f t="shared" si="2551"/>
        <v>131320.51300000001</v>
      </c>
      <c r="AJ1458" s="27">
        <f t="shared" si="2552"/>
        <v>131320.51300000001</v>
      </c>
      <c r="AK1458" s="27">
        <f>AK1459</f>
        <v>0</v>
      </c>
      <c r="AL1458" s="27">
        <f>AL1459</f>
        <v>0</v>
      </c>
      <c r="AM1458" s="27">
        <f>AM1459</f>
        <v>0</v>
      </c>
      <c r="AN1458" s="27">
        <f t="shared" si="2553"/>
        <v>126379.454</v>
      </c>
      <c r="AO1458" s="27">
        <f t="shared" si="2554"/>
        <v>131320.51300000001</v>
      </c>
      <c r="AP1458" s="27">
        <f t="shared" si="2555"/>
        <v>131320.51300000001</v>
      </c>
      <c r="AQ1458" s="27">
        <f>AQ1459</f>
        <v>0</v>
      </c>
      <c r="AR1458" s="27">
        <f>AR1459</f>
        <v>0</v>
      </c>
      <c r="AS1458" s="27">
        <f>AS1459</f>
        <v>0</v>
      </c>
      <c r="AT1458" s="27">
        <f t="shared" si="2556"/>
        <v>126379.454</v>
      </c>
      <c r="AU1458" s="27">
        <f t="shared" si="2557"/>
        <v>131320.51300000001</v>
      </c>
      <c r="AV1458" s="27">
        <f t="shared" si="2558"/>
        <v>131320.51300000001</v>
      </c>
      <c r="AW1458" s="27">
        <f>AW1459</f>
        <v>0</v>
      </c>
      <c r="AX1458" s="27">
        <f>AX1459</f>
        <v>0</v>
      </c>
      <c r="AY1458" s="27">
        <f>AY1459</f>
        <v>0</v>
      </c>
      <c r="AZ1458" s="27">
        <f t="shared" si="2559"/>
        <v>126379.454</v>
      </c>
      <c r="BA1458" s="27">
        <f t="shared" si="2560"/>
        <v>131320.51300000001</v>
      </c>
      <c r="BB1458" s="27">
        <f t="shared" si="2561"/>
        <v>131320.51300000001</v>
      </c>
      <c r="BC1458" s="27">
        <f>BC1459</f>
        <v>0</v>
      </c>
      <c r="BD1458" s="28"/>
      <c r="BE1458" s="28"/>
      <c r="BF1458" s="23"/>
      <c r="BG1458" s="23"/>
      <c r="BH1458" s="23"/>
      <c r="BI1458" s="23"/>
      <c r="BJ1458" s="23"/>
    </row>
    <row r="1459" s="1" customFormat="1">
      <c r="A1459" s="13" t="s">
        <v>952</v>
      </c>
      <c r="B1459" s="14"/>
      <c r="C1459" s="13"/>
      <c r="D1459" s="13"/>
      <c r="E1459" s="29" t="s">
        <v>147</v>
      </c>
      <c r="F1459" s="16">
        <f>F1460+F1462+F1464</f>
        <v>108851.59999999999</v>
      </c>
      <c r="G1459" s="16">
        <f>G1460+G1462+G1464</f>
        <v>109675.10000000001</v>
      </c>
      <c r="H1459" s="16">
        <f>H1460+H1462+H1464</f>
        <v>109675.10000000001</v>
      </c>
      <c r="I1459" s="16">
        <f>I1460+I1462+I1464</f>
        <v>0</v>
      </c>
      <c r="J1459" s="16">
        <f>J1460+J1462+J1464</f>
        <v>0</v>
      </c>
      <c r="K1459" s="16">
        <f>K1460+K1462+K1464</f>
        <v>0</v>
      </c>
      <c r="L1459" s="16">
        <f t="shared" si="2486"/>
        <v>108851.59999999999</v>
      </c>
      <c r="M1459" s="16">
        <f t="shared" si="2487"/>
        <v>109675.10000000001</v>
      </c>
      <c r="N1459" s="16">
        <f t="shared" si="2488"/>
        <v>109675.10000000001</v>
      </c>
      <c r="O1459" s="16">
        <f>O1460+O1462+O1464</f>
        <v>17527.853999999999</v>
      </c>
      <c r="P1459" s="16">
        <f>P1460+P1462+P1464</f>
        <v>21645.412999999997</v>
      </c>
      <c r="Q1459" s="16">
        <f>Q1460+Q1462+Q1464</f>
        <v>21645.412999999997</v>
      </c>
      <c r="R1459" s="16">
        <f t="shared" si="2541"/>
        <v>126379.454</v>
      </c>
      <c r="S1459" s="16">
        <f t="shared" si="2542"/>
        <v>131320.51300000001</v>
      </c>
      <c r="T1459" s="16">
        <f t="shared" si="2543"/>
        <v>131320.51300000001</v>
      </c>
      <c r="U1459" s="16">
        <f>U1460+U1462+U1464</f>
        <v>0</v>
      </c>
      <c r="V1459" s="16">
        <f>V1460+V1462+V1464</f>
        <v>0</v>
      </c>
      <c r="W1459" s="16">
        <f>W1460+W1462+W1464</f>
        <v>0</v>
      </c>
      <c r="X1459" s="16">
        <f t="shared" si="2544"/>
        <v>126379.454</v>
      </c>
      <c r="Y1459" s="16">
        <f t="shared" si="2545"/>
        <v>131320.51300000001</v>
      </c>
      <c r="Z1459" s="16">
        <f t="shared" si="2546"/>
        <v>131320.51300000001</v>
      </c>
      <c r="AA1459" s="16">
        <f>AA1460+AA1462+AA1464</f>
        <v>0</v>
      </c>
      <c r="AB1459" s="16">
        <f>AB1460+AB1462+AB1464</f>
        <v>0</v>
      </c>
      <c r="AC1459" s="16">
        <f>AC1460+AC1462+AC1464</f>
        <v>0</v>
      </c>
      <c r="AD1459" s="16">
        <f t="shared" si="2547"/>
        <v>126379.454</v>
      </c>
      <c r="AE1459" s="16">
        <f t="shared" si="2548"/>
        <v>131320.51300000001</v>
      </c>
      <c r="AF1459" s="16">
        <f t="shared" si="2549"/>
        <v>131320.51300000001</v>
      </c>
      <c r="AG1459" s="16">
        <f>AG1460+AG1462+AG1464</f>
        <v>0</v>
      </c>
      <c r="AH1459" s="16">
        <f t="shared" si="2550"/>
        <v>126379.454</v>
      </c>
      <c r="AI1459" s="16">
        <f t="shared" si="2551"/>
        <v>131320.51300000001</v>
      </c>
      <c r="AJ1459" s="16">
        <f t="shared" si="2552"/>
        <v>131320.51300000001</v>
      </c>
      <c r="AK1459" s="16">
        <f>AK1460+AK1462+AK1464</f>
        <v>0</v>
      </c>
      <c r="AL1459" s="16">
        <f>AL1460+AL1462+AL1464</f>
        <v>0</v>
      </c>
      <c r="AM1459" s="16">
        <f>AM1460+AM1462+AM1464</f>
        <v>0</v>
      </c>
      <c r="AN1459" s="16">
        <f t="shared" si="2553"/>
        <v>126379.454</v>
      </c>
      <c r="AO1459" s="16">
        <f t="shared" si="2554"/>
        <v>131320.51300000001</v>
      </c>
      <c r="AP1459" s="16">
        <f t="shared" si="2555"/>
        <v>131320.51300000001</v>
      </c>
      <c r="AQ1459" s="16">
        <f>AQ1460+AQ1462+AQ1464</f>
        <v>0</v>
      </c>
      <c r="AR1459" s="16">
        <f>AR1460+AR1462+AR1464</f>
        <v>0</v>
      </c>
      <c r="AS1459" s="16">
        <f>AS1460+AS1462+AS1464</f>
        <v>0</v>
      </c>
      <c r="AT1459" s="16">
        <f t="shared" si="2556"/>
        <v>126379.454</v>
      </c>
      <c r="AU1459" s="16">
        <f t="shared" si="2557"/>
        <v>131320.51300000001</v>
      </c>
      <c r="AV1459" s="16">
        <f t="shared" si="2558"/>
        <v>131320.51300000001</v>
      </c>
      <c r="AW1459" s="16">
        <f>AW1460+AW1462+AW1464</f>
        <v>0</v>
      </c>
      <c r="AX1459" s="16">
        <f>AX1460+AX1462+AX1464</f>
        <v>0</v>
      </c>
      <c r="AY1459" s="16">
        <f>AY1460+AY1462+AY1464</f>
        <v>0</v>
      </c>
      <c r="AZ1459" s="16">
        <f t="shared" si="2559"/>
        <v>126379.454</v>
      </c>
      <c r="BA1459" s="16">
        <f t="shared" si="2560"/>
        <v>131320.51300000001</v>
      </c>
      <c r="BB1459" s="16">
        <f t="shared" si="2561"/>
        <v>131320.51300000001</v>
      </c>
      <c r="BC1459" s="16">
        <f>BC1460+BC1462+BC1464</f>
        <v>0</v>
      </c>
      <c r="BD1459" s="30"/>
      <c r="BE1459" s="30"/>
      <c r="BF1459" s="1"/>
      <c r="BG1459" s="1"/>
      <c r="BH1459" s="1"/>
      <c r="BI1459" s="1"/>
      <c r="BJ1459" s="1"/>
    </row>
    <row r="1460" s="1" customFormat="1">
      <c r="A1460" s="13" t="s">
        <v>952</v>
      </c>
      <c r="B1460" s="14" t="s">
        <v>148</v>
      </c>
      <c r="C1460" s="13"/>
      <c r="D1460" s="13"/>
      <c r="E1460" s="29" t="s">
        <v>149</v>
      </c>
      <c r="F1460" s="16">
        <f>F1461</f>
        <v>92852.899999999994</v>
      </c>
      <c r="G1460" s="16">
        <f>G1461</f>
        <v>95707.800000000003</v>
      </c>
      <c r="H1460" s="16">
        <f>H1461</f>
        <v>95707.800000000003</v>
      </c>
      <c r="I1460" s="16">
        <f>I1461</f>
        <v>0</v>
      </c>
      <c r="J1460" s="16">
        <f>J1461</f>
        <v>0</v>
      </c>
      <c r="K1460" s="16">
        <f>K1461</f>
        <v>0</v>
      </c>
      <c r="L1460" s="16">
        <f t="shared" si="2486"/>
        <v>92852.899999999994</v>
      </c>
      <c r="M1460" s="16">
        <f t="shared" si="2487"/>
        <v>95707.800000000003</v>
      </c>
      <c r="N1460" s="16">
        <f t="shared" si="2488"/>
        <v>95707.800000000003</v>
      </c>
      <c r="O1460" s="16">
        <f>O1461</f>
        <v>17007.700000000001</v>
      </c>
      <c r="P1460" s="16">
        <f>P1461</f>
        <v>21100.099999999999</v>
      </c>
      <c r="Q1460" s="16">
        <f>Q1461</f>
        <v>21100.099999999999</v>
      </c>
      <c r="R1460" s="16">
        <f t="shared" si="2541"/>
        <v>109860.59999999999</v>
      </c>
      <c r="S1460" s="16">
        <f t="shared" si="2542"/>
        <v>116807.89999999999</v>
      </c>
      <c r="T1460" s="16">
        <f t="shared" si="2543"/>
        <v>116807.89999999999</v>
      </c>
      <c r="U1460" s="16">
        <f>U1461</f>
        <v>0</v>
      </c>
      <c r="V1460" s="16">
        <f>V1461</f>
        <v>0</v>
      </c>
      <c r="W1460" s="16">
        <f>W1461</f>
        <v>0</v>
      </c>
      <c r="X1460" s="16">
        <f t="shared" si="2544"/>
        <v>109860.59999999999</v>
      </c>
      <c r="Y1460" s="16">
        <f t="shared" si="2545"/>
        <v>116807.89999999999</v>
      </c>
      <c r="Z1460" s="16">
        <f t="shared" si="2546"/>
        <v>116807.89999999999</v>
      </c>
      <c r="AA1460" s="16">
        <f>AA1461</f>
        <v>0</v>
      </c>
      <c r="AB1460" s="16">
        <f>AB1461</f>
        <v>0</v>
      </c>
      <c r="AC1460" s="16">
        <f>AC1461</f>
        <v>0</v>
      </c>
      <c r="AD1460" s="16">
        <f t="shared" si="2547"/>
        <v>109860.59999999999</v>
      </c>
      <c r="AE1460" s="16">
        <f t="shared" si="2548"/>
        <v>116807.89999999999</v>
      </c>
      <c r="AF1460" s="16">
        <f t="shared" si="2549"/>
        <v>116807.89999999999</v>
      </c>
      <c r="AG1460" s="16">
        <f>AG1461</f>
        <v>0</v>
      </c>
      <c r="AH1460" s="16">
        <f t="shared" si="2550"/>
        <v>109860.59999999999</v>
      </c>
      <c r="AI1460" s="16">
        <f t="shared" si="2551"/>
        <v>116807.89999999999</v>
      </c>
      <c r="AJ1460" s="16">
        <f t="shared" si="2552"/>
        <v>116807.89999999999</v>
      </c>
      <c r="AK1460" s="16">
        <f>AK1461</f>
        <v>0</v>
      </c>
      <c r="AL1460" s="16">
        <f>AL1461</f>
        <v>0</v>
      </c>
      <c r="AM1460" s="16">
        <f>AM1461</f>
        <v>0</v>
      </c>
      <c r="AN1460" s="16">
        <f t="shared" si="2553"/>
        <v>109860.59999999999</v>
      </c>
      <c r="AO1460" s="16">
        <f t="shared" si="2554"/>
        <v>116807.89999999999</v>
      </c>
      <c r="AP1460" s="16">
        <f t="shared" si="2555"/>
        <v>116807.89999999999</v>
      </c>
      <c r="AQ1460" s="16">
        <f>AQ1461</f>
        <v>0</v>
      </c>
      <c r="AR1460" s="16">
        <f>AR1461</f>
        <v>0</v>
      </c>
      <c r="AS1460" s="16">
        <f>AS1461</f>
        <v>0</v>
      </c>
      <c r="AT1460" s="16">
        <f t="shared" si="2556"/>
        <v>109860.59999999999</v>
      </c>
      <c r="AU1460" s="16">
        <f t="shared" si="2557"/>
        <v>116807.89999999999</v>
      </c>
      <c r="AV1460" s="16">
        <f t="shared" si="2558"/>
        <v>116807.89999999999</v>
      </c>
      <c r="AW1460" s="16">
        <f>AW1461</f>
        <v>0</v>
      </c>
      <c r="AX1460" s="16">
        <f>AX1461</f>
        <v>0</v>
      </c>
      <c r="AY1460" s="16">
        <f>AY1461</f>
        <v>0</v>
      </c>
      <c r="AZ1460" s="16">
        <f t="shared" si="2559"/>
        <v>109860.59999999999</v>
      </c>
      <c r="BA1460" s="16">
        <f t="shared" si="2560"/>
        <v>116807.89999999999</v>
      </c>
      <c r="BB1460" s="16">
        <f t="shared" si="2561"/>
        <v>116807.89999999999</v>
      </c>
      <c r="BC1460" s="16">
        <f>BC1461</f>
        <v>0</v>
      </c>
      <c r="BD1460" s="30"/>
      <c r="BE1460" s="30"/>
      <c r="BF1460" s="1"/>
      <c r="BG1460" s="1"/>
      <c r="BH1460" s="1"/>
      <c r="BI1460" s="1"/>
      <c r="BJ1460" s="1"/>
    </row>
    <row r="1461" s="1" customFormat="1">
      <c r="A1461" s="13" t="s">
        <v>952</v>
      </c>
      <c r="B1461" s="14" t="s">
        <v>148</v>
      </c>
      <c r="C1461" s="13" t="s">
        <v>37</v>
      </c>
      <c r="D1461" s="13" t="s">
        <v>38</v>
      </c>
      <c r="E1461" s="29" t="s">
        <v>39</v>
      </c>
      <c r="F1461" s="16">
        <v>92852.899999999994</v>
      </c>
      <c r="G1461" s="16">
        <v>95707.800000000003</v>
      </c>
      <c r="H1461" s="16">
        <v>95707.800000000003</v>
      </c>
      <c r="I1461" s="16"/>
      <c r="J1461" s="16"/>
      <c r="K1461" s="16"/>
      <c r="L1461" s="16">
        <f t="shared" si="2486"/>
        <v>92852.899999999994</v>
      </c>
      <c r="M1461" s="16">
        <f t="shared" si="2487"/>
        <v>95707.800000000003</v>
      </c>
      <c r="N1461" s="16">
        <f t="shared" si="2488"/>
        <v>95707.800000000003</v>
      </c>
      <c r="O1461" s="16">
        <v>17007.700000000001</v>
      </c>
      <c r="P1461" s="16">
        <v>21100.099999999999</v>
      </c>
      <c r="Q1461" s="16">
        <v>21100.099999999999</v>
      </c>
      <c r="R1461" s="16">
        <f t="shared" si="2541"/>
        <v>109860.59999999999</v>
      </c>
      <c r="S1461" s="16">
        <f t="shared" si="2542"/>
        <v>116807.89999999999</v>
      </c>
      <c r="T1461" s="16">
        <f t="shared" si="2543"/>
        <v>116807.89999999999</v>
      </c>
      <c r="U1461" s="16"/>
      <c r="V1461" s="16"/>
      <c r="W1461" s="16"/>
      <c r="X1461" s="16">
        <f t="shared" si="2544"/>
        <v>109860.59999999999</v>
      </c>
      <c r="Y1461" s="16">
        <f t="shared" si="2545"/>
        <v>116807.89999999999</v>
      </c>
      <c r="Z1461" s="16">
        <f t="shared" si="2546"/>
        <v>116807.89999999999</v>
      </c>
      <c r="AA1461" s="16"/>
      <c r="AB1461" s="16"/>
      <c r="AC1461" s="16"/>
      <c r="AD1461" s="16">
        <f t="shared" si="2547"/>
        <v>109860.59999999999</v>
      </c>
      <c r="AE1461" s="16">
        <f t="shared" si="2548"/>
        <v>116807.89999999999</v>
      </c>
      <c r="AF1461" s="16">
        <f t="shared" si="2549"/>
        <v>116807.89999999999</v>
      </c>
      <c r="AG1461" s="16"/>
      <c r="AH1461" s="16">
        <f t="shared" si="2550"/>
        <v>109860.59999999999</v>
      </c>
      <c r="AI1461" s="16">
        <f t="shared" si="2551"/>
        <v>116807.89999999999</v>
      </c>
      <c r="AJ1461" s="16">
        <f t="shared" si="2552"/>
        <v>116807.89999999999</v>
      </c>
      <c r="AK1461" s="16"/>
      <c r="AL1461" s="16"/>
      <c r="AM1461" s="16"/>
      <c r="AN1461" s="16">
        <f t="shared" si="2553"/>
        <v>109860.59999999999</v>
      </c>
      <c r="AO1461" s="16">
        <f t="shared" si="2554"/>
        <v>116807.89999999999</v>
      </c>
      <c r="AP1461" s="16">
        <f t="shared" si="2555"/>
        <v>116807.89999999999</v>
      </c>
      <c r="AQ1461" s="16"/>
      <c r="AR1461" s="16"/>
      <c r="AS1461" s="16"/>
      <c r="AT1461" s="16">
        <f t="shared" si="2556"/>
        <v>109860.59999999999</v>
      </c>
      <c r="AU1461" s="16">
        <f t="shared" si="2557"/>
        <v>116807.89999999999</v>
      </c>
      <c r="AV1461" s="16">
        <f t="shared" si="2558"/>
        <v>116807.89999999999</v>
      </c>
      <c r="AW1461" s="16"/>
      <c r="AX1461" s="16"/>
      <c r="AY1461" s="16"/>
      <c r="AZ1461" s="16">
        <f t="shared" si="2559"/>
        <v>109860.59999999999</v>
      </c>
      <c r="BA1461" s="16">
        <f t="shared" si="2560"/>
        <v>116807.89999999999</v>
      </c>
      <c r="BB1461" s="16">
        <f t="shared" si="2561"/>
        <v>116807.89999999999</v>
      </c>
      <c r="BC1461" s="16"/>
      <c r="BD1461" s="30"/>
      <c r="BE1461" s="30"/>
      <c r="BF1461" s="1"/>
      <c r="BG1461" s="1"/>
      <c r="BH1461" s="1"/>
      <c r="BI1461" s="1"/>
      <c r="BJ1461" s="1"/>
    </row>
    <row r="1462" s="1" customFormat="1">
      <c r="A1462" s="13" t="s">
        <v>952</v>
      </c>
      <c r="B1462" s="14" t="s">
        <v>66</v>
      </c>
      <c r="C1462" s="13"/>
      <c r="D1462" s="13"/>
      <c r="E1462" s="29" t="s">
        <v>67</v>
      </c>
      <c r="F1462" s="16">
        <f>F1463</f>
        <v>15976.699999999999</v>
      </c>
      <c r="G1462" s="16">
        <f>G1463</f>
        <v>13945.299999999999</v>
      </c>
      <c r="H1462" s="16">
        <f>H1463</f>
        <v>13945.299999999999</v>
      </c>
      <c r="I1462" s="16">
        <f>I1463</f>
        <v>0</v>
      </c>
      <c r="J1462" s="16">
        <f>J1463</f>
        <v>0</v>
      </c>
      <c r="K1462" s="16">
        <f>K1463</f>
        <v>0</v>
      </c>
      <c r="L1462" s="16">
        <f t="shared" si="2486"/>
        <v>15976.699999999999</v>
      </c>
      <c r="M1462" s="16">
        <f t="shared" si="2487"/>
        <v>13945.299999999999</v>
      </c>
      <c r="N1462" s="16">
        <f t="shared" si="2488"/>
        <v>13945.299999999999</v>
      </c>
      <c r="O1462" s="16">
        <f>O1463</f>
        <v>520.154</v>
      </c>
      <c r="P1462" s="16">
        <f>P1463</f>
        <v>545.31299999999999</v>
      </c>
      <c r="Q1462" s="16">
        <f>Q1463</f>
        <v>545.31299999999999</v>
      </c>
      <c r="R1462" s="16">
        <f t="shared" si="2541"/>
        <v>16496.853999999999</v>
      </c>
      <c r="S1462" s="16">
        <f t="shared" si="2542"/>
        <v>14490.612999999999</v>
      </c>
      <c r="T1462" s="16">
        <f t="shared" si="2543"/>
        <v>14490.612999999999</v>
      </c>
      <c r="U1462" s="16">
        <f>U1463</f>
        <v>0</v>
      </c>
      <c r="V1462" s="16">
        <f>V1463</f>
        <v>0</v>
      </c>
      <c r="W1462" s="16">
        <f>W1463</f>
        <v>0</v>
      </c>
      <c r="X1462" s="16">
        <f t="shared" si="2544"/>
        <v>16496.853999999999</v>
      </c>
      <c r="Y1462" s="16">
        <f t="shared" si="2545"/>
        <v>14490.612999999999</v>
      </c>
      <c r="Z1462" s="16">
        <f t="shared" si="2546"/>
        <v>14490.612999999999</v>
      </c>
      <c r="AA1462" s="16">
        <f>AA1463</f>
        <v>0</v>
      </c>
      <c r="AB1462" s="16">
        <f>AB1463</f>
        <v>0</v>
      </c>
      <c r="AC1462" s="16">
        <f>AC1463</f>
        <v>0</v>
      </c>
      <c r="AD1462" s="16">
        <f t="shared" si="2547"/>
        <v>16496.853999999999</v>
      </c>
      <c r="AE1462" s="16">
        <f t="shared" si="2548"/>
        <v>14490.612999999999</v>
      </c>
      <c r="AF1462" s="16">
        <f t="shared" si="2549"/>
        <v>14490.612999999999</v>
      </c>
      <c r="AG1462" s="16">
        <f>AG1463</f>
        <v>0</v>
      </c>
      <c r="AH1462" s="16">
        <f t="shared" si="2550"/>
        <v>16496.853999999999</v>
      </c>
      <c r="AI1462" s="16">
        <f t="shared" si="2551"/>
        <v>14490.612999999999</v>
      </c>
      <c r="AJ1462" s="16">
        <f t="shared" si="2552"/>
        <v>14490.612999999999</v>
      </c>
      <c r="AK1462" s="16">
        <f>AK1463</f>
        <v>0</v>
      </c>
      <c r="AL1462" s="16">
        <f>AL1463</f>
        <v>0</v>
      </c>
      <c r="AM1462" s="16">
        <f>AM1463</f>
        <v>0</v>
      </c>
      <c r="AN1462" s="16">
        <f t="shared" si="2553"/>
        <v>16496.853999999999</v>
      </c>
      <c r="AO1462" s="16">
        <f t="shared" si="2554"/>
        <v>14490.612999999999</v>
      </c>
      <c r="AP1462" s="16">
        <f t="shared" si="2555"/>
        <v>14490.612999999999</v>
      </c>
      <c r="AQ1462" s="16">
        <f>AQ1463</f>
        <v>0</v>
      </c>
      <c r="AR1462" s="16">
        <f>AR1463</f>
        <v>0</v>
      </c>
      <c r="AS1462" s="16">
        <f>AS1463</f>
        <v>0</v>
      </c>
      <c r="AT1462" s="16">
        <f t="shared" si="2556"/>
        <v>16496.853999999999</v>
      </c>
      <c r="AU1462" s="16">
        <f t="shared" si="2557"/>
        <v>14490.612999999999</v>
      </c>
      <c r="AV1462" s="16">
        <f t="shared" si="2558"/>
        <v>14490.612999999999</v>
      </c>
      <c r="AW1462" s="16">
        <f>AW1463</f>
        <v>0</v>
      </c>
      <c r="AX1462" s="16">
        <f>AX1463</f>
        <v>0</v>
      </c>
      <c r="AY1462" s="16">
        <f>AY1463</f>
        <v>0</v>
      </c>
      <c r="AZ1462" s="16">
        <f t="shared" si="2559"/>
        <v>16496.853999999999</v>
      </c>
      <c r="BA1462" s="16">
        <f t="shared" si="2560"/>
        <v>14490.612999999999</v>
      </c>
      <c r="BB1462" s="16">
        <f t="shared" si="2561"/>
        <v>14490.612999999999</v>
      </c>
      <c r="BC1462" s="16">
        <f>BC1463</f>
        <v>0</v>
      </c>
      <c r="BD1462" s="30"/>
      <c r="BE1462" s="30"/>
      <c r="BF1462" s="1"/>
      <c r="BG1462" s="1"/>
      <c r="BH1462" s="1"/>
      <c r="BI1462" s="1"/>
      <c r="BJ1462" s="1"/>
    </row>
    <row r="1463" s="1" customFormat="1">
      <c r="A1463" s="13" t="s">
        <v>952</v>
      </c>
      <c r="B1463" s="14" t="s">
        <v>66</v>
      </c>
      <c r="C1463" s="13" t="s">
        <v>37</v>
      </c>
      <c r="D1463" s="13" t="s">
        <v>38</v>
      </c>
      <c r="E1463" s="29" t="s">
        <v>39</v>
      </c>
      <c r="F1463" s="16">
        <v>15976.699999999999</v>
      </c>
      <c r="G1463" s="16">
        <v>13945.299999999999</v>
      </c>
      <c r="H1463" s="16">
        <v>13945.299999999999</v>
      </c>
      <c r="I1463" s="16"/>
      <c r="J1463" s="16"/>
      <c r="K1463" s="16"/>
      <c r="L1463" s="16">
        <f t="shared" si="2486"/>
        <v>15976.699999999999</v>
      </c>
      <c r="M1463" s="16">
        <f t="shared" si="2487"/>
        <v>13945.299999999999</v>
      </c>
      <c r="N1463" s="16">
        <f t="shared" si="2488"/>
        <v>13945.299999999999</v>
      </c>
      <c r="O1463" s="16">
        <v>520.154</v>
      </c>
      <c r="P1463" s="16">
        <v>545.31299999999999</v>
      </c>
      <c r="Q1463" s="16">
        <v>545.31299999999999</v>
      </c>
      <c r="R1463" s="16">
        <f t="shared" si="2541"/>
        <v>16496.853999999999</v>
      </c>
      <c r="S1463" s="16">
        <f t="shared" si="2542"/>
        <v>14490.612999999999</v>
      </c>
      <c r="T1463" s="16">
        <f t="shared" si="2543"/>
        <v>14490.612999999999</v>
      </c>
      <c r="U1463" s="16"/>
      <c r="V1463" s="16"/>
      <c r="W1463" s="16"/>
      <c r="X1463" s="16">
        <f t="shared" si="2544"/>
        <v>16496.853999999999</v>
      </c>
      <c r="Y1463" s="16">
        <f t="shared" si="2545"/>
        <v>14490.612999999999</v>
      </c>
      <c r="Z1463" s="16">
        <f t="shared" si="2546"/>
        <v>14490.612999999999</v>
      </c>
      <c r="AA1463" s="16"/>
      <c r="AB1463" s="16"/>
      <c r="AC1463" s="16"/>
      <c r="AD1463" s="16">
        <f t="shared" si="2547"/>
        <v>16496.853999999999</v>
      </c>
      <c r="AE1463" s="16">
        <f t="shared" si="2548"/>
        <v>14490.612999999999</v>
      </c>
      <c r="AF1463" s="16">
        <f t="shared" si="2549"/>
        <v>14490.612999999999</v>
      </c>
      <c r="AG1463" s="16"/>
      <c r="AH1463" s="16">
        <f t="shared" si="2550"/>
        <v>16496.853999999999</v>
      </c>
      <c r="AI1463" s="16">
        <f t="shared" si="2551"/>
        <v>14490.612999999999</v>
      </c>
      <c r="AJ1463" s="16">
        <f t="shared" si="2552"/>
        <v>14490.612999999999</v>
      </c>
      <c r="AK1463" s="16"/>
      <c r="AL1463" s="16"/>
      <c r="AM1463" s="16"/>
      <c r="AN1463" s="16">
        <f t="shared" si="2553"/>
        <v>16496.853999999999</v>
      </c>
      <c r="AO1463" s="16">
        <f t="shared" si="2554"/>
        <v>14490.612999999999</v>
      </c>
      <c r="AP1463" s="16">
        <f t="shared" si="2555"/>
        <v>14490.612999999999</v>
      </c>
      <c r="AQ1463" s="16"/>
      <c r="AR1463" s="16"/>
      <c r="AS1463" s="16"/>
      <c r="AT1463" s="16">
        <f t="shared" si="2556"/>
        <v>16496.853999999999</v>
      </c>
      <c r="AU1463" s="16">
        <f t="shared" si="2557"/>
        <v>14490.612999999999</v>
      </c>
      <c r="AV1463" s="16">
        <f t="shared" si="2558"/>
        <v>14490.612999999999</v>
      </c>
      <c r="AW1463" s="16"/>
      <c r="AX1463" s="16"/>
      <c r="AY1463" s="16"/>
      <c r="AZ1463" s="16">
        <f t="shared" si="2559"/>
        <v>16496.853999999999</v>
      </c>
      <c r="BA1463" s="16">
        <f t="shared" si="2560"/>
        <v>14490.612999999999</v>
      </c>
      <c r="BB1463" s="16">
        <f t="shared" si="2561"/>
        <v>14490.612999999999</v>
      </c>
      <c r="BC1463" s="16"/>
      <c r="BD1463" s="30"/>
      <c r="BE1463" s="30"/>
      <c r="BF1463" s="1"/>
      <c r="BG1463" s="1"/>
      <c r="BH1463" s="1"/>
      <c r="BI1463" s="1"/>
      <c r="BJ1463" s="1"/>
    </row>
    <row r="1464" s="1" customFormat="1">
      <c r="A1464" s="13" t="s">
        <v>952</v>
      </c>
      <c r="B1464" s="14" t="s">
        <v>52</v>
      </c>
      <c r="C1464" s="13"/>
      <c r="D1464" s="13"/>
      <c r="E1464" s="29" t="s">
        <v>53</v>
      </c>
      <c r="F1464" s="16">
        <f>F1465</f>
        <v>22</v>
      </c>
      <c r="G1464" s="16">
        <f>G1465</f>
        <v>22</v>
      </c>
      <c r="H1464" s="16">
        <f>H1465</f>
        <v>22</v>
      </c>
      <c r="I1464" s="16">
        <f>I1465</f>
        <v>0</v>
      </c>
      <c r="J1464" s="16">
        <f>J1465</f>
        <v>0</v>
      </c>
      <c r="K1464" s="16">
        <f>K1465</f>
        <v>0</v>
      </c>
      <c r="L1464" s="16">
        <f t="shared" si="2486"/>
        <v>22</v>
      </c>
      <c r="M1464" s="16">
        <f t="shared" si="2487"/>
        <v>22</v>
      </c>
      <c r="N1464" s="16">
        <f t="shared" si="2488"/>
        <v>22</v>
      </c>
      <c r="O1464" s="16">
        <f>O1465</f>
        <v>0</v>
      </c>
      <c r="P1464" s="16">
        <f>P1465</f>
        <v>0</v>
      </c>
      <c r="Q1464" s="16">
        <f>Q1465</f>
        <v>0</v>
      </c>
      <c r="R1464" s="16">
        <f t="shared" si="2541"/>
        <v>22</v>
      </c>
      <c r="S1464" s="16">
        <f t="shared" si="2542"/>
        <v>22</v>
      </c>
      <c r="T1464" s="16">
        <f t="shared" si="2543"/>
        <v>22</v>
      </c>
      <c r="U1464" s="16">
        <f>U1465</f>
        <v>0</v>
      </c>
      <c r="V1464" s="16">
        <f>V1465</f>
        <v>0</v>
      </c>
      <c r="W1464" s="16">
        <f>W1465</f>
        <v>0</v>
      </c>
      <c r="X1464" s="16">
        <f t="shared" si="2544"/>
        <v>22</v>
      </c>
      <c r="Y1464" s="16">
        <f t="shared" si="2545"/>
        <v>22</v>
      </c>
      <c r="Z1464" s="16">
        <f t="shared" si="2546"/>
        <v>22</v>
      </c>
      <c r="AA1464" s="16">
        <f>AA1465</f>
        <v>0</v>
      </c>
      <c r="AB1464" s="16">
        <f>AB1465</f>
        <v>0</v>
      </c>
      <c r="AC1464" s="16">
        <f>AC1465</f>
        <v>0</v>
      </c>
      <c r="AD1464" s="16">
        <f t="shared" si="2547"/>
        <v>22</v>
      </c>
      <c r="AE1464" s="16">
        <f t="shared" si="2548"/>
        <v>22</v>
      </c>
      <c r="AF1464" s="16">
        <f t="shared" si="2549"/>
        <v>22</v>
      </c>
      <c r="AG1464" s="16">
        <f>AG1465</f>
        <v>0</v>
      </c>
      <c r="AH1464" s="16">
        <f t="shared" si="2550"/>
        <v>22</v>
      </c>
      <c r="AI1464" s="16">
        <f t="shared" si="2551"/>
        <v>22</v>
      </c>
      <c r="AJ1464" s="16">
        <f t="shared" si="2552"/>
        <v>22</v>
      </c>
      <c r="AK1464" s="16">
        <f>AK1465</f>
        <v>0</v>
      </c>
      <c r="AL1464" s="16">
        <f>AL1465</f>
        <v>0</v>
      </c>
      <c r="AM1464" s="16">
        <f>AM1465</f>
        <v>0</v>
      </c>
      <c r="AN1464" s="16">
        <f t="shared" si="2553"/>
        <v>22</v>
      </c>
      <c r="AO1464" s="16">
        <f t="shared" si="2554"/>
        <v>22</v>
      </c>
      <c r="AP1464" s="16">
        <f t="shared" si="2555"/>
        <v>22</v>
      </c>
      <c r="AQ1464" s="16">
        <f>AQ1465</f>
        <v>0</v>
      </c>
      <c r="AR1464" s="16">
        <f>AR1465</f>
        <v>0</v>
      </c>
      <c r="AS1464" s="16">
        <f>AS1465</f>
        <v>0</v>
      </c>
      <c r="AT1464" s="16">
        <f t="shared" si="2556"/>
        <v>22</v>
      </c>
      <c r="AU1464" s="16">
        <f t="shared" si="2557"/>
        <v>22</v>
      </c>
      <c r="AV1464" s="16">
        <f t="shared" si="2558"/>
        <v>22</v>
      </c>
      <c r="AW1464" s="16">
        <f>AW1465</f>
        <v>0</v>
      </c>
      <c r="AX1464" s="16">
        <f>AX1465</f>
        <v>0</v>
      </c>
      <c r="AY1464" s="16">
        <f>AY1465</f>
        <v>0</v>
      </c>
      <c r="AZ1464" s="16">
        <f t="shared" si="2559"/>
        <v>22</v>
      </c>
      <c r="BA1464" s="16">
        <f t="shared" si="2560"/>
        <v>22</v>
      </c>
      <c r="BB1464" s="16">
        <f t="shared" si="2561"/>
        <v>22</v>
      </c>
      <c r="BC1464" s="16">
        <f>BC1465</f>
        <v>0</v>
      </c>
      <c r="BD1464" s="30"/>
      <c r="BE1464" s="30"/>
      <c r="BF1464" s="1"/>
      <c r="BG1464" s="1"/>
      <c r="BH1464" s="1"/>
      <c r="BI1464" s="1"/>
      <c r="BJ1464" s="1"/>
    </row>
    <row r="1465" s="1" customFormat="1">
      <c r="A1465" s="13" t="s">
        <v>952</v>
      </c>
      <c r="B1465" s="14" t="s">
        <v>52</v>
      </c>
      <c r="C1465" s="13" t="s">
        <v>37</v>
      </c>
      <c r="D1465" s="13" t="s">
        <v>38</v>
      </c>
      <c r="E1465" s="29" t="s">
        <v>39</v>
      </c>
      <c r="F1465" s="16">
        <v>22</v>
      </c>
      <c r="G1465" s="16">
        <v>22</v>
      </c>
      <c r="H1465" s="16">
        <v>22</v>
      </c>
      <c r="I1465" s="16"/>
      <c r="J1465" s="16"/>
      <c r="K1465" s="16"/>
      <c r="L1465" s="16">
        <f t="shared" si="2486"/>
        <v>22</v>
      </c>
      <c r="M1465" s="16">
        <f t="shared" si="2487"/>
        <v>22</v>
      </c>
      <c r="N1465" s="16">
        <f t="shared" si="2488"/>
        <v>22</v>
      </c>
      <c r="O1465" s="16"/>
      <c r="P1465" s="16"/>
      <c r="Q1465" s="16"/>
      <c r="R1465" s="16">
        <f t="shared" si="2541"/>
        <v>22</v>
      </c>
      <c r="S1465" s="16">
        <f t="shared" si="2542"/>
        <v>22</v>
      </c>
      <c r="T1465" s="16">
        <f t="shared" si="2543"/>
        <v>22</v>
      </c>
      <c r="U1465" s="16"/>
      <c r="V1465" s="16"/>
      <c r="W1465" s="16"/>
      <c r="X1465" s="16">
        <f t="shared" si="2544"/>
        <v>22</v>
      </c>
      <c r="Y1465" s="16">
        <f t="shared" si="2545"/>
        <v>22</v>
      </c>
      <c r="Z1465" s="16">
        <f t="shared" si="2546"/>
        <v>22</v>
      </c>
      <c r="AA1465" s="16"/>
      <c r="AB1465" s="16"/>
      <c r="AC1465" s="16"/>
      <c r="AD1465" s="16">
        <f t="shared" si="2547"/>
        <v>22</v>
      </c>
      <c r="AE1465" s="16">
        <f t="shared" si="2548"/>
        <v>22</v>
      </c>
      <c r="AF1465" s="16">
        <f t="shared" si="2549"/>
        <v>22</v>
      </c>
      <c r="AG1465" s="16"/>
      <c r="AH1465" s="16">
        <f t="shared" si="2550"/>
        <v>22</v>
      </c>
      <c r="AI1465" s="16">
        <f t="shared" si="2551"/>
        <v>22</v>
      </c>
      <c r="AJ1465" s="16">
        <f t="shared" si="2552"/>
        <v>22</v>
      </c>
      <c r="AK1465" s="16"/>
      <c r="AL1465" s="16"/>
      <c r="AM1465" s="16"/>
      <c r="AN1465" s="16">
        <f t="shared" si="2553"/>
        <v>22</v>
      </c>
      <c r="AO1465" s="16">
        <f t="shared" si="2554"/>
        <v>22</v>
      </c>
      <c r="AP1465" s="16">
        <f t="shared" si="2555"/>
        <v>22</v>
      </c>
      <c r="AQ1465" s="16"/>
      <c r="AR1465" s="16"/>
      <c r="AS1465" s="16"/>
      <c r="AT1465" s="16">
        <f t="shared" si="2556"/>
        <v>22</v>
      </c>
      <c r="AU1465" s="16">
        <f t="shared" si="2557"/>
        <v>22</v>
      </c>
      <c r="AV1465" s="16">
        <f t="shared" si="2558"/>
        <v>22</v>
      </c>
      <c r="AW1465" s="16"/>
      <c r="AX1465" s="16"/>
      <c r="AY1465" s="16"/>
      <c r="AZ1465" s="16">
        <f t="shared" si="2559"/>
        <v>22</v>
      </c>
      <c r="BA1465" s="16">
        <f t="shared" si="2560"/>
        <v>22</v>
      </c>
      <c r="BB1465" s="16">
        <f t="shared" si="2561"/>
        <v>22</v>
      </c>
      <c r="BC1465" s="16"/>
      <c r="BD1465" s="30"/>
      <c r="BE1465" s="30"/>
      <c r="BF1465" s="1"/>
      <c r="BG1465" s="1"/>
      <c r="BH1465" s="1"/>
      <c r="BI1465" s="1"/>
      <c r="BJ1465" s="1"/>
    </row>
    <row r="1466" s="23" customFormat="1">
      <c r="A1466" s="24" t="s">
        <v>953</v>
      </c>
      <c r="B1466" s="25"/>
      <c r="C1466" s="24"/>
      <c r="D1466" s="24"/>
      <c r="E1466" s="26" t="s">
        <v>954</v>
      </c>
      <c r="F1466" s="27">
        <f>F1467+F1474+F1479</f>
        <v>278262.69999999995</v>
      </c>
      <c r="G1466" s="27">
        <f>G1467+G1474+G1479</f>
        <v>225482.79999999999</v>
      </c>
      <c r="H1466" s="27">
        <f>H1467+H1474+H1479</f>
        <v>223142.59999999998</v>
      </c>
      <c r="I1466" s="27">
        <f>I1467+I1474+I1479</f>
        <v>11815.799999999999</v>
      </c>
      <c r="J1466" s="27">
        <f>J1467+J1474+J1479</f>
        <v>0</v>
      </c>
      <c r="K1466" s="27">
        <f>K1467+K1474+K1479</f>
        <v>0</v>
      </c>
      <c r="L1466" s="27">
        <f t="shared" si="2486"/>
        <v>290078.49999999994</v>
      </c>
      <c r="M1466" s="27">
        <f t="shared" si="2487"/>
        <v>225482.79999999999</v>
      </c>
      <c r="N1466" s="27">
        <f t="shared" si="2488"/>
        <v>223142.59999999998</v>
      </c>
      <c r="O1466" s="27">
        <f>O1467+O1474+O1479</f>
        <v>56411.684229999999</v>
      </c>
      <c r="P1466" s="27">
        <f>P1467+P1474+P1479</f>
        <v>25741.799999999999</v>
      </c>
      <c r="Q1466" s="27">
        <f>Q1467+Q1474+Q1479</f>
        <v>25741.799999999999</v>
      </c>
      <c r="R1466" s="27">
        <f t="shared" si="2541"/>
        <v>346490.18422999996</v>
      </c>
      <c r="S1466" s="27">
        <f t="shared" si="2542"/>
        <v>251224.59999999998</v>
      </c>
      <c r="T1466" s="27">
        <f t="shared" si="2543"/>
        <v>248884.39999999997</v>
      </c>
      <c r="U1466" s="27">
        <f>U1467+U1474+U1479</f>
        <v>0</v>
      </c>
      <c r="V1466" s="27">
        <f>V1467+V1474+V1479</f>
        <v>0</v>
      </c>
      <c r="W1466" s="27">
        <f>W1467+W1474+W1479</f>
        <v>0</v>
      </c>
      <c r="X1466" s="27">
        <f t="shared" si="2544"/>
        <v>346490.18422999996</v>
      </c>
      <c r="Y1466" s="27">
        <f t="shared" si="2545"/>
        <v>251224.59999999998</v>
      </c>
      <c r="Z1466" s="27">
        <f t="shared" si="2546"/>
        <v>248884.39999999997</v>
      </c>
      <c r="AA1466" s="27">
        <f>AA1467+AA1474+AA1479</f>
        <v>13286.290000000001</v>
      </c>
      <c r="AB1466" s="27">
        <f>AB1467+AB1474+AB1479</f>
        <v>0</v>
      </c>
      <c r="AC1466" s="27">
        <f>AC1467+AC1474+AC1479</f>
        <v>0</v>
      </c>
      <c r="AD1466" s="27">
        <f t="shared" si="2547"/>
        <v>359776.47422999993</v>
      </c>
      <c r="AE1466" s="27">
        <f t="shared" si="2548"/>
        <v>251224.59999999998</v>
      </c>
      <c r="AF1466" s="27">
        <f t="shared" si="2549"/>
        <v>248884.39999999997</v>
      </c>
      <c r="AG1466" s="27">
        <f>AG1467+AG1474+AG1479</f>
        <v>0</v>
      </c>
      <c r="AH1466" s="27">
        <f t="shared" si="2550"/>
        <v>359776.47422999993</v>
      </c>
      <c r="AI1466" s="27">
        <f t="shared" si="2551"/>
        <v>251224.59999999998</v>
      </c>
      <c r="AJ1466" s="27">
        <f t="shared" si="2552"/>
        <v>248884.39999999997</v>
      </c>
      <c r="AK1466" s="27">
        <f>AK1467+AK1474+AK1479</f>
        <v>13000</v>
      </c>
      <c r="AL1466" s="27">
        <f>AL1467+AL1474+AL1479</f>
        <v>0</v>
      </c>
      <c r="AM1466" s="27">
        <f>AM1467+AM1474+AM1479</f>
        <v>0</v>
      </c>
      <c r="AN1466" s="27">
        <f t="shared" si="2553"/>
        <v>372776.47422999993</v>
      </c>
      <c r="AO1466" s="27">
        <f t="shared" si="2554"/>
        <v>251224.59999999998</v>
      </c>
      <c r="AP1466" s="27">
        <f t="shared" si="2555"/>
        <v>248884.39999999997</v>
      </c>
      <c r="AQ1466" s="27">
        <f>AQ1467+AQ1474+AQ1479</f>
        <v>0</v>
      </c>
      <c r="AR1466" s="27">
        <f>AR1467+AR1474+AR1479</f>
        <v>0</v>
      </c>
      <c r="AS1466" s="27">
        <f>AS1467+AS1474+AS1479</f>
        <v>0</v>
      </c>
      <c r="AT1466" s="27">
        <f t="shared" si="2556"/>
        <v>372776.47422999993</v>
      </c>
      <c r="AU1466" s="27">
        <f t="shared" si="2557"/>
        <v>251224.59999999998</v>
      </c>
      <c r="AV1466" s="27">
        <f t="shared" si="2558"/>
        <v>248884.39999999997</v>
      </c>
      <c r="AW1466" s="27">
        <f>AW1467+AW1474+AW1479</f>
        <v>378.66699999999997</v>
      </c>
      <c r="AX1466" s="27">
        <f>AX1467+AX1474+AX1479</f>
        <v>0</v>
      </c>
      <c r="AY1466" s="27">
        <f>AY1467+AY1474+AY1479</f>
        <v>0</v>
      </c>
      <c r="AZ1466" s="27">
        <f t="shared" si="2559"/>
        <v>373155.14122999995</v>
      </c>
      <c r="BA1466" s="27">
        <f t="shared" si="2560"/>
        <v>251224.59999999998</v>
      </c>
      <c r="BB1466" s="27">
        <f t="shared" si="2561"/>
        <v>248884.39999999997</v>
      </c>
      <c r="BC1466" s="27">
        <f>BC1467+BC1474+BC1479</f>
        <v>0</v>
      </c>
      <c r="BD1466" s="28"/>
      <c r="BE1466" s="28"/>
      <c r="BF1466" s="23"/>
      <c r="BG1466" s="23"/>
      <c r="BH1466" s="23"/>
      <c r="BI1466" s="23"/>
      <c r="BJ1466" s="23"/>
    </row>
    <row r="1467" s="1" customFormat="1">
      <c r="A1467" s="13" t="s">
        <v>955</v>
      </c>
      <c r="B1467" s="14"/>
      <c r="C1467" s="13"/>
      <c r="D1467" s="13"/>
      <c r="E1467" s="29" t="s">
        <v>147</v>
      </c>
      <c r="F1467" s="16">
        <f>F1468+F1470+F1472</f>
        <v>120518.7</v>
      </c>
      <c r="G1467" s="16">
        <f>G1468+G1470+G1472</f>
        <v>118902.89999999998</v>
      </c>
      <c r="H1467" s="16">
        <f>H1468+H1470+H1472</f>
        <v>116562.69999999998</v>
      </c>
      <c r="I1467" s="16">
        <f>I1468+I1470+I1472</f>
        <v>0</v>
      </c>
      <c r="J1467" s="16">
        <f>J1468+J1470+J1472</f>
        <v>0</v>
      </c>
      <c r="K1467" s="16">
        <f>K1468+K1470+K1472</f>
        <v>0</v>
      </c>
      <c r="L1467" s="16">
        <f t="shared" si="2486"/>
        <v>120518.7</v>
      </c>
      <c r="M1467" s="16">
        <f t="shared" si="2487"/>
        <v>118902.89999999998</v>
      </c>
      <c r="N1467" s="16">
        <f t="shared" si="2488"/>
        <v>116562.69999999998</v>
      </c>
      <c r="O1467" s="16">
        <f>O1468+O1470+O1472</f>
        <v>24309.144</v>
      </c>
      <c r="P1467" s="16">
        <f>P1468+P1470+P1472</f>
        <v>25741.799999999999</v>
      </c>
      <c r="Q1467" s="16">
        <f>Q1468+Q1470+Q1472</f>
        <v>25741.799999999999</v>
      </c>
      <c r="R1467" s="16">
        <f t="shared" si="2541"/>
        <v>144827.84399999998</v>
      </c>
      <c r="S1467" s="16">
        <f t="shared" si="2542"/>
        <v>144644.69999999998</v>
      </c>
      <c r="T1467" s="16">
        <f t="shared" si="2543"/>
        <v>142304.49999999997</v>
      </c>
      <c r="U1467" s="16">
        <f>U1468+U1470+U1472</f>
        <v>0</v>
      </c>
      <c r="V1467" s="16">
        <f>V1468+V1470+V1472</f>
        <v>0</v>
      </c>
      <c r="W1467" s="16">
        <f>W1468+W1470+W1472</f>
        <v>0</v>
      </c>
      <c r="X1467" s="16">
        <f t="shared" si="2544"/>
        <v>144827.84399999998</v>
      </c>
      <c r="Y1467" s="16">
        <f t="shared" si="2545"/>
        <v>144644.69999999998</v>
      </c>
      <c r="Z1467" s="16">
        <f t="shared" si="2546"/>
        <v>142304.49999999997</v>
      </c>
      <c r="AA1467" s="16">
        <f>AA1468+AA1470+AA1472</f>
        <v>0</v>
      </c>
      <c r="AB1467" s="16">
        <f>AB1468+AB1470+AB1472</f>
        <v>0</v>
      </c>
      <c r="AC1467" s="16">
        <f>AC1468+AC1470+AC1472</f>
        <v>0</v>
      </c>
      <c r="AD1467" s="16">
        <f t="shared" si="2547"/>
        <v>144827.84399999998</v>
      </c>
      <c r="AE1467" s="16">
        <f t="shared" si="2548"/>
        <v>144644.69999999998</v>
      </c>
      <c r="AF1467" s="16">
        <f t="shared" si="2549"/>
        <v>142304.49999999997</v>
      </c>
      <c r="AG1467" s="16">
        <f>AG1468+AG1470+AG1472</f>
        <v>0</v>
      </c>
      <c r="AH1467" s="16">
        <f t="shared" si="2550"/>
        <v>144827.84399999998</v>
      </c>
      <c r="AI1467" s="16">
        <f t="shared" si="2551"/>
        <v>144644.69999999998</v>
      </c>
      <c r="AJ1467" s="16">
        <f t="shared" si="2552"/>
        <v>142304.49999999997</v>
      </c>
      <c r="AK1467" s="16">
        <f>AK1468+AK1470+AK1472</f>
        <v>2483.2170000000001</v>
      </c>
      <c r="AL1467" s="16">
        <f>AL1468+AL1470+AL1472</f>
        <v>0</v>
      </c>
      <c r="AM1467" s="16">
        <f>AM1468+AM1470+AM1472</f>
        <v>0</v>
      </c>
      <c r="AN1467" s="16">
        <f t="shared" si="2553"/>
        <v>147311.06099999999</v>
      </c>
      <c r="AO1467" s="16">
        <f t="shared" si="2554"/>
        <v>144644.69999999998</v>
      </c>
      <c r="AP1467" s="16">
        <f t="shared" si="2555"/>
        <v>142304.49999999997</v>
      </c>
      <c r="AQ1467" s="16">
        <f>AQ1468+AQ1470+AQ1472</f>
        <v>0</v>
      </c>
      <c r="AR1467" s="16">
        <f>AR1468+AR1470+AR1472</f>
        <v>0</v>
      </c>
      <c r="AS1467" s="16">
        <f>AS1468+AS1470+AS1472</f>
        <v>0</v>
      </c>
      <c r="AT1467" s="16">
        <f t="shared" si="2556"/>
        <v>147311.06099999999</v>
      </c>
      <c r="AU1467" s="16">
        <f t="shared" si="2557"/>
        <v>144644.69999999998</v>
      </c>
      <c r="AV1467" s="16">
        <f t="shared" si="2558"/>
        <v>142304.49999999997</v>
      </c>
      <c r="AW1467" s="16">
        <f>AW1468+AW1470+AW1472</f>
        <v>0</v>
      </c>
      <c r="AX1467" s="16">
        <f>AX1468+AX1470+AX1472</f>
        <v>0</v>
      </c>
      <c r="AY1467" s="16">
        <f>AY1468+AY1470+AY1472</f>
        <v>0</v>
      </c>
      <c r="AZ1467" s="16">
        <f t="shared" si="2559"/>
        <v>147311.06099999999</v>
      </c>
      <c r="BA1467" s="16">
        <f t="shared" si="2560"/>
        <v>144644.69999999998</v>
      </c>
      <c r="BB1467" s="16">
        <f t="shared" si="2561"/>
        <v>142304.49999999997</v>
      </c>
      <c r="BC1467" s="16">
        <f>BC1468+BC1470+BC1472</f>
        <v>0</v>
      </c>
      <c r="BD1467" s="30"/>
      <c r="BE1467" s="30"/>
      <c r="BF1467" s="1"/>
      <c r="BG1467" s="1"/>
      <c r="BH1467" s="1"/>
      <c r="BI1467" s="1"/>
      <c r="BJ1467" s="1"/>
    </row>
    <row r="1468" s="1" customFormat="1">
      <c r="A1468" s="13" t="s">
        <v>955</v>
      </c>
      <c r="B1468" s="14" t="s">
        <v>148</v>
      </c>
      <c r="C1468" s="13"/>
      <c r="D1468" s="13"/>
      <c r="E1468" s="29" t="s">
        <v>149</v>
      </c>
      <c r="F1468" s="16">
        <f>F1469</f>
        <v>99500.800000000003</v>
      </c>
      <c r="G1468" s="16">
        <f>G1469</f>
        <v>102556.79999999999</v>
      </c>
      <c r="H1468" s="16">
        <f>H1469</f>
        <v>102556.79999999999</v>
      </c>
      <c r="I1468" s="16">
        <f>I1469</f>
        <v>0</v>
      </c>
      <c r="J1468" s="16">
        <f>J1469</f>
        <v>0</v>
      </c>
      <c r="K1468" s="16">
        <f>K1469</f>
        <v>0</v>
      </c>
      <c r="L1468" s="16">
        <f t="shared" si="2486"/>
        <v>99500.800000000003</v>
      </c>
      <c r="M1468" s="16">
        <f t="shared" si="2487"/>
        <v>102556.79999999999</v>
      </c>
      <c r="N1468" s="16">
        <f t="shared" si="2488"/>
        <v>102556.79999999999</v>
      </c>
      <c r="O1468" s="16">
        <f>O1469</f>
        <v>20571.900000000001</v>
      </c>
      <c r="P1468" s="16">
        <f>P1469</f>
        <v>25741.799999999999</v>
      </c>
      <c r="Q1468" s="16">
        <f>Q1469</f>
        <v>25741.799999999999</v>
      </c>
      <c r="R1468" s="16">
        <f t="shared" si="2541"/>
        <v>120072.70000000001</v>
      </c>
      <c r="S1468" s="16">
        <f t="shared" si="2542"/>
        <v>128298.59999999999</v>
      </c>
      <c r="T1468" s="16">
        <f t="shared" si="2543"/>
        <v>128298.59999999999</v>
      </c>
      <c r="U1468" s="16">
        <f>U1469</f>
        <v>0</v>
      </c>
      <c r="V1468" s="16">
        <f>V1469</f>
        <v>0</v>
      </c>
      <c r="W1468" s="16">
        <f>W1469</f>
        <v>0</v>
      </c>
      <c r="X1468" s="16">
        <f t="shared" si="2544"/>
        <v>120072.70000000001</v>
      </c>
      <c r="Y1468" s="16">
        <f t="shared" si="2545"/>
        <v>128298.59999999999</v>
      </c>
      <c r="Z1468" s="16">
        <f t="shared" si="2546"/>
        <v>128298.59999999999</v>
      </c>
      <c r="AA1468" s="16">
        <f>AA1469</f>
        <v>0</v>
      </c>
      <c r="AB1468" s="16">
        <f>AB1469</f>
        <v>0</v>
      </c>
      <c r="AC1468" s="16">
        <f>AC1469</f>
        <v>0</v>
      </c>
      <c r="AD1468" s="16">
        <f t="shared" si="2547"/>
        <v>120072.70000000001</v>
      </c>
      <c r="AE1468" s="16">
        <f t="shared" si="2548"/>
        <v>128298.59999999999</v>
      </c>
      <c r="AF1468" s="16">
        <f t="shared" si="2549"/>
        <v>128298.59999999999</v>
      </c>
      <c r="AG1468" s="16">
        <f>AG1469</f>
        <v>0</v>
      </c>
      <c r="AH1468" s="16">
        <f t="shared" si="2550"/>
        <v>120072.70000000001</v>
      </c>
      <c r="AI1468" s="16">
        <f t="shared" si="2551"/>
        <v>128298.59999999999</v>
      </c>
      <c r="AJ1468" s="16">
        <f t="shared" si="2552"/>
        <v>128298.59999999999</v>
      </c>
      <c r="AK1468" s="16">
        <f>AK1469</f>
        <v>0</v>
      </c>
      <c r="AL1468" s="16">
        <f>AL1469</f>
        <v>0</v>
      </c>
      <c r="AM1468" s="16">
        <f>AM1469</f>
        <v>0</v>
      </c>
      <c r="AN1468" s="16">
        <f t="shared" si="2553"/>
        <v>120072.70000000001</v>
      </c>
      <c r="AO1468" s="16">
        <f t="shared" si="2554"/>
        <v>128298.59999999999</v>
      </c>
      <c r="AP1468" s="16">
        <f t="shared" si="2555"/>
        <v>128298.59999999999</v>
      </c>
      <c r="AQ1468" s="16">
        <f>AQ1469</f>
        <v>0</v>
      </c>
      <c r="AR1468" s="16">
        <f>AR1469</f>
        <v>0</v>
      </c>
      <c r="AS1468" s="16">
        <f>AS1469</f>
        <v>0</v>
      </c>
      <c r="AT1468" s="16">
        <f t="shared" si="2556"/>
        <v>120072.70000000001</v>
      </c>
      <c r="AU1468" s="16">
        <f t="shared" si="2557"/>
        <v>128298.59999999999</v>
      </c>
      <c r="AV1468" s="16">
        <f t="shared" si="2558"/>
        <v>128298.59999999999</v>
      </c>
      <c r="AW1468" s="16">
        <f>AW1469</f>
        <v>0</v>
      </c>
      <c r="AX1468" s="16">
        <f>AX1469</f>
        <v>0</v>
      </c>
      <c r="AY1468" s="16">
        <f>AY1469</f>
        <v>0</v>
      </c>
      <c r="AZ1468" s="16">
        <f t="shared" si="2559"/>
        <v>120072.70000000001</v>
      </c>
      <c r="BA1468" s="16">
        <f t="shared" si="2560"/>
        <v>128298.59999999999</v>
      </c>
      <c r="BB1468" s="16">
        <f t="shared" si="2561"/>
        <v>128298.59999999999</v>
      </c>
      <c r="BC1468" s="16">
        <f>BC1469</f>
        <v>0</v>
      </c>
      <c r="BD1468" s="30"/>
      <c r="BE1468" s="30"/>
      <c r="BF1468" s="1"/>
      <c r="BG1468" s="1"/>
      <c r="BH1468" s="1"/>
      <c r="BI1468" s="1"/>
      <c r="BJ1468" s="1"/>
    </row>
    <row r="1469" s="1" customFormat="1">
      <c r="A1469" s="13" t="s">
        <v>955</v>
      </c>
      <c r="B1469" s="14">
        <v>100</v>
      </c>
      <c r="C1469" s="13" t="s">
        <v>37</v>
      </c>
      <c r="D1469" s="13" t="s">
        <v>38</v>
      </c>
      <c r="E1469" s="29" t="s">
        <v>39</v>
      </c>
      <c r="F1469" s="16">
        <v>99500.800000000003</v>
      </c>
      <c r="G1469" s="16">
        <v>102556.79999999999</v>
      </c>
      <c r="H1469" s="16">
        <v>102556.79999999999</v>
      </c>
      <c r="I1469" s="16"/>
      <c r="J1469" s="16"/>
      <c r="K1469" s="16"/>
      <c r="L1469" s="16">
        <f t="shared" si="2486"/>
        <v>99500.800000000003</v>
      </c>
      <c r="M1469" s="16">
        <f t="shared" si="2487"/>
        <v>102556.79999999999</v>
      </c>
      <c r="N1469" s="16">
        <f t="shared" si="2488"/>
        <v>102556.79999999999</v>
      </c>
      <c r="O1469" s="16">
        <v>20571.900000000001</v>
      </c>
      <c r="P1469" s="16">
        <v>25741.799999999999</v>
      </c>
      <c r="Q1469" s="16">
        <v>25741.799999999999</v>
      </c>
      <c r="R1469" s="16">
        <f t="shared" si="2541"/>
        <v>120072.70000000001</v>
      </c>
      <c r="S1469" s="16">
        <f t="shared" si="2542"/>
        <v>128298.59999999999</v>
      </c>
      <c r="T1469" s="16">
        <f t="shared" si="2543"/>
        <v>128298.59999999999</v>
      </c>
      <c r="U1469" s="16"/>
      <c r="V1469" s="16"/>
      <c r="W1469" s="16"/>
      <c r="X1469" s="16">
        <f t="shared" si="2544"/>
        <v>120072.70000000001</v>
      </c>
      <c r="Y1469" s="16">
        <f t="shared" si="2545"/>
        <v>128298.59999999999</v>
      </c>
      <c r="Z1469" s="16">
        <f t="shared" si="2546"/>
        <v>128298.59999999999</v>
      </c>
      <c r="AA1469" s="16"/>
      <c r="AB1469" s="16"/>
      <c r="AC1469" s="16"/>
      <c r="AD1469" s="16">
        <f t="shared" si="2547"/>
        <v>120072.70000000001</v>
      </c>
      <c r="AE1469" s="16">
        <f t="shared" si="2548"/>
        <v>128298.59999999999</v>
      </c>
      <c r="AF1469" s="16">
        <f t="shared" si="2549"/>
        <v>128298.59999999999</v>
      </c>
      <c r="AG1469" s="16"/>
      <c r="AH1469" s="16">
        <f t="shared" si="2550"/>
        <v>120072.70000000001</v>
      </c>
      <c r="AI1469" s="16">
        <f t="shared" si="2551"/>
        <v>128298.59999999999</v>
      </c>
      <c r="AJ1469" s="16">
        <f t="shared" si="2552"/>
        <v>128298.59999999999</v>
      </c>
      <c r="AK1469" s="16"/>
      <c r="AL1469" s="16"/>
      <c r="AM1469" s="16"/>
      <c r="AN1469" s="16">
        <f t="shared" si="2553"/>
        <v>120072.70000000001</v>
      </c>
      <c r="AO1469" s="16">
        <f t="shared" si="2554"/>
        <v>128298.59999999999</v>
      </c>
      <c r="AP1469" s="16">
        <f t="shared" si="2555"/>
        <v>128298.59999999999</v>
      </c>
      <c r="AQ1469" s="16"/>
      <c r="AR1469" s="16"/>
      <c r="AS1469" s="16"/>
      <c r="AT1469" s="16">
        <f t="shared" si="2556"/>
        <v>120072.70000000001</v>
      </c>
      <c r="AU1469" s="16">
        <f t="shared" si="2557"/>
        <v>128298.59999999999</v>
      </c>
      <c r="AV1469" s="16">
        <f t="shared" si="2558"/>
        <v>128298.59999999999</v>
      </c>
      <c r="AW1469" s="16"/>
      <c r="AX1469" s="16"/>
      <c r="AY1469" s="16"/>
      <c r="AZ1469" s="16">
        <f t="shared" si="2559"/>
        <v>120072.70000000001</v>
      </c>
      <c r="BA1469" s="16">
        <f t="shared" si="2560"/>
        <v>128298.59999999999</v>
      </c>
      <c r="BB1469" s="16">
        <f t="shared" si="2561"/>
        <v>128298.59999999999</v>
      </c>
      <c r="BC1469" s="16"/>
      <c r="BD1469" s="30"/>
      <c r="BE1469" s="30"/>
      <c r="BF1469" s="1"/>
      <c r="BG1469" s="1"/>
      <c r="BH1469" s="1"/>
      <c r="BI1469" s="1"/>
      <c r="BJ1469" s="1"/>
    </row>
    <row r="1470" s="1" customFormat="1">
      <c r="A1470" s="13" t="s">
        <v>955</v>
      </c>
      <c r="B1470" s="14" t="s">
        <v>66</v>
      </c>
      <c r="C1470" s="13"/>
      <c r="D1470" s="13"/>
      <c r="E1470" s="29" t="s">
        <v>67</v>
      </c>
      <c r="F1470" s="16">
        <f>F1471</f>
        <v>20887.200000000001</v>
      </c>
      <c r="G1470" s="16">
        <f>G1471</f>
        <v>16215.4</v>
      </c>
      <c r="H1470" s="16">
        <f>H1471</f>
        <v>13875.200000000001</v>
      </c>
      <c r="I1470" s="16">
        <f>I1471</f>
        <v>0</v>
      </c>
      <c r="J1470" s="16">
        <f>J1471</f>
        <v>0</v>
      </c>
      <c r="K1470" s="16">
        <f>K1471</f>
        <v>0</v>
      </c>
      <c r="L1470" s="16">
        <f t="shared" si="2486"/>
        <v>20887.200000000001</v>
      </c>
      <c r="M1470" s="16">
        <f t="shared" si="2487"/>
        <v>16215.4</v>
      </c>
      <c r="N1470" s="16">
        <f t="shared" si="2488"/>
        <v>13875.200000000001</v>
      </c>
      <c r="O1470" s="16">
        <f>O1471</f>
        <v>3737.2440000000001</v>
      </c>
      <c r="P1470" s="16">
        <f>P1471</f>
        <v>0</v>
      </c>
      <c r="Q1470" s="16">
        <f>Q1471</f>
        <v>0</v>
      </c>
      <c r="R1470" s="16">
        <f t="shared" si="2541"/>
        <v>24624.444</v>
      </c>
      <c r="S1470" s="16">
        <f t="shared" si="2542"/>
        <v>16215.4</v>
      </c>
      <c r="T1470" s="16">
        <f t="shared" si="2543"/>
        <v>13875.200000000001</v>
      </c>
      <c r="U1470" s="16">
        <f>U1471</f>
        <v>0</v>
      </c>
      <c r="V1470" s="16">
        <f>V1471</f>
        <v>0</v>
      </c>
      <c r="W1470" s="16">
        <f>W1471</f>
        <v>0</v>
      </c>
      <c r="X1470" s="16">
        <f t="shared" si="2544"/>
        <v>24624.444</v>
      </c>
      <c r="Y1470" s="16">
        <f t="shared" si="2545"/>
        <v>16215.4</v>
      </c>
      <c r="Z1470" s="16">
        <f t="shared" si="2546"/>
        <v>13875.200000000001</v>
      </c>
      <c r="AA1470" s="16">
        <f>AA1471</f>
        <v>0</v>
      </c>
      <c r="AB1470" s="16">
        <f>AB1471</f>
        <v>0</v>
      </c>
      <c r="AC1470" s="16">
        <f>AC1471</f>
        <v>0</v>
      </c>
      <c r="AD1470" s="16">
        <f t="shared" si="2547"/>
        <v>24624.444</v>
      </c>
      <c r="AE1470" s="16">
        <f t="shared" si="2548"/>
        <v>16215.4</v>
      </c>
      <c r="AF1470" s="16">
        <f t="shared" si="2549"/>
        <v>13875.200000000001</v>
      </c>
      <c r="AG1470" s="16">
        <f>AG1471</f>
        <v>0</v>
      </c>
      <c r="AH1470" s="16">
        <f t="shared" si="2550"/>
        <v>24624.444</v>
      </c>
      <c r="AI1470" s="16">
        <f t="shared" si="2551"/>
        <v>16215.4</v>
      </c>
      <c r="AJ1470" s="16">
        <f t="shared" si="2552"/>
        <v>13875.200000000001</v>
      </c>
      <c r="AK1470" s="16">
        <f>AK1471</f>
        <v>2483.2170000000001</v>
      </c>
      <c r="AL1470" s="16">
        <f>AL1471</f>
        <v>0</v>
      </c>
      <c r="AM1470" s="16">
        <f>AM1471</f>
        <v>0</v>
      </c>
      <c r="AN1470" s="16">
        <f t="shared" si="2553"/>
        <v>27107.661</v>
      </c>
      <c r="AO1470" s="16">
        <f t="shared" si="2554"/>
        <v>16215.4</v>
      </c>
      <c r="AP1470" s="16">
        <f t="shared" si="2555"/>
        <v>13875.200000000001</v>
      </c>
      <c r="AQ1470" s="16">
        <f>AQ1471</f>
        <v>0</v>
      </c>
      <c r="AR1470" s="16">
        <f>AR1471</f>
        <v>0</v>
      </c>
      <c r="AS1470" s="16">
        <f>AS1471</f>
        <v>0</v>
      </c>
      <c r="AT1470" s="16">
        <f t="shared" si="2556"/>
        <v>27107.661</v>
      </c>
      <c r="AU1470" s="16">
        <f t="shared" si="2557"/>
        <v>16215.4</v>
      </c>
      <c r="AV1470" s="16">
        <f t="shared" si="2558"/>
        <v>13875.200000000001</v>
      </c>
      <c r="AW1470" s="16">
        <f>AW1471</f>
        <v>0</v>
      </c>
      <c r="AX1470" s="16">
        <f>AX1471</f>
        <v>0</v>
      </c>
      <c r="AY1470" s="16">
        <f>AY1471</f>
        <v>0</v>
      </c>
      <c r="AZ1470" s="16">
        <f t="shared" si="2559"/>
        <v>27107.661</v>
      </c>
      <c r="BA1470" s="16">
        <f t="shared" si="2560"/>
        <v>16215.4</v>
      </c>
      <c r="BB1470" s="16">
        <f t="shared" si="2561"/>
        <v>13875.200000000001</v>
      </c>
      <c r="BC1470" s="16">
        <f>BC1471</f>
        <v>0</v>
      </c>
      <c r="BD1470" s="30"/>
      <c r="BE1470" s="30"/>
      <c r="BF1470" s="1"/>
      <c r="BG1470" s="1"/>
      <c r="BH1470" s="1"/>
      <c r="BI1470" s="1"/>
      <c r="BJ1470" s="1"/>
    </row>
    <row r="1471" s="1" customFormat="1">
      <c r="A1471" s="13" t="s">
        <v>955</v>
      </c>
      <c r="B1471" s="14">
        <v>200</v>
      </c>
      <c r="C1471" s="13" t="s">
        <v>37</v>
      </c>
      <c r="D1471" s="13" t="s">
        <v>38</v>
      </c>
      <c r="E1471" s="29" t="s">
        <v>39</v>
      </c>
      <c r="F1471" s="16">
        <v>20887.200000000001</v>
      </c>
      <c r="G1471" s="16">
        <v>16215.4</v>
      </c>
      <c r="H1471" s="16">
        <v>13875.200000000001</v>
      </c>
      <c r="I1471" s="16"/>
      <c r="J1471" s="16"/>
      <c r="K1471" s="16"/>
      <c r="L1471" s="16">
        <f t="shared" si="2486"/>
        <v>20887.200000000001</v>
      </c>
      <c r="M1471" s="16">
        <f t="shared" si="2487"/>
        <v>16215.4</v>
      </c>
      <c r="N1471" s="16">
        <f t="shared" si="2488"/>
        <v>13875.200000000001</v>
      </c>
      <c r="O1471" s="16">
        <v>3737.2440000000001</v>
      </c>
      <c r="P1471" s="16"/>
      <c r="Q1471" s="16"/>
      <c r="R1471" s="16">
        <f t="shared" si="2541"/>
        <v>24624.444</v>
      </c>
      <c r="S1471" s="16">
        <f t="shared" si="2542"/>
        <v>16215.4</v>
      </c>
      <c r="T1471" s="16">
        <f t="shared" si="2543"/>
        <v>13875.200000000001</v>
      </c>
      <c r="U1471" s="16"/>
      <c r="V1471" s="16"/>
      <c r="W1471" s="16"/>
      <c r="X1471" s="16">
        <f t="shared" si="2544"/>
        <v>24624.444</v>
      </c>
      <c r="Y1471" s="16">
        <f t="shared" si="2545"/>
        <v>16215.4</v>
      </c>
      <c r="Z1471" s="16">
        <f t="shared" si="2546"/>
        <v>13875.200000000001</v>
      </c>
      <c r="AA1471" s="16"/>
      <c r="AB1471" s="16"/>
      <c r="AC1471" s="16"/>
      <c r="AD1471" s="16">
        <f t="shared" si="2547"/>
        <v>24624.444</v>
      </c>
      <c r="AE1471" s="16">
        <f t="shared" si="2548"/>
        <v>16215.4</v>
      </c>
      <c r="AF1471" s="16">
        <f t="shared" si="2549"/>
        <v>13875.200000000001</v>
      </c>
      <c r="AG1471" s="16"/>
      <c r="AH1471" s="16">
        <f t="shared" si="2550"/>
        <v>24624.444</v>
      </c>
      <c r="AI1471" s="16">
        <f t="shared" si="2551"/>
        <v>16215.4</v>
      </c>
      <c r="AJ1471" s="16">
        <f t="shared" si="2552"/>
        <v>13875.200000000001</v>
      </c>
      <c r="AK1471" s="16">
        <v>2483.2170000000001</v>
      </c>
      <c r="AL1471" s="16"/>
      <c r="AM1471" s="16"/>
      <c r="AN1471" s="16">
        <f t="shared" si="2553"/>
        <v>27107.661</v>
      </c>
      <c r="AO1471" s="16">
        <f t="shared" si="2554"/>
        <v>16215.4</v>
      </c>
      <c r="AP1471" s="16">
        <f t="shared" si="2555"/>
        <v>13875.200000000001</v>
      </c>
      <c r="AQ1471" s="16"/>
      <c r="AR1471" s="16"/>
      <c r="AS1471" s="16"/>
      <c r="AT1471" s="16">
        <f t="shared" si="2556"/>
        <v>27107.661</v>
      </c>
      <c r="AU1471" s="16">
        <f t="shared" si="2557"/>
        <v>16215.4</v>
      </c>
      <c r="AV1471" s="16">
        <f t="shared" si="2558"/>
        <v>13875.200000000001</v>
      </c>
      <c r="AW1471" s="16"/>
      <c r="AX1471" s="16"/>
      <c r="AY1471" s="16"/>
      <c r="AZ1471" s="16">
        <f t="shared" si="2559"/>
        <v>27107.661</v>
      </c>
      <c r="BA1471" s="16">
        <f t="shared" si="2560"/>
        <v>16215.4</v>
      </c>
      <c r="BB1471" s="16">
        <f t="shared" si="2561"/>
        <v>13875.200000000001</v>
      </c>
      <c r="BC1471" s="16"/>
      <c r="BD1471" s="30"/>
      <c r="BE1471" s="30"/>
      <c r="BF1471" s="1"/>
      <c r="BG1471" s="1"/>
      <c r="BH1471" s="1"/>
      <c r="BI1471" s="1"/>
      <c r="BJ1471" s="1"/>
    </row>
    <row r="1472" s="1" customFormat="1">
      <c r="A1472" s="13" t="s">
        <v>955</v>
      </c>
      <c r="B1472" s="14" t="s">
        <v>52</v>
      </c>
      <c r="C1472" s="13"/>
      <c r="D1472" s="13"/>
      <c r="E1472" s="29" t="s">
        <v>53</v>
      </c>
      <c r="F1472" s="16">
        <f>F1473</f>
        <v>130.69999999999999</v>
      </c>
      <c r="G1472" s="16">
        <f>G1473</f>
        <v>130.69999999999999</v>
      </c>
      <c r="H1472" s="16">
        <f>H1473</f>
        <v>130.69999999999999</v>
      </c>
      <c r="I1472" s="16">
        <f>I1473</f>
        <v>0</v>
      </c>
      <c r="J1472" s="16">
        <f>J1473</f>
        <v>0</v>
      </c>
      <c r="K1472" s="16">
        <f>K1473</f>
        <v>0</v>
      </c>
      <c r="L1472" s="16">
        <f t="shared" si="2486"/>
        <v>130.69999999999999</v>
      </c>
      <c r="M1472" s="16">
        <f t="shared" si="2487"/>
        <v>130.69999999999999</v>
      </c>
      <c r="N1472" s="16">
        <f t="shared" si="2488"/>
        <v>130.69999999999999</v>
      </c>
      <c r="O1472" s="16">
        <f>O1473</f>
        <v>0</v>
      </c>
      <c r="P1472" s="16">
        <f>P1473</f>
        <v>0</v>
      </c>
      <c r="Q1472" s="16">
        <f>Q1473</f>
        <v>0</v>
      </c>
      <c r="R1472" s="16">
        <f t="shared" si="2541"/>
        <v>130.69999999999999</v>
      </c>
      <c r="S1472" s="16">
        <f t="shared" si="2542"/>
        <v>130.69999999999999</v>
      </c>
      <c r="T1472" s="16">
        <f t="shared" si="2543"/>
        <v>130.69999999999999</v>
      </c>
      <c r="U1472" s="16">
        <f>U1473</f>
        <v>0</v>
      </c>
      <c r="V1472" s="16">
        <f>V1473</f>
        <v>0</v>
      </c>
      <c r="W1472" s="16">
        <f>W1473</f>
        <v>0</v>
      </c>
      <c r="X1472" s="16">
        <f t="shared" si="2544"/>
        <v>130.69999999999999</v>
      </c>
      <c r="Y1472" s="16">
        <f t="shared" si="2545"/>
        <v>130.69999999999999</v>
      </c>
      <c r="Z1472" s="16">
        <f t="shared" si="2546"/>
        <v>130.69999999999999</v>
      </c>
      <c r="AA1472" s="16">
        <f>AA1473</f>
        <v>0</v>
      </c>
      <c r="AB1472" s="16">
        <f>AB1473</f>
        <v>0</v>
      </c>
      <c r="AC1472" s="16">
        <f>AC1473</f>
        <v>0</v>
      </c>
      <c r="AD1472" s="16">
        <f t="shared" si="2547"/>
        <v>130.69999999999999</v>
      </c>
      <c r="AE1472" s="16">
        <f t="shared" si="2548"/>
        <v>130.69999999999999</v>
      </c>
      <c r="AF1472" s="16">
        <f t="shared" si="2549"/>
        <v>130.69999999999999</v>
      </c>
      <c r="AG1472" s="16">
        <f>AG1473</f>
        <v>0</v>
      </c>
      <c r="AH1472" s="16">
        <f t="shared" si="2550"/>
        <v>130.69999999999999</v>
      </c>
      <c r="AI1472" s="16">
        <f t="shared" si="2551"/>
        <v>130.69999999999999</v>
      </c>
      <c r="AJ1472" s="16">
        <f t="shared" si="2552"/>
        <v>130.69999999999999</v>
      </c>
      <c r="AK1472" s="16">
        <f>AK1473</f>
        <v>0</v>
      </c>
      <c r="AL1472" s="16">
        <f>AL1473</f>
        <v>0</v>
      </c>
      <c r="AM1472" s="16">
        <f>AM1473</f>
        <v>0</v>
      </c>
      <c r="AN1472" s="16">
        <f t="shared" si="2553"/>
        <v>130.69999999999999</v>
      </c>
      <c r="AO1472" s="16">
        <f t="shared" si="2554"/>
        <v>130.69999999999999</v>
      </c>
      <c r="AP1472" s="16">
        <f t="shared" si="2555"/>
        <v>130.69999999999999</v>
      </c>
      <c r="AQ1472" s="16">
        <f>AQ1473</f>
        <v>0</v>
      </c>
      <c r="AR1472" s="16">
        <f>AR1473</f>
        <v>0</v>
      </c>
      <c r="AS1472" s="16">
        <f>AS1473</f>
        <v>0</v>
      </c>
      <c r="AT1472" s="16">
        <f t="shared" si="2556"/>
        <v>130.69999999999999</v>
      </c>
      <c r="AU1472" s="16">
        <f t="shared" si="2557"/>
        <v>130.69999999999999</v>
      </c>
      <c r="AV1472" s="16">
        <f t="shared" si="2558"/>
        <v>130.69999999999999</v>
      </c>
      <c r="AW1472" s="16">
        <f>AW1473</f>
        <v>0</v>
      </c>
      <c r="AX1472" s="16">
        <f>AX1473</f>
        <v>0</v>
      </c>
      <c r="AY1472" s="16">
        <f>AY1473</f>
        <v>0</v>
      </c>
      <c r="AZ1472" s="16">
        <f t="shared" si="2559"/>
        <v>130.69999999999999</v>
      </c>
      <c r="BA1472" s="16">
        <f t="shared" si="2560"/>
        <v>130.69999999999999</v>
      </c>
      <c r="BB1472" s="16">
        <f t="shared" si="2561"/>
        <v>130.69999999999999</v>
      </c>
      <c r="BC1472" s="16">
        <f>BC1473</f>
        <v>0</v>
      </c>
      <c r="BD1472" s="30"/>
      <c r="BE1472" s="30"/>
      <c r="BF1472" s="1"/>
      <c r="BG1472" s="1"/>
      <c r="BH1472" s="1"/>
      <c r="BI1472" s="1"/>
      <c r="BJ1472" s="1"/>
    </row>
    <row r="1473" s="1" customFormat="1">
      <c r="A1473" s="13" t="s">
        <v>955</v>
      </c>
      <c r="B1473" s="14">
        <v>800</v>
      </c>
      <c r="C1473" s="13" t="s">
        <v>37</v>
      </c>
      <c r="D1473" s="13" t="s">
        <v>38</v>
      </c>
      <c r="E1473" s="29" t="s">
        <v>39</v>
      </c>
      <c r="F1473" s="16">
        <v>130.69999999999999</v>
      </c>
      <c r="G1473" s="16">
        <v>130.69999999999999</v>
      </c>
      <c r="H1473" s="16">
        <v>130.69999999999999</v>
      </c>
      <c r="I1473" s="16"/>
      <c r="J1473" s="16"/>
      <c r="K1473" s="16"/>
      <c r="L1473" s="16">
        <f t="shared" si="2486"/>
        <v>130.69999999999999</v>
      </c>
      <c r="M1473" s="16">
        <f t="shared" si="2487"/>
        <v>130.69999999999999</v>
      </c>
      <c r="N1473" s="16">
        <f t="shared" si="2488"/>
        <v>130.69999999999999</v>
      </c>
      <c r="O1473" s="16"/>
      <c r="P1473" s="16"/>
      <c r="Q1473" s="16"/>
      <c r="R1473" s="16">
        <f t="shared" si="2541"/>
        <v>130.69999999999999</v>
      </c>
      <c r="S1473" s="16">
        <f t="shared" si="2542"/>
        <v>130.69999999999999</v>
      </c>
      <c r="T1473" s="16">
        <f t="shared" si="2543"/>
        <v>130.69999999999999</v>
      </c>
      <c r="U1473" s="16"/>
      <c r="V1473" s="16"/>
      <c r="W1473" s="16"/>
      <c r="X1473" s="16">
        <f t="shared" si="2544"/>
        <v>130.69999999999999</v>
      </c>
      <c r="Y1473" s="16">
        <f t="shared" si="2545"/>
        <v>130.69999999999999</v>
      </c>
      <c r="Z1473" s="16">
        <f t="shared" si="2546"/>
        <v>130.69999999999999</v>
      </c>
      <c r="AA1473" s="16"/>
      <c r="AB1473" s="16"/>
      <c r="AC1473" s="16"/>
      <c r="AD1473" s="16">
        <f t="shared" si="2547"/>
        <v>130.69999999999999</v>
      </c>
      <c r="AE1473" s="16">
        <f t="shared" si="2548"/>
        <v>130.69999999999999</v>
      </c>
      <c r="AF1473" s="16">
        <f t="shared" si="2549"/>
        <v>130.69999999999999</v>
      </c>
      <c r="AG1473" s="16"/>
      <c r="AH1473" s="16">
        <f t="shared" si="2550"/>
        <v>130.69999999999999</v>
      </c>
      <c r="AI1473" s="16">
        <f t="shared" si="2551"/>
        <v>130.69999999999999</v>
      </c>
      <c r="AJ1473" s="16">
        <f t="shared" si="2552"/>
        <v>130.69999999999999</v>
      </c>
      <c r="AK1473" s="16"/>
      <c r="AL1473" s="16"/>
      <c r="AM1473" s="16"/>
      <c r="AN1473" s="16">
        <f t="shared" si="2553"/>
        <v>130.69999999999999</v>
      </c>
      <c r="AO1473" s="16">
        <f t="shared" si="2554"/>
        <v>130.69999999999999</v>
      </c>
      <c r="AP1473" s="16">
        <f t="shared" si="2555"/>
        <v>130.69999999999999</v>
      </c>
      <c r="AQ1473" s="16"/>
      <c r="AR1473" s="16"/>
      <c r="AS1473" s="16"/>
      <c r="AT1473" s="16">
        <f t="shared" si="2556"/>
        <v>130.69999999999999</v>
      </c>
      <c r="AU1473" s="16">
        <f t="shared" si="2557"/>
        <v>130.69999999999999</v>
      </c>
      <c r="AV1473" s="16">
        <f t="shared" si="2558"/>
        <v>130.69999999999999</v>
      </c>
      <c r="AW1473" s="16"/>
      <c r="AX1473" s="16"/>
      <c r="AY1473" s="16"/>
      <c r="AZ1473" s="16">
        <f t="shared" si="2559"/>
        <v>130.69999999999999</v>
      </c>
      <c r="BA1473" s="16">
        <f t="shared" si="2560"/>
        <v>130.69999999999999</v>
      </c>
      <c r="BB1473" s="16">
        <f t="shared" si="2561"/>
        <v>130.69999999999999</v>
      </c>
      <c r="BC1473" s="16"/>
      <c r="BD1473" s="30"/>
      <c r="BE1473" s="30"/>
      <c r="BF1473" s="1"/>
      <c r="BG1473" s="1"/>
      <c r="BH1473" s="1"/>
      <c r="BI1473" s="1"/>
      <c r="BJ1473" s="1"/>
    </row>
    <row r="1474" s="1" customFormat="1">
      <c r="A1474" s="13" t="s">
        <v>956</v>
      </c>
      <c r="B1474" s="14"/>
      <c r="C1474" s="13"/>
      <c r="D1474" s="13"/>
      <c r="E1474" s="29" t="s">
        <v>957</v>
      </c>
      <c r="F1474" s="16">
        <f>F1475+F1477</f>
        <v>128443.39999999999</v>
      </c>
      <c r="G1474" s="16">
        <f>G1475+G1477</f>
        <v>106579.89999999999</v>
      </c>
      <c r="H1474" s="16">
        <f>H1475+H1477</f>
        <v>106579.90000000001</v>
      </c>
      <c r="I1474" s="16">
        <f>I1475+I1477</f>
        <v>0</v>
      </c>
      <c r="J1474" s="16">
        <f>J1475+J1477</f>
        <v>0</v>
      </c>
      <c r="K1474" s="16">
        <f>K1475+K1477</f>
        <v>0</v>
      </c>
      <c r="L1474" s="16">
        <f t="shared" si="2486"/>
        <v>128443.39999999999</v>
      </c>
      <c r="M1474" s="16">
        <f t="shared" si="2487"/>
        <v>106579.89999999999</v>
      </c>
      <c r="N1474" s="16">
        <f t="shared" si="2488"/>
        <v>106579.90000000001</v>
      </c>
      <c r="O1474" s="16">
        <f>O1475+O1477</f>
        <v>20700.408530000001</v>
      </c>
      <c r="P1474" s="16">
        <f>P1475+P1477</f>
        <v>0</v>
      </c>
      <c r="Q1474" s="16">
        <f>Q1475+Q1477</f>
        <v>0</v>
      </c>
      <c r="R1474" s="16">
        <f t="shared" si="2541"/>
        <v>149143.80852999998</v>
      </c>
      <c r="S1474" s="16">
        <f t="shared" si="2542"/>
        <v>106579.89999999999</v>
      </c>
      <c r="T1474" s="16">
        <f t="shared" si="2543"/>
        <v>106579.90000000001</v>
      </c>
      <c r="U1474" s="16">
        <f>U1475+U1477</f>
        <v>0</v>
      </c>
      <c r="V1474" s="16">
        <f>V1475+V1477</f>
        <v>0</v>
      </c>
      <c r="W1474" s="16">
        <f>W1475+W1477</f>
        <v>0</v>
      </c>
      <c r="X1474" s="16">
        <f t="shared" si="2544"/>
        <v>149143.80852999998</v>
      </c>
      <c r="Y1474" s="16">
        <f t="shared" si="2545"/>
        <v>106579.89999999999</v>
      </c>
      <c r="Z1474" s="16">
        <f t="shared" si="2546"/>
        <v>106579.90000000001</v>
      </c>
      <c r="AA1474" s="16">
        <f>AA1475+AA1477</f>
        <v>13286.290000000001</v>
      </c>
      <c r="AB1474" s="16">
        <f>AB1475+AB1477</f>
        <v>0</v>
      </c>
      <c r="AC1474" s="16">
        <f>AC1475+AC1477</f>
        <v>0</v>
      </c>
      <c r="AD1474" s="16">
        <f t="shared" si="2547"/>
        <v>162430.09852999999</v>
      </c>
      <c r="AE1474" s="16">
        <f t="shared" si="2548"/>
        <v>106579.89999999999</v>
      </c>
      <c r="AF1474" s="16">
        <f t="shared" si="2549"/>
        <v>106579.90000000001</v>
      </c>
      <c r="AG1474" s="16">
        <f>AG1475+AG1477</f>
        <v>0</v>
      </c>
      <c r="AH1474" s="16">
        <f t="shared" si="2550"/>
        <v>162430.09852999999</v>
      </c>
      <c r="AI1474" s="16">
        <f t="shared" si="2551"/>
        <v>106579.89999999999</v>
      </c>
      <c r="AJ1474" s="16">
        <f t="shared" si="2552"/>
        <v>106579.90000000001</v>
      </c>
      <c r="AK1474" s="16">
        <f>AK1475+AK1477</f>
        <v>10516.782999999999</v>
      </c>
      <c r="AL1474" s="16">
        <f>AL1475+AL1477</f>
        <v>0</v>
      </c>
      <c r="AM1474" s="16">
        <f>AM1475+AM1477</f>
        <v>0</v>
      </c>
      <c r="AN1474" s="16">
        <f t="shared" si="2553"/>
        <v>172946.88152999998</v>
      </c>
      <c r="AO1474" s="16">
        <f t="shared" si="2554"/>
        <v>106579.89999999999</v>
      </c>
      <c r="AP1474" s="16">
        <f t="shared" si="2555"/>
        <v>106579.90000000001</v>
      </c>
      <c r="AQ1474" s="16">
        <f>AQ1475+AQ1477</f>
        <v>0</v>
      </c>
      <c r="AR1474" s="16">
        <f>AR1475+AR1477</f>
        <v>0</v>
      </c>
      <c r="AS1474" s="16">
        <f>AS1475+AS1477</f>
        <v>0</v>
      </c>
      <c r="AT1474" s="16">
        <f t="shared" si="2556"/>
        <v>172946.88152999998</v>
      </c>
      <c r="AU1474" s="16">
        <f t="shared" si="2557"/>
        <v>106579.89999999999</v>
      </c>
      <c r="AV1474" s="16">
        <f t="shared" si="2558"/>
        <v>106579.90000000001</v>
      </c>
      <c r="AW1474" s="16">
        <f>AW1475+AW1477</f>
        <v>378.66699999999997</v>
      </c>
      <c r="AX1474" s="16">
        <f>AX1475+AX1477</f>
        <v>0</v>
      </c>
      <c r="AY1474" s="16">
        <f>AY1475+AY1477</f>
        <v>0</v>
      </c>
      <c r="AZ1474" s="16">
        <f t="shared" si="2559"/>
        <v>173325.54852999997</v>
      </c>
      <c r="BA1474" s="16">
        <f t="shared" si="2560"/>
        <v>106579.89999999999</v>
      </c>
      <c r="BB1474" s="16">
        <f t="shared" si="2561"/>
        <v>106579.90000000001</v>
      </c>
      <c r="BC1474" s="16">
        <f>BC1475+BC1477</f>
        <v>0</v>
      </c>
      <c r="BD1474" s="30"/>
      <c r="BE1474" s="30"/>
      <c r="BF1474" s="1"/>
      <c r="BG1474" s="1"/>
      <c r="BH1474" s="1"/>
      <c r="BI1474" s="1"/>
      <c r="BJ1474" s="1"/>
    </row>
    <row r="1475" s="1" customFormat="1">
      <c r="A1475" s="13" t="s">
        <v>956</v>
      </c>
      <c r="B1475" s="14" t="s">
        <v>66</v>
      </c>
      <c r="C1475" s="13"/>
      <c r="D1475" s="13"/>
      <c r="E1475" s="29" t="s">
        <v>67</v>
      </c>
      <c r="F1475" s="16">
        <f>F1476</f>
        <v>123269.79999999999</v>
      </c>
      <c r="G1475" s="16">
        <f>G1476</f>
        <v>101596</v>
      </c>
      <c r="H1475" s="16">
        <f>H1476</f>
        <v>101723.3</v>
      </c>
      <c r="I1475" s="16">
        <f>I1476</f>
        <v>0</v>
      </c>
      <c r="J1475" s="16">
        <f>J1476</f>
        <v>0</v>
      </c>
      <c r="K1475" s="16">
        <f>K1476</f>
        <v>0</v>
      </c>
      <c r="L1475" s="16">
        <f t="shared" si="2486"/>
        <v>123269.79999999999</v>
      </c>
      <c r="M1475" s="16">
        <f t="shared" si="2487"/>
        <v>101596</v>
      </c>
      <c r="N1475" s="16">
        <f t="shared" si="2488"/>
        <v>101723.3</v>
      </c>
      <c r="O1475" s="16">
        <f>O1476</f>
        <v>20700.408530000001</v>
      </c>
      <c r="P1475" s="16">
        <f>P1476</f>
        <v>0</v>
      </c>
      <c r="Q1475" s="16">
        <f>Q1476</f>
        <v>0</v>
      </c>
      <c r="R1475" s="16">
        <f t="shared" si="2541"/>
        <v>143970.20853</v>
      </c>
      <c r="S1475" s="16">
        <f t="shared" si="2542"/>
        <v>101596</v>
      </c>
      <c r="T1475" s="16">
        <f t="shared" si="2543"/>
        <v>101723.3</v>
      </c>
      <c r="U1475" s="16">
        <f>U1476</f>
        <v>0</v>
      </c>
      <c r="V1475" s="16">
        <f>V1476</f>
        <v>0</v>
      </c>
      <c r="W1475" s="16">
        <f>W1476</f>
        <v>0</v>
      </c>
      <c r="X1475" s="16">
        <f t="shared" si="2544"/>
        <v>143970.20853</v>
      </c>
      <c r="Y1475" s="16">
        <f t="shared" si="2545"/>
        <v>101596</v>
      </c>
      <c r="Z1475" s="16">
        <f t="shared" si="2546"/>
        <v>101723.3</v>
      </c>
      <c r="AA1475" s="16">
        <f>AA1476</f>
        <v>13286.290000000001</v>
      </c>
      <c r="AB1475" s="16">
        <f>AB1476</f>
        <v>0</v>
      </c>
      <c r="AC1475" s="16">
        <f>AC1476</f>
        <v>0</v>
      </c>
      <c r="AD1475" s="16">
        <f t="shared" si="2547"/>
        <v>157256.49853000001</v>
      </c>
      <c r="AE1475" s="16">
        <f t="shared" si="2548"/>
        <v>101596</v>
      </c>
      <c r="AF1475" s="16">
        <f t="shared" si="2549"/>
        <v>101723.3</v>
      </c>
      <c r="AG1475" s="16">
        <f>AG1476</f>
        <v>0</v>
      </c>
      <c r="AH1475" s="16">
        <f t="shared" si="2550"/>
        <v>157256.49853000001</v>
      </c>
      <c r="AI1475" s="16">
        <f t="shared" si="2551"/>
        <v>101596</v>
      </c>
      <c r="AJ1475" s="16">
        <f t="shared" si="2552"/>
        <v>101723.3</v>
      </c>
      <c r="AK1475" s="16">
        <f>AK1476</f>
        <v>10516.782999999999</v>
      </c>
      <c r="AL1475" s="16">
        <f>AL1476</f>
        <v>0</v>
      </c>
      <c r="AM1475" s="16">
        <f>AM1476</f>
        <v>0</v>
      </c>
      <c r="AN1475" s="16">
        <f t="shared" si="2553"/>
        <v>167773.28153000001</v>
      </c>
      <c r="AO1475" s="16">
        <f t="shared" si="2554"/>
        <v>101596</v>
      </c>
      <c r="AP1475" s="16">
        <f t="shared" si="2555"/>
        <v>101723.3</v>
      </c>
      <c r="AQ1475" s="16">
        <f>AQ1476</f>
        <v>0</v>
      </c>
      <c r="AR1475" s="16">
        <f>AR1476</f>
        <v>0</v>
      </c>
      <c r="AS1475" s="16">
        <f>AS1476</f>
        <v>0</v>
      </c>
      <c r="AT1475" s="16">
        <f t="shared" si="2556"/>
        <v>167773.28153000001</v>
      </c>
      <c r="AU1475" s="16">
        <f t="shared" si="2557"/>
        <v>101596</v>
      </c>
      <c r="AV1475" s="16">
        <f t="shared" si="2558"/>
        <v>101723.3</v>
      </c>
      <c r="AW1475" s="16">
        <f>AW1476</f>
        <v>378.66699999999997</v>
      </c>
      <c r="AX1475" s="16">
        <f>AX1476</f>
        <v>0</v>
      </c>
      <c r="AY1475" s="16">
        <f>AY1476</f>
        <v>0</v>
      </c>
      <c r="AZ1475" s="16">
        <f t="shared" si="2559"/>
        <v>168151.94852999999</v>
      </c>
      <c r="BA1475" s="16">
        <f t="shared" si="2560"/>
        <v>101596</v>
      </c>
      <c r="BB1475" s="16">
        <f t="shared" si="2561"/>
        <v>101723.3</v>
      </c>
      <c r="BC1475" s="16">
        <f>BC1476</f>
        <v>0</v>
      </c>
      <c r="BD1475" s="30"/>
      <c r="BE1475" s="30"/>
      <c r="BF1475" s="1"/>
      <c r="BG1475" s="1"/>
      <c r="BH1475" s="1"/>
      <c r="BI1475" s="1"/>
      <c r="BJ1475" s="1"/>
    </row>
    <row r="1476" s="1" customFormat="1">
      <c r="A1476" s="13" t="s">
        <v>956</v>
      </c>
      <c r="B1476" s="14">
        <v>200</v>
      </c>
      <c r="C1476" s="13" t="s">
        <v>37</v>
      </c>
      <c r="D1476" s="13" t="s">
        <v>38</v>
      </c>
      <c r="E1476" s="29" t="s">
        <v>39</v>
      </c>
      <c r="F1476" s="16">
        <v>123269.79999999999</v>
      </c>
      <c r="G1476" s="16">
        <v>101596</v>
      </c>
      <c r="H1476" s="16">
        <v>101723.3</v>
      </c>
      <c r="I1476" s="16"/>
      <c r="J1476" s="16"/>
      <c r="K1476" s="16"/>
      <c r="L1476" s="16">
        <f t="shared" si="2486"/>
        <v>123269.79999999999</v>
      </c>
      <c r="M1476" s="16">
        <f t="shared" si="2487"/>
        <v>101596</v>
      </c>
      <c r="N1476" s="16">
        <f t="shared" si="2488"/>
        <v>101723.3</v>
      </c>
      <c r="O1476" s="16">
        <f>286.70853+20413.7</f>
        <v>20700.408530000001</v>
      </c>
      <c r="P1476" s="16"/>
      <c r="Q1476" s="16"/>
      <c r="R1476" s="16">
        <f t="shared" si="2541"/>
        <v>143970.20853</v>
      </c>
      <c r="S1476" s="16">
        <f t="shared" si="2542"/>
        <v>101596</v>
      </c>
      <c r="T1476" s="16">
        <f t="shared" si="2543"/>
        <v>101723.3</v>
      </c>
      <c r="U1476" s="16"/>
      <c r="V1476" s="16"/>
      <c r="W1476" s="16"/>
      <c r="X1476" s="16">
        <f t="shared" si="2544"/>
        <v>143970.20853</v>
      </c>
      <c r="Y1476" s="16">
        <f t="shared" si="2545"/>
        <v>101596</v>
      </c>
      <c r="Z1476" s="16">
        <f t="shared" si="2546"/>
        <v>101723.3</v>
      </c>
      <c r="AA1476" s="16">
        <v>13286.290000000001</v>
      </c>
      <c r="AB1476" s="16"/>
      <c r="AC1476" s="16"/>
      <c r="AD1476" s="16">
        <f t="shared" si="2547"/>
        <v>157256.49853000001</v>
      </c>
      <c r="AE1476" s="16">
        <f t="shared" si="2548"/>
        <v>101596</v>
      </c>
      <c r="AF1476" s="16">
        <f t="shared" si="2549"/>
        <v>101723.3</v>
      </c>
      <c r="AG1476" s="16"/>
      <c r="AH1476" s="16">
        <f t="shared" si="2550"/>
        <v>157256.49853000001</v>
      </c>
      <c r="AI1476" s="16">
        <f t="shared" si="2551"/>
        <v>101596</v>
      </c>
      <c r="AJ1476" s="16">
        <f t="shared" si="2552"/>
        <v>101723.3</v>
      </c>
      <c r="AK1476" s="16">
        <v>10516.782999999999</v>
      </c>
      <c r="AL1476" s="16"/>
      <c r="AM1476" s="16"/>
      <c r="AN1476" s="16">
        <f t="shared" si="2553"/>
        <v>167773.28153000001</v>
      </c>
      <c r="AO1476" s="16">
        <f t="shared" si="2554"/>
        <v>101596</v>
      </c>
      <c r="AP1476" s="16">
        <f t="shared" si="2555"/>
        <v>101723.3</v>
      </c>
      <c r="AQ1476" s="16"/>
      <c r="AR1476" s="16"/>
      <c r="AS1476" s="16"/>
      <c r="AT1476" s="16">
        <f t="shared" si="2556"/>
        <v>167773.28153000001</v>
      </c>
      <c r="AU1476" s="16">
        <f t="shared" si="2557"/>
        <v>101596</v>
      </c>
      <c r="AV1476" s="16">
        <f t="shared" si="2558"/>
        <v>101723.3</v>
      </c>
      <c r="AW1476" s="16">
        <v>378.66699999999997</v>
      </c>
      <c r="AX1476" s="16"/>
      <c r="AY1476" s="16"/>
      <c r="AZ1476" s="16">
        <f t="shared" si="2559"/>
        <v>168151.94852999999</v>
      </c>
      <c r="BA1476" s="16">
        <f t="shared" si="2560"/>
        <v>101596</v>
      </c>
      <c r="BB1476" s="16">
        <f t="shared" si="2561"/>
        <v>101723.3</v>
      </c>
      <c r="BC1476" s="16"/>
      <c r="BD1476" s="30"/>
      <c r="BE1476" s="30"/>
      <c r="BF1476" s="1"/>
      <c r="BG1476" s="1"/>
      <c r="BH1476" s="1"/>
      <c r="BI1476" s="1"/>
      <c r="BJ1476" s="1"/>
    </row>
    <row r="1477" s="1" customFormat="1">
      <c r="A1477" s="13" t="s">
        <v>956</v>
      </c>
      <c r="B1477" s="14" t="s">
        <v>52</v>
      </c>
      <c r="C1477" s="13"/>
      <c r="D1477" s="13"/>
      <c r="E1477" s="29" t="s">
        <v>53</v>
      </c>
      <c r="F1477" s="16">
        <f>F1478</f>
        <v>5173.6000000000004</v>
      </c>
      <c r="G1477" s="16">
        <f>G1478</f>
        <v>4983.8999999999996</v>
      </c>
      <c r="H1477" s="16">
        <f>H1478</f>
        <v>4856.6000000000004</v>
      </c>
      <c r="I1477" s="16">
        <f>I1478</f>
        <v>0</v>
      </c>
      <c r="J1477" s="16">
        <f>J1478</f>
        <v>0</v>
      </c>
      <c r="K1477" s="16">
        <f>K1478</f>
        <v>0</v>
      </c>
      <c r="L1477" s="16">
        <f t="shared" si="2486"/>
        <v>5173.6000000000004</v>
      </c>
      <c r="M1477" s="16">
        <f t="shared" si="2487"/>
        <v>4983.8999999999996</v>
      </c>
      <c r="N1477" s="16">
        <f t="shared" si="2488"/>
        <v>4856.6000000000004</v>
      </c>
      <c r="O1477" s="16">
        <f>O1478</f>
        <v>0</v>
      </c>
      <c r="P1477" s="16">
        <f>P1478</f>
        <v>0</v>
      </c>
      <c r="Q1477" s="16">
        <f>Q1478</f>
        <v>0</v>
      </c>
      <c r="R1477" s="16">
        <f t="shared" si="2541"/>
        <v>5173.6000000000004</v>
      </c>
      <c r="S1477" s="16">
        <f t="shared" si="2542"/>
        <v>4983.8999999999996</v>
      </c>
      <c r="T1477" s="16">
        <f t="shared" si="2543"/>
        <v>4856.6000000000004</v>
      </c>
      <c r="U1477" s="16">
        <f>U1478</f>
        <v>0</v>
      </c>
      <c r="V1477" s="16">
        <f>V1478</f>
        <v>0</v>
      </c>
      <c r="W1477" s="16">
        <f>W1478</f>
        <v>0</v>
      </c>
      <c r="X1477" s="16">
        <f t="shared" si="2544"/>
        <v>5173.6000000000004</v>
      </c>
      <c r="Y1477" s="16">
        <f t="shared" si="2545"/>
        <v>4983.8999999999996</v>
      </c>
      <c r="Z1477" s="16">
        <f t="shared" si="2546"/>
        <v>4856.6000000000004</v>
      </c>
      <c r="AA1477" s="16">
        <f>AA1478</f>
        <v>0</v>
      </c>
      <c r="AB1477" s="16">
        <f>AB1478</f>
        <v>0</v>
      </c>
      <c r="AC1477" s="16">
        <f>AC1478</f>
        <v>0</v>
      </c>
      <c r="AD1477" s="16">
        <f t="shared" si="2547"/>
        <v>5173.6000000000004</v>
      </c>
      <c r="AE1477" s="16">
        <f t="shared" si="2548"/>
        <v>4983.8999999999996</v>
      </c>
      <c r="AF1477" s="16">
        <f t="shared" si="2549"/>
        <v>4856.6000000000004</v>
      </c>
      <c r="AG1477" s="16">
        <f>AG1478</f>
        <v>0</v>
      </c>
      <c r="AH1477" s="16">
        <f t="shared" si="2550"/>
        <v>5173.6000000000004</v>
      </c>
      <c r="AI1477" s="16">
        <f t="shared" si="2551"/>
        <v>4983.8999999999996</v>
      </c>
      <c r="AJ1477" s="16">
        <f t="shared" si="2552"/>
        <v>4856.6000000000004</v>
      </c>
      <c r="AK1477" s="16">
        <f>AK1478</f>
        <v>0</v>
      </c>
      <c r="AL1477" s="16">
        <f>AL1478</f>
        <v>0</v>
      </c>
      <c r="AM1477" s="16">
        <f>AM1478</f>
        <v>0</v>
      </c>
      <c r="AN1477" s="16">
        <f t="shared" si="2553"/>
        <v>5173.6000000000004</v>
      </c>
      <c r="AO1477" s="16">
        <f t="shared" si="2554"/>
        <v>4983.8999999999996</v>
      </c>
      <c r="AP1477" s="16">
        <f t="shared" si="2555"/>
        <v>4856.6000000000004</v>
      </c>
      <c r="AQ1477" s="16">
        <f>AQ1478</f>
        <v>0</v>
      </c>
      <c r="AR1477" s="16">
        <f>AR1478</f>
        <v>0</v>
      </c>
      <c r="AS1477" s="16">
        <f>AS1478</f>
        <v>0</v>
      </c>
      <c r="AT1477" s="16">
        <f t="shared" si="2556"/>
        <v>5173.6000000000004</v>
      </c>
      <c r="AU1477" s="16">
        <f t="shared" si="2557"/>
        <v>4983.8999999999996</v>
      </c>
      <c r="AV1477" s="16">
        <f t="shared" si="2558"/>
        <v>4856.6000000000004</v>
      </c>
      <c r="AW1477" s="16">
        <f>AW1478</f>
        <v>0</v>
      </c>
      <c r="AX1477" s="16">
        <f>AX1478</f>
        <v>0</v>
      </c>
      <c r="AY1477" s="16">
        <f>AY1478</f>
        <v>0</v>
      </c>
      <c r="AZ1477" s="16">
        <f t="shared" si="2559"/>
        <v>5173.6000000000004</v>
      </c>
      <c r="BA1477" s="16">
        <f t="shared" si="2560"/>
        <v>4983.8999999999996</v>
      </c>
      <c r="BB1477" s="16">
        <f t="shared" si="2561"/>
        <v>4856.6000000000004</v>
      </c>
      <c r="BC1477" s="16">
        <f>BC1478</f>
        <v>0</v>
      </c>
      <c r="BD1477" s="30"/>
      <c r="BE1477" s="30"/>
      <c r="BF1477" s="1"/>
      <c r="BG1477" s="1"/>
      <c r="BH1477" s="1"/>
      <c r="BI1477" s="1"/>
      <c r="BJ1477" s="1"/>
    </row>
    <row r="1478" s="1" customFormat="1">
      <c r="A1478" s="13" t="s">
        <v>956</v>
      </c>
      <c r="B1478" s="14">
        <v>800</v>
      </c>
      <c r="C1478" s="13" t="s">
        <v>37</v>
      </c>
      <c r="D1478" s="13" t="s">
        <v>38</v>
      </c>
      <c r="E1478" s="29" t="s">
        <v>39</v>
      </c>
      <c r="F1478" s="16">
        <v>5173.6000000000004</v>
      </c>
      <c r="G1478" s="16">
        <v>4983.8999999999996</v>
      </c>
      <c r="H1478" s="16">
        <v>4856.6000000000004</v>
      </c>
      <c r="I1478" s="16"/>
      <c r="J1478" s="16"/>
      <c r="K1478" s="16"/>
      <c r="L1478" s="16">
        <f t="shared" si="2486"/>
        <v>5173.6000000000004</v>
      </c>
      <c r="M1478" s="16">
        <f t="shared" si="2487"/>
        <v>4983.8999999999996</v>
      </c>
      <c r="N1478" s="16">
        <f t="shared" si="2488"/>
        <v>4856.6000000000004</v>
      </c>
      <c r="O1478" s="16"/>
      <c r="P1478" s="16"/>
      <c r="Q1478" s="16"/>
      <c r="R1478" s="16">
        <f t="shared" si="2541"/>
        <v>5173.6000000000004</v>
      </c>
      <c r="S1478" s="16">
        <f t="shared" si="2542"/>
        <v>4983.8999999999996</v>
      </c>
      <c r="T1478" s="16">
        <f t="shared" si="2543"/>
        <v>4856.6000000000004</v>
      </c>
      <c r="U1478" s="16"/>
      <c r="V1478" s="16"/>
      <c r="W1478" s="16"/>
      <c r="X1478" s="16">
        <f t="shared" si="2544"/>
        <v>5173.6000000000004</v>
      </c>
      <c r="Y1478" s="16">
        <f t="shared" si="2545"/>
        <v>4983.8999999999996</v>
      </c>
      <c r="Z1478" s="16">
        <f t="shared" si="2546"/>
        <v>4856.6000000000004</v>
      </c>
      <c r="AA1478" s="16"/>
      <c r="AB1478" s="16"/>
      <c r="AC1478" s="16"/>
      <c r="AD1478" s="16">
        <f t="shared" si="2547"/>
        <v>5173.6000000000004</v>
      </c>
      <c r="AE1478" s="16">
        <f t="shared" si="2548"/>
        <v>4983.8999999999996</v>
      </c>
      <c r="AF1478" s="16">
        <f t="shared" si="2549"/>
        <v>4856.6000000000004</v>
      </c>
      <c r="AG1478" s="16"/>
      <c r="AH1478" s="16">
        <f t="shared" si="2550"/>
        <v>5173.6000000000004</v>
      </c>
      <c r="AI1478" s="16">
        <f t="shared" si="2551"/>
        <v>4983.8999999999996</v>
      </c>
      <c r="AJ1478" s="16">
        <f t="shared" si="2552"/>
        <v>4856.6000000000004</v>
      </c>
      <c r="AK1478" s="16"/>
      <c r="AL1478" s="16"/>
      <c r="AM1478" s="16"/>
      <c r="AN1478" s="16">
        <f t="shared" si="2553"/>
        <v>5173.6000000000004</v>
      </c>
      <c r="AO1478" s="16">
        <f t="shared" si="2554"/>
        <v>4983.8999999999996</v>
      </c>
      <c r="AP1478" s="16">
        <f t="shared" si="2555"/>
        <v>4856.6000000000004</v>
      </c>
      <c r="AQ1478" s="16"/>
      <c r="AR1478" s="16"/>
      <c r="AS1478" s="16"/>
      <c r="AT1478" s="16">
        <f t="shared" si="2556"/>
        <v>5173.6000000000004</v>
      </c>
      <c r="AU1478" s="16">
        <f t="shared" si="2557"/>
        <v>4983.8999999999996</v>
      </c>
      <c r="AV1478" s="16">
        <f t="shared" si="2558"/>
        <v>4856.6000000000004</v>
      </c>
      <c r="AW1478" s="16"/>
      <c r="AX1478" s="16"/>
      <c r="AY1478" s="16"/>
      <c r="AZ1478" s="16">
        <f t="shared" si="2559"/>
        <v>5173.6000000000004</v>
      </c>
      <c r="BA1478" s="16">
        <f t="shared" si="2560"/>
        <v>4983.8999999999996</v>
      </c>
      <c r="BB1478" s="16">
        <f t="shared" si="2561"/>
        <v>4856.6000000000004</v>
      </c>
      <c r="BC1478" s="16"/>
      <c r="BD1478" s="30"/>
      <c r="BE1478" s="30"/>
      <c r="BF1478" s="1"/>
      <c r="BG1478" s="1"/>
      <c r="BH1478" s="1"/>
      <c r="BI1478" s="1"/>
      <c r="BJ1478" s="1"/>
    </row>
    <row r="1479" s="1" customFormat="1">
      <c r="A1479" s="13" t="s">
        <v>958</v>
      </c>
      <c r="B1479" s="14"/>
      <c r="C1479" s="13"/>
      <c r="D1479" s="13"/>
      <c r="E1479" s="29" t="s">
        <v>959</v>
      </c>
      <c r="F1479" s="16">
        <f t="shared" ref="F1479:F1480" si="2562">F1480</f>
        <v>29300.599999999999</v>
      </c>
      <c r="G1479" s="16">
        <f t="shared" ref="G1479:G1480" si="2563">G1480</f>
        <v>0</v>
      </c>
      <c r="H1479" s="16">
        <f t="shared" ref="H1479:H1480" si="2564">H1480</f>
        <v>0</v>
      </c>
      <c r="I1479" s="16">
        <f t="shared" ref="I1479:I1480" si="2565">I1480</f>
        <v>11815.799999999999</v>
      </c>
      <c r="J1479" s="16">
        <f t="shared" ref="J1479:J1480" si="2566">J1480</f>
        <v>0</v>
      </c>
      <c r="K1479" s="16">
        <f t="shared" ref="K1479:K1480" si="2567">K1480</f>
        <v>0</v>
      </c>
      <c r="L1479" s="16">
        <f t="shared" si="2486"/>
        <v>41116.399999999994</v>
      </c>
      <c r="M1479" s="16">
        <f t="shared" si="2487"/>
        <v>0</v>
      </c>
      <c r="N1479" s="16">
        <f t="shared" si="2488"/>
        <v>0</v>
      </c>
      <c r="O1479" s="16">
        <f t="shared" ref="O1479:O1480" si="2568">O1480</f>
        <v>11402.1317</v>
      </c>
      <c r="P1479" s="16">
        <f t="shared" ref="P1479:P1480" si="2569">P1480</f>
        <v>0</v>
      </c>
      <c r="Q1479" s="16">
        <f t="shared" ref="Q1479:Q1480" si="2570">Q1480</f>
        <v>0</v>
      </c>
      <c r="R1479" s="16">
        <f t="shared" si="2541"/>
        <v>52518.531699999992</v>
      </c>
      <c r="S1479" s="16">
        <f t="shared" si="2542"/>
        <v>0</v>
      </c>
      <c r="T1479" s="16">
        <f t="shared" si="2543"/>
        <v>0</v>
      </c>
      <c r="U1479" s="16">
        <f t="shared" ref="U1479:U1480" si="2571">U1480</f>
        <v>0</v>
      </c>
      <c r="V1479" s="16">
        <f t="shared" ref="V1479:V1480" si="2572">V1480</f>
        <v>0</v>
      </c>
      <c r="W1479" s="16">
        <f t="shared" ref="W1479:W1480" si="2573">W1480</f>
        <v>0</v>
      </c>
      <c r="X1479" s="16">
        <f t="shared" si="2544"/>
        <v>52518.531699999992</v>
      </c>
      <c r="Y1479" s="16">
        <f t="shared" si="2545"/>
        <v>0</v>
      </c>
      <c r="Z1479" s="16">
        <f t="shared" si="2546"/>
        <v>0</v>
      </c>
      <c r="AA1479" s="16">
        <f t="shared" ref="AA1479:AA1480" si="2574">AA1480</f>
        <v>0</v>
      </c>
      <c r="AB1479" s="16">
        <f t="shared" ref="AB1479:AB1480" si="2575">AB1480</f>
        <v>0</v>
      </c>
      <c r="AC1479" s="16">
        <f t="shared" ref="AC1479:AC1480" si="2576">AC1480</f>
        <v>0</v>
      </c>
      <c r="AD1479" s="16">
        <f t="shared" si="2547"/>
        <v>52518.531699999992</v>
      </c>
      <c r="AE1479" s="16">
        <f t="shared" si="2548"/>
        <v>0</v>
      </c>
      <c r="AF1479" s="16">
        <f t="shared" si="2549"/>
        <v>0</v>
      </c>
      <c r="AG1479" s="16">
        <f t="shared" ref="AG1479:AG1480" si="2577">AG1480</f>
        <v>0</v>
      </c>
      <c r="AH1479" s="16">
        <f t="shared" si="2550"/>
        <v>52518.531699999992</v>
      </c>
      <c r="AI1479" s="16">
        <f t="shared" si="2551"/>
        <v>0</v>
      </c>
      <c r="AJ1479" s="16">
        <f t="shared" si="2552"/>
        <v>0</v>
      </c>
      <c r="AK1479" s="16">
        <f t="shared" ref="AK1479:AK1480" si="2578">AK1480</f>
        <v>0</v>
      </c>
      <c r="AL1479" s="16">
        <f t="shared" ref="AL1479:AL1480" si="2579">AL1480</f>
        <v>0</v>
      </c>
      <c r="AM1479" s="16">
        <f t="shared" ref="AM1479:AM1480" si="2580">AM1480</f>
        <v>0</v>
      </c>
      <c r="AN1479" s="16">
        <f t="shared" si="2553"/>
        <v>52518.531699999992</v>
      </c>
      <c r="AO1479" s="16">
        <f t="shared" si="2554"/>
        <v>0</v>
      </c>
      <c r="AP1479" s="16">
        <f t="shared" si="2555"/>
        <v>0</v>
      </c>
      <c r="AQ1479" s="16">
        <f t="shared" ref="AQ1479:AQ1480" si="2581">AQ1480</f>
        <v>0</v>
      </c>
      <c r="AR1479" s="16">
        <f t="shared" ref="AR1479:AR1480" si="2582">AR1480</f>
        <v>0</v>
      </c>
      <c r="AS1479" s="16">
        <f t="shared" ref="AS1479:AS1480" si="2583">AS1480</f>
        <v>0</v>
      </c>
      <c r="AT1479" s="16">
        <f t="shared" si="2556"/>
        <v>52518.531699999992</v>
      </c>
      <c r="AU1479" s="16">
        <f t="shared" si="2557"/>
        <v>0</v>
      </c>
      <c r="AV1479" s="16">
        <f t="shared" si="2558"/>
        <v>0</v>
      </c>
      <c r="AW1479" s="16">
        <f t="shared" ref="AW1479:AW1480" si="2584">AW1480</f>
        <v>0</v>
      </c>
      <c r="AX1479" s="16">
        <f t="shared" ref="AX1479:AX1480" si="2585">AX1480</f>
        <v>0</v>
      </c>
      <c r="AY1479" s="16">
        <f t="shared" ref="AY1479:AY1480" si="2586">AY1480</f>
        <v>0</v>
      </c>
      <c r="AZ1479" s="16">
        <f t="shared" si="2559"/>
        <v>52518.531699999992</v>
      </c>
      <c r="BA1479" s="16">
        <f t="shared" si="2560"/>
        <v>0</v>
      </c>
      <c r="BB1479" s="16">
        <f t="shared" si="2561"/>
        <v>0</v>
      </c>
      <c r="BC1479" s="16">
        <f t="shared" ref="BC1479:BC1480" si="2587">BC1480</f>
        <v>0</v>
      </c>
      <c r="BD1479" s="30"/>
      <c r="BE1479" s="30"/>
      <c r="BF1479" s="1"/>
      <c r="BG1479" s="1"/>
      <c r="BH1479" s="1"/>
      <c r="BI1479" s="1"/>
      <c r="BJ1479" s="1"/>
    </row>
    <row r="1480" s="1" customFormat="1">
      <c r="A1480" s="13" t="s">
        <v>958</v>
      </c>
      <c r="B1480" s="14" t="s">
        <v>66</v>
      </c>
      <c r="C1480" s="13"/>
      <c r="D1480" s="13"/>
      <c r="E1480" s="29" t="s">
        <v>67</v>
      </c>
      <c r="F1480" s="16">
        <f t="shared" si="2562"/>
        <v>29300.599999999999</v>
      </c>
      <c r="G1480" s="16">
        <f t="shared" si="2563"/>
        <v>0</v>
      </c>
      <c r="H1480" s="16">
        <f t="shared" si="2564"/>
        <v>0</v>
      </c>
      <c r="I1480" s="16">
        <f t="shared" si="2565"/>
        <v>11815.799999999999</v>
      </c>
      <c r="J1480" s="16">
        <f t="shared" si="2566"/>
        <v>0</v>
      </c>
      <c r="K1480" s="16">
        <f t="shared" si="2567"/>
        <v>0</v>
      </c>
      <c r="L1480" s="16">
        <f t="shared" si="2486"/>
        <v>41116.399999999994</v>
      </c>
      <c r="M1480" s="16">
        <f t="shared" si="2487"/>
        <v>0</v>
      </c>
      <c r="N1480" s="16">
        <f t="shared" si="2488"/>
        <v>0</v>
      </c>
      <c r="O1480" s="16">
        <f t="shared" si="2568"/>
        <v>11402.1317</v>
      </c>
      <c r="P1480" s="16">
        <f t="shared" si="2569"/>
        <v>0</v>
      </c>
      <c r="Q1480" s="16">
        <f t="shared" si="2570"/>
        <v>0</v>
      </c>
      <c r="R1480" s="16">
        <f t="shared" si="2541"/>
        <v>52518.531699999992</v>
      </c>
      <c r="S1480" s="16">
        <f t="shared" si="2542"/>
        <v>0</v>
      </c>
      <c r="T1480" s="16">
        <f t="shared" si="2543"/>
        <v>0</v>
      </c>
      <c r="U1480" s="16">
        <f t="shared" si="2571"/>
        <v>0</v>
      </c>
      <c r="V1480" s="16">
        <f t="shared" si="2572"/>
        <v>0</v>
      </c>
      <c r="W1480" s="16">
        <f t="shared" si="2573"/>
        <v>0</v>
      </c>
      <c r="X1480" s="16">
        <f t="shared" si="2544"/>
        <v>52518.531699999992</v>
      </c>
      <c r="Y1480" s="16">
        <f t="shared" si="2545"/>
        <v>0</v>
      </c>
      <c r="Z1480" s="16">
        <f t="shared" si="2546"/>
        <v>0</v>
      </c>
      <c r="AA1480" s="16">
        <f t="shared" si="2574"/>
        <v>0</v>
      </c>
      <c r="AB1480" s="16">
        <f t="shared" si="2575"/>
        <v>0</v>
      </c>
      <c r="AC1480" s="16">
        <f t="shared" si="2576"/>
        <v>0</v>
      </c>
      <c r="AD1480" s="16">
        <f t="shared" si="2547"/>
        <v>52518.531699999992</v>
      </c>
      <c r="AE1480" s="16">
        <f t="shared" si="2548"/>
        <v>0</v>
      </c>
      <c r="AF1480" s="16">
        <f t="shared" si="2549"/>
        <v>0</v>
      </c>
      <c r="AG1480" s="16">
        <f t="shared" si="2577"/>
        <v>0</v>
      </c>
      <c r="AH1480" s="16">
        <f t="shared" si="2550"/>
        <v>52518.531699999992</v>
      </c>
      <c r="AI1480" s="16">
        <f t="shared" si="2551"/>
        <v>0</v>
      </c>
      <c r="AJ1480" s="16">
        <f t="shared" si="2552"/>
        <v>0</v>
      </c>
      <c r="AK1480" s="16">
        <f t="shared" si="2578"/>
        <v>0</v>
      </c>
      <c r="AL1480" s="16">
        <f t="shared" si="2579"/>
        <v>0</v>
      </c>
      <c r="AM1480" s="16">
        <f t="shared" si="2580"/>
        <v>0</v>
      </c>
      <c r="AN1480" s="16">
        <f t="shared" si="2553"/>
        <v>52518.531699999992</v>
      </c>
      <c r="AO1480" s="16">
        <f t="shared" si="2554"/>
        <v>0</v>
      </c>
      <c r="AP1480" s="16">
        <f t="shared" si="2555"/>
        <v>0</v>
      </c>
      <c r="AQ1480" s="16">
        <f t="shared" si="2581"/>
        <v>0</v>
      </c>
      <c r="AR1480" s="16">
        <f t="shared" si="2582"/>
        <v>0</v>
      </c>
      <c r="AS1480" s="16">
        <f t="shared" si="2583"/>
        <v>0</v>
      </c>
      <c r="AT1480" s="16">
        <f t="shared" si="2556"/>
        <v>52518.531699999992</v>
      </c>
      <c r="AU1480" s="16">
        <f t="shared" si="2557"/>
        <v>0</v>
      </c>
      <c r="AV1480" s="16">
        <f t="shared" si="2558"/>
        <v>0</v>
      </c>
      <c r="AW1480" s="16">
        <f t="shared" si="2584"/>
        <v>0</v>
      </c>
      <c r="AX1480" s="16">
        <f t="shared" si="2585"/>
        <v>0</v>
      </c>
      <c r="AY1480" s="16">
        <f t="shared" si="2586"/>
        <v>0</v>
      </c>
      <c r="AZ1480" s="16">
        <f t="shared" si="2559"/>
        <v>52518.531699999992</v>
      </c>
      <c r="BA1480" s="16">
        <f t="shared" si="2560"/>
        <v>0</v>
      </c>
      <c r="BB1480" s="16">
        <f t="shared" si="2561"/>
        <v>0</v>
      </c>
      <c r="BC1480" s="16">
        <f t="shared" si="2587"/>
        <v>0</v>
      </c>
      <c r="BD1480" s="30"/>
      <c r="BE1480" s="30"/>
      <c r="BF1480" s="1"/>
      <c r="BG1480" s="1"/>
      <c r="BH1480" s="1"/>
      <c r="BI1480" s="1"/>
      <c r="BJ1480" s="1"/>
    </row>
    <row r="1481" s="1" customFormat="1">
      <c r="A1481" s="13" t="s">
        <v>958</v>
      </c>
      <c r="B1481" s="14">
        <v>200</v>
      </c>
      <c r="C1481" s="13" t="s">
        <v>37</v>
      </c>
      <c r="D1481" s="13" t="s">
        <v>38</v>
      </c>
      <c r="E1481" s="29" t="s">
        <v>39</v>
      </c>
      <c r="F1481" s="16">
        <v>29300.599999999999</v>
      </c>
      <c r="G1481" s="16">
        <v>0</v>
      </c>
      <c r="H1481" s="16">
        <v>0</v>
      </c>
      <c r="I1481" s="16">
        <v>11815.799999999999</v>
      </c>
      <c r="J1481" s="16"/>
      <c r="K1481" s="16"/>
      <c r="L1481" s="16">
        <f t="shared" si="2486"/>
        <v>41116.399999999994</v>
      </c>
      <c r="M1481" s="16">
        <f t="shared" si="2487"/>
        <v>0</v>
      </c>
      <c r="N1481" s="16">
        <f t="shared" si="2488"/>
        <v>0</v>
      </c>
      <c r="O1481" s="16">
        <v>11402.1317</v>
      </c>
      <c r="P1481" s="16"/>
      <c r="Q1481" s="16"/>
      <c r="R1481" s="16">
        <f t="shared" si="2541"/>
        <v>52518.531699999992</v>
      </c>
      <c r="S1481" s="16">
        <f t="shared" si="2542"/>
        <v>0</v>
      </c>
      <c r="T1481" s="16">
        <f t="shared" si="2543"/>
        <v>0</v>
      </c>
      <c r="U1481" s="16"/>
      <c r="V1481" s="16"/>
      <c r="W1481" s="16"/>
      <c r="X1481" s="16">
        <f t="shared" si="2544"/>
        <v>52518.531699999992</v>
      </c>
      <c r="Y1481" s="16">
        <f t="shared" si="2545"/>
        <v>0</v>
      </c>
      <c r="Z1481" s="16">
        <f t="shared" si="2546"/>
        <v>0</v>
      </c>
      <c r="AA1481" s="16"/>
      <c r="AB1481" s="16"/>
      <c r="AC1481" s="16"/>
      <c r="AD1481" s="16">
        <f t="shared" si="2547"/>
        <v>52518.531699999992</v>
      </c>
      <c r="AE1481" s="16">
        <f t="shared" si="2548"/>
        <v>0</v>
      </c>
      <c r="AF1481" s="16">
        <f t="shared" si="2549"/>
        <v>0</v>
      </c>
      <c r="AG1481" s="16"/>
      <c r="AH1481" s="16">
        <f t="shared" si="2550"/>
        <v>52518.531699999992</v>
      </c>
      <c r="AI1481" s="16">
        <f t="shared" si="2551"/>
        <v>0</v>
      </c>
      <c r="AJ1481" s="16">
        <f t="shared" si="2552"/>
        <v>0</v>
      </c>
      <c r="AK1481" s="16"/>
      <c r="AL1481" s="16"/>
      <c r="AM1481" s="16"/>
      <c r="AN1481" s="16">
        <f t="shared" si="2553"/>
        <v>52518.531699999992</v>
      </c>
      <c r="AO1481" s="16">
        <f t="shared" si="2554"/>
        <v>0</v>
      </c>
      <c r="AP1481" s="16">
        <f t="shared" si="2555"/>
        <v>0</v>
      </c>
      <c r="AQ1481" s="16"/>
      <c r="AR1481" s="16"/>
      <c r="AS1481" s="16"/>
      <c r="AT1481" s="16">
        <f t="shared" si="2556"/>
        <v>52518.531699999992</v>
      </c>
      <c r="AU1481" s="16">
        <f t="shared" si="2557"/>
        <v>0</v>
      </c>
      <c r="AV1481" s="16">
        <f t="shared" si="2558"/>
        <v>0</v>
      </c>
      <c r="AW1481" s="16"/>
      <c r="AX1481" s="16"/>
      <c r="AY1481" s="16"/>
      <c r="AZ1481" s="16">
        <f t="shared" si="2559"/>
        <v>52518.531699999992</v>
      </c>
      <c r="BA1481" s="16">
        <f t="shared" si="2560"/>
        <v>0</v>
      </c>
      <c r="BB1481" s="16">
        <f t="shared" si="2561"/>
        <v>0</v>
      </c>
      <c r="BC1481" s="16"/>
      <c r="BD1481" s="30"/>
      <c r="BE1481" s="30">
        <v>89</v>
      </c>
      <c r="BF1481" s="1"/>
      <c r="BG1481" s="1"/>
      <c r="BH1481" s="1"/>
      <c r="BI1481" s="1"/>
      <c r="BJ1481" s="1"/>
    </row>
    <row r="1482" s="23" customFormat="1">
      <c r="A1482" s="24" t="s">
        <v>960</v>
      </c>
      <c r="B1482" s="25"/>
      <c r="C1482" s="24"/>
      <c r="D1482" s="24"/>
      <c r="E1482" s="26" t="s">
        <v>961</v>
      </c>
      <c r="F1482" s="27">
        <f>F1483+F1486</f>
        <v>18506.199999999997</v>
      </c>
      <c r="G1482" s="27">
        <f>G1483+G1486</f>
        <v>19037</v>
      </c>
      <c r="H1482" s="27">
        <f>H1483+H1486</f>
        <v>19037</v>
      </c>
      <c r="I1482" s="27">
        <f>I1483+I1486</f>
        <v>0</v>
      </c>
      <c r="J1482" s="27">
        <f>J1483+J1486</f>
        <v>0</v>
      </c>
      <c r="K1482" s="27">
        <f>K1483+K1486</f>
        <v>0</v>
      </c>
      <c r="L1482" s="27">
        <f t="shared" si="2486"/>
        <v>18506.199999999997</v>
      </c>
      <c r="M1482" s="27">
        <f t="shared" si="2487"/>
        <v>19037</v>
      </c>
      <c r="N1482" s="27">
        <f t="shared" si="2488"/>
        <v>19037</v>
      </c>
      <c r="O1482" s="27">
        <f>O1483+O1486+O1489</f>
        <v>4905.1549999999997</v>
      </c>
      <c r="P1482" s="27">
        <f>P1483+P1486+P1489</f>
        <v>4293.8599999999997</v>
      </c>
      <c r="Q1482" s="27">
        <f>Q1483+Q1486+Q1489</f>
        <v>4295.4389999999994</v>
      </c>
      <c r="R1482" s="27">
        <f t="shared" si="2541"/>
        <v>23411.354999999996</v>
      </c>
      <c r="S1482" s="27">
        <f t="shared" si="2542"/>
        <v>23330.860000000001</v>
      </c>
      <c r="T1482" s="27">
        <f t="shared" si="2543"/>
        <v>23332.438999999998</v>
      </c>
      <c r="U1482" s="27">
        <f>U1483+U1486+U1489</f>
        <v>0</v>
      </c>
      <c r="V1482" s="27">
        <f>V1483+V1486+V1489</f>
        <v>0</v>
      </c>
      <c r="W1482" s="27">
        <f>W1483+W1486+W1489</f>
        <v>0</v>
      </c>
      <c r="X1482" s="27">
        <f t="shared" si="2544"/>
        <v>23411.354999999996</v>
      </c>
      <c r="Y1482" s="27">
        <f t="shared" si="2545"/>
        <v>23330.860000000001</v>
      </c>
      <c r="Z1482" s="27">
        <f t="shared" si="2546"/>
        <v>23332.438999999998</v>
      </c>
      <c r="AA1482" s="27">
        <f>AA1483+AA1486+AA1489</f>
        <v>0</v>
      </c>
      <c r="AB1482" s="27">
        <f>AB1483+AB1486+AB1489</f>
        <v>0</v>
      </c>
      <c r="AC1482" s="27">
        <f>AC1483+AC1486+AC1489</f>
        <v>0</v>
      </c>
      <c r="AD1482" s="27">
        <f t="shared" si="2547"/>
        <v>23411.354999999996</v>
      </c>
      <c r="AE1482" s="27">
        <f t="shared" si="2548"/>
        <v>23330.860000000001</v>
      </c>
      <c r="AF1482" s="27">
        <f t="shared" si="2549"/>
        <v>23332.438999999998</v>
      </c>
      <c r="AG1482" s="27">
        <f>AG1483+AG1486+AG1489</f>
        <v>0</v>
      </c>
      <c r="AH1482" s="27">
        <f t="shared" si="2550"/>
        <v>23411.354999999996</v>
      </c>
      <c r="AI1482" s="27">
        <f t="shared" si="2551"/>
        <v>23330.860000000001</v>
      </c>
      <c r="AJ1482" s="27">
        <f t="shared" si="2552"/>
        <v>23332.438999999998</v>
      </c>
      <c r="AK1482" s="27">
        <f>AK1483+AK1486+AK1489</f>
        <v>0</v>
      </c>
      <c r="AL1482" s="27">
        <f>AL1483+AL1486+AL1489</f>
        <v>0</v>
      </c>
      <c r="AM1482" s="27">
        <f>AM1483+AM1486+AM1489</f>
        <v>0</v>
      </c>
      <c r="AN1482" s="27">
        <f t="shared" si="2553"/>
        <v>23411.354999999996</v>
      </c>
      <c r="AO1482" s="27">
        <f t="shared" si="2554"/>
        <v>23330.860000000001</v>
      </c>
      <c r="AP1482" s="27">
        <f t="shared" si="2555"/>
        <v>23332.438999999998</v>
      </c>
      <c r="AQ1482" s="27">
        <f>AQ1483+AQ1486+AQ1489</f>
        <v>0</v>
      </c>
      <c r="AR1482" s="27">
        <f>AR1483+AR1486+AR1489</f>
        <v>0</v>
      </c>
      <c r="AS1482" s="27">
        <f>AS1483+AS1486+AS1489</f>
        <v>0</v>
      </c>
      <c r="AT1482" s="27">
        <f t="shared" si="2556"/>
        <v>23411.354999999996</v>
      </c>
      <c r="AU1482" s="27">
        <f t="shared" si="2557"/>
        <v>23330.860000000001</v>
      </c>
      <c r="AV1482" s="27">
        <f t="shared" si="2558"/>
        <v>23332.438999999998</v>
      </c>
      <c r="AW1482" s="27">
        <f>AW1483+AW1486+AW1489</f>
        <v>0</v>
      </c>
      <c r="AX1482" s="27">
        <f>AX1483+AX1486+AX1489</f>
        <v>0</v>
      </c>
      <c r="AY1482" s="27">
        <f>AY1483+AY1486+AY1489</f>
        <v>0</v>
      </c>
      <c r="AZ1482" s="27">
        <f t="shared" si="2559"/>
        <v>23411.354999999996</v>
      </c>
      <c r="BA1482" s="27">
        <f t="shared" si="2560"/>
        <v>23330.860000000001</v>
      </c>
      <c r="BB1482" s="27">
        <f t="shared" si="2561"/>
        <v>23332.438999999998</v>
      </c>
      <c r="BC1482" s="27">
        <f>BC1483+BC1486+BC1489</f>
        <v>0</v>
      </c>
      <c r="BD1482" s="28"/>
      <c r="BE1482" s="28"/>
      <c r="BF1482" s="23"/>
      <c r="BG1482" s="23"/>
      <c r="BH1482" s="23"/>
      <c r="BI1482" s="23"/>
      <c r="BJ1482" s="23"/>
    </row>
    <row r="1483" s="1" customFormat="1">
      <c r="A1483" s="13" t="s">
        <v>962</v>
      </c>
      <c r="B1483" s="14"/>
      <c r="C1483" s="13"/>
      <c r="D1483" s="13"/>
      <c r="E1483" s="29" t="s">
        <v>147</v>
      </c>
      <c r="F1483" s="16">
        <f t="shared" ref="F1483:F1500" si="2588">F1484</f>
        <v>17793.599999999999</v>
      </c>
      <c r="G1483" s="16">
        <f t="shared" ref="G1483:G1500" si="2589">G1484</f>
        <v>19037</v>
      </c>
      <c r="H1483" s="16">
        <f t="shared" ref="H1483:H1500" si="2590">H1484</f>
        <v>19037</v>
      </c>
      <c r="I1483" s="16">
        <f t="shared" ref="I1483:I1500" si="2591">I1484</f>
        <v>0</v>
      </c>
      <c r="J1483" s="16">
        <f t="shared" ref="J1483:J1500" si="2592">J1484</f>
        <v>0</v>
      </c>
      <c r="K1483" s="16">
        <f t="shared" ref="K1483:K1500" si="2593">K1484</f>
        <v>0</v>
      </c>
      <c r="L1483" s="16">
        <f t="shared" si="2486"/>
        <v>17793.599999999999</v>
      </c>
      <c r="M1483" s="16">
        <f t="shared" si="2487"/>
        <v>19037</v>
      </c>
      <c r="N1483" s="16">
        <f t="shared" si="2488"/>
        <v>19037</v>
      </c>
      <c r="O1483" s="16">
        <f t="shared" ref="O1483:O1490" si="2594">O1484</f>
        <v>0</v>
      </c>
      <c r="P1483" s="16">
        <f t="shared" ref="P1483:P1490" si="2595">P1484</f>
        <v>0</v>
      </c>
      <c r="Q1483" s="16">
        <f t="shared" ref="Q1483:Q1490" si="2596">Q1484</f>
        <v>0</v>
      </c>
      <c r="R1483" s="16">
        <f t="shared" si="2541"/>
        <v>17793.599999999999</v>
      </c>
      <c r="S1483" s="16">
        <f t="shared" si="2542"/>
        <v>19037</v>
      </c>
      <c r="T1483" s="16">
        <f t="shared" si="2543"/>
        <v>19037</v>
      </c>
      <c r="U1483" s="16">
        <f t="shared" ref="U1483:U1490" si="2597">U1484</f>
        <v>0</v>
      </c>
      <c r="V1483" s="16">
        <f t="shared" ref="V1483:V1490" si="2598">V1484</f>
        <v>0</v>
      </c>
      <c r="W1483" s="16">
        <f t="shared" ref="W1483:W1490" si="2599">W1484</f>
        <v>0</v>
      </c>
      <c r="X1483" s="16">
        <f t="shared" si="2544"/>
        <v>17793.599999999999</v>
      </c>
      <c r="Y1483" s="16">
        <f t="shared" si="2545"/>
        <v>19037</v>
      </c>
      <c r="Z1483" s="16">
        <f t="shared" si="2546"/>
        <v>19037</v>
      </c>
      <c r="AA1483" s="16">
        <f t="shared" ref="AA1483:AA1490" si="2600">AA1484</f>
        <v>0</v>
      </c>
      <c r="AB1483" s="16">
        <f t="shared" ref="AB1483:AB1490" si="2601">AB1484</f>
        <v>0</v>
      </c>
      <c r="AC1483" s="16">
        <f t="shared" ref="AC1483:AC1490" si="2602">AC1484</f>
        <v>0</v>
      </c>
      <c r="AD1483" s="16">
        <f t="shared" si="2547"/>
        <v>17793.599999999999</v>
      </c>
      <c r="AE1483" s="16">
        <f t="shared" si="2548"/>
        <v>19037</v>
      </c>
      <c r="AF1483" s="16">
        <f t="shared" si="2549"/>
        <v>19037</v>
      </c>
      <c r="AG1483" s="16">
        <f t="shared" ref="AG1483:AG1490" si="2603">AG1484</f>
        <v>0</v>
      </c>
      <c r="AH1483" s="16">
        <f t="shared" si="2550"/>
        <v>17793.599999999999</v>
      </c>
      <c r="AI1483" s="16">
        <f t="shared" si="2551"/>
        <v>19037</v>
      </c>
      <c r="AJ1483" s="16">
        <f t="shared" si="2552"/>
        <v>19037</v>
      </c>
      <c r="AK1483" s="16">
        <f t="shared" ref="AK1483:AK1490" si="2604">AK1484</f>
        <v>0</v>
      </c>
      <c r="AL1483" s="16">
        <f t="shared" ref="AL1483:AL1490" si="2605">AL1484</f>
        <v>0</v>
      </c>
      <c r="AM1483" s="16">
        <f t="shared" ref="AM1483:AM1490" si="2606">AM1484</f>
        <v>0</v>
      </c>
      <c r="AN1483" s="16">
        <f t="shared" si="2553"/>
        <v>17793.599999999999</v>
      </c>
      <c r="AO1483" s="16">
        <f t="shared" si="2554"/>
        <v>19037</v>
      </c>
      <c r="AP1483" s="16">
        <f t="shared" si="2555"/>
        <v>19037</v>
      </c>
      <c r="AQ1483" s="16">
        <f t="shared" ref="AQ1483:AQ1490" si="2607">AQ1484</f>
        <v>0</v>
      </c>
      <c r="AR1483" s="16">
        <f t="shared" ref="AR1483:AR1490" si="2608">AR1484</f>
        <v>0</v>
      </c>
      <c r="AS1483" s="16">
        <f t="shared" ref="AS1483:AS1490" si="2609">AS1484</f>
        <v>0</v>
      </c>
      <c r="AT1483" s="16">
        <f t="shared" si="2556"/>
        <v>17793.599999999999</v>
      </c>
      <c r="AU1483" s="16">
        <f t="shared" si="2557"/>
        <v>19037</v>
      </c>
      <c r="AV1483" s="16">
        <f t="shared" si="2558"/>
        <v>19037</v>
      </c>
      <c r="AW1483" s="16">
        <f t="shared" ref="AW1483:AW1490" si="2610">AW1484</f>
        <v>0</v>
      </c>
      <c r="AX1483" s="16">
        <f t="shared" ref="AX1483:AX1490" si="2611">AX1484</f>
        <v>0</v>
      </c>
      <c r="AY1483" s="16">
        <f t="shared" ref="AY1483:AY1490" si="2612">AY1484</f>
        <v>0</v>
      </c>
      <c r="AZ1483" s="16">
        <f t="shared" si="2559"/>
        <v>17793.599999999999</v>
      </c>
      <c r="BA1483" s="16">
        <f t="shared" si="2560"/>
        <v>19037</v>
      </c>
      <c r="BB1483" s="16">
        <f t="shared" si="2561"/>
        <v>19037</v>
      </c>
      <c r="BC1483" s="16">
        <f t="shared" ref="BC1483:BC1490" si="2613">BC1484</f>
        <v>0</v>
      </c>
      <c r="BD1483" s="30"/>
      <c r="BE1483" s="30"/>
      <c r="BF1483" s="1"/>
      <c r="BG1483" s="1"/>
      <c r="BH1483" s="1"/>
      <c r="BI1483" s="1"/>
      <c r="BJ1483" s="1"/>
    </row>
    <row r="1484" s="1" customFormat="1">
      <c r="A1484" s="13" t="s">
        <v>962</v>
      </c>
      <c r="B1484" s="14" t="s">
        <v>58</v>
      </c>
      <c r="C1484" s="13"/>
      <c r="D1484" s="13"/>
      <c r="E1484" s="29" t="s">
        <v>59</v>
      </c>
      <c r="F1484" s="16">
        <f t="shared" si="2588"/>
        <v>17793.599999999999</v>
      </c>
      <c r="G1484" s="16">
        <f t="shared" si="2589"/>
        <v>19037</v>
      </c>
      <c r="H1484" s="16">
        <f t="shared" si="2590"/>
        <v>19037</v>
      </c>
      <c r="I1484" s="16">
        <f t="shared" si="2591"/>
        <v>0</v>
      </c>
      <c r="J1484" s="16">
        <f t="shared" si="2592"/>
        <v>0</v>
      </c>
      <c r="K1484" s="16">
        <f t="shared" si="2593"/>
        <v>0</v>
      </c>
      <c r="L1484" s="16">
        <f t="shared" si="2486"/>
        <v>17793.599999999999</v>
      </c>
      <c r="M1484" s="16">
        <f t="shared" si="2487"/>
        <v>19037</v>
      </c>
      <c r="N1484" s="16">
        <f t="shared" si="2488"/>
        <v>19037</v>
      </c>
      <c r="O1484" s="16">
        <f t="shared" si="2594"/>
        <v>0</v>
      </c>
      <c r="P1484" s="16">
        <f t="shared" si="2595"/>
        <v>0</v>
      </c>
      <c r="Q1484" s="16">
        <f t="shared" si="2596"/>
        <v>0</v>
      </c>
      <c r="R1484" s="16">
        <f t="shared" si="2541"/>
        <v>17793.599999999999</v>
      </c>
      <c r="S1484" s="16">
        <f t="shared" si="2542"/>
        <v>19037</v>
      </c>
      <c r="T1484" s="16">
        <f t="shared" si="2543"/>
        <v>19037</v>
      </c>
      <c r="U1484" s="16">
        <f t="shared" si="2597"/>
        <v>0</v>
      </c>
      <c r="V1484" s="16">
        <f t="shared" si="2598"/>
        <v>0</v>
      </c>
      <c r="W1484" s="16">
        <f t="shared" si="2599"/>
        <v>0</v>
      </c>
      <c r="X1484" s="16">
        <f t="shared" si="2544"/>
        <v>17793.599999999999</v>
      </c>
      <c r="Y1484" s="16">
        <f t="shared" si="2545"/>
        <v>19037</v>
      </c>
      <c r="Z1484" s="16">
        <f t="shared" si="2546"/>
        <v>19037</v>
      </c>
      <c r="AA1484" s="16">
        <f t="shared" si="2600"/>
        <v>0</v>
      </c>
      <c r="AB1484" s="16">
        <f t="shared" si="2601"/>
        <v>0</v>
      </c>
      <c r="AC1484" s="16">
        <f t="shared" si="2602"/>
        <v>0</v>
      </c>
      <c r="AD1484" s="16">
        <f t="shared" si="2547"/>
        <v>17793.599999999999</v>
      </c>
      <c r="AE1484" s="16">
        <f t="shared" si="2548"/>
        <v>19037</v>
      </c>
      <c r="AF1484" s="16">
        <f t="shared" si="2549"/>
        <v>19037</v>
      </c>
      <c r="AG1484" s="16">
        <f t="shared" si="2603"/>
        <v>0</v>
      </c>
      <c r="AH1484" s="16">
        <f t="shared" si="2550"/>
        <v>17793.599999999999</v>
      </c>
      <c r="AI1484" s="16">
        <f t="shared" si="2551"/>
        <v>19037</v>
      </c>
      <c r="AJ1484" s="16">
        <f t="shared" si="2552"/>
        <v>19037</v>
      </c>
      <c r="AK1484" s="16">
        <f t="shared" si="2604"/>
        <v>0</v>
      </c>
      <c r="AL1484" s="16">
        <f t="shared" si="2605"/>
        <v>0</v>
      </c>
      <c r="AM1484" s="16">
        <f t="shared" si="2606"/>
        <v>0</v>
      </c>
      <c r="AN1484" s="16">
        <f t="shared" si="2553"/>
        <v>17793.599999999999</v>
      </c>
      <c r="AO1484" s="16">
        <f t="shared" si="2554"/>
        <v>19037</v>
      </c>
      <c r="AP1484" s="16">
        <f t="shared" si="2555"/>
        <v>19037</v>
      </c>
      <c r="AQ1484" s="16">
        <f t="shared" si="2607"/>
        <v>0</v>
      </c>
      <c r="AR1484" s="16">
        <f t="shared" si="2608"/>
        <v>0</v>
      </c>
      <c r="AS1484" s="16">
        <f t="shared" si="2609"/>
        <v>0</v>
      </c>
      <c r="AT1484" s="16">
        <f t="shared" si="2556"/>
        <v>17793.599999999999</v>
      </c>
      <c r="AU1484" s="16">
        <f t="shared" si="2557"/>
        <v>19037</v>
      </c>
      <c r="AV1484" s="16">
        <f t="shared" si="2558"/>
        <v>19037</v>
      </c>
      <c r="AW1484" s="16">
        <f t="shared" si="2610"/>
        <v>0</v>
      </c>
      <c r="AX1484" s="16">
        <f t="shared" si="2611"/>
        <v>0</v>
      </c>
      <c r="AY1484" s="16">
        <f t="shared" si="2612"/>
        <v>0</v>
      </c>
      <c r="AZ1484" s="16">
        <f t="shared" si="2559"/>
        <v>17793.599999999999</v>
      </c>
      <c r="BA1484" s="16">
        <f t="shared" si="2560"/>
        <v>19037</v>
      </c>
      <c r="BB1484" s="16">
        <f t="shared" si="2561"/>
        <v>19037</v>
      </c>
      <c r="BC1484" s="16">
        <f t="shared" si="2613"/>
        <v>0</v>
      </c>
      <c r="BD1484" s="30"/>
      <c r="BE1484" s="30"/>
      <c r="BF1484" s="1"/>
      <c r="BG1484" s="1"/>
      <c r="BH1484" s="1"/>
      <c r="BI1484" s="1"/>
      <c r="BJ1484" s="1"/>
    </row>
    <row r="1485" s="1" customFormat="1">
      <c r="A1485" s="13" t="s">
        <v>962</v>
      </c>
      <c r="B1485" s="14">
        <v>600</v>
      </c>
      <c r="C1485" s="13" t="s">
        <v>37</v>
      </c>
      <c r="D1485" s="13" t="s">
        <v>38</v>
      </c>
      <c r="E1485" s="29" t="s">
        <v>39</v>
      </c>
      <c r="F1485" s="16">
        <v>17793.599999999999</v>
      </c>
      <c r="G1485" s="16">
        <v>19037</v>
      </c>
      <c r="H1485" s="16">
        <v>19037</v>
      </c>
      <c r="I1485" s="16"/>
      <c r="J1485" s="16"/>
      <c r="K1485" s="16"/>
      <c r="L1485" s="16">
        <f t="shared" ref="L1485:L1548" si="2614">F1485+I1485</f>
        <v>17793.599999999999</v>
      </c>
      <c r="M1485" s="16">
        <f t="shared" ref="M1485:M1548" si="2615">G1485+J1485</f>
        <v>19037</v>
      </c>
      <c r="N1485" s="16">
        <f t="shared" ref="N1485:N1548" si="2616">H1485+K1485</f>
        <v>19037</v>
      </c>
      <c r="O1485" s="16"/>
      <c r="P1485" s="16"/>
      <c r="Q1485" s="16"/>
      <c r="R1485" s="16">
        <f t="shared" si="2541"/>
        <v>17793.599999999999</v>
      </c>
      <c r="S1485" s="16">
        <f t="shared" si="2542"/>
        <v>19037</v>
      </c>
      <c r="T1485" s="16">
        <f t="shared" si="2543"/>
        <v>19037</v>
      </c>
      <c r="U1485" s="16"/>
      <c r="V1485" s="16"/>
      <c r="W1485" s="16"/>
      <c r="X1485" s="16">
        <f t="shared" si="2544"/>
        <v>17793.599999999999</v>
      </c>
      <c r="Y1485" s="16">
        <f t="shared" si="2545"/>
        <v>19037</v>
      </c>
      <c r="Z1485" s="16">
        <f t="shared" si="2546"/>
        <v>19037</v>
      </c>
      <c r="AA1485" s="16"/>
      <c r="AB1485" s="16"/>
      <c r="AC1485" s="16"/>
      <c r="AD1485" s="16">
        <f t="shared" si="2547"/>
        <v>17793.599999999999</v>
      </c>
      <c r="AE1485" s="16">
        <f t="shared" si="2548"/>
        <v>19037</v>
      </c>
      <c r="AF1485" s="16">
        <f t="shared" si="2549"/>
        <v>19037</v>
      </c>
      <c r="AG1485" s="16"/>
      <c r="AH1485" s="16">
        <f t="shared" si="2550"/>
        <v>17793.599999999999</v>
      </c>
      <c r="AI1485" s="16">
        <f t="shared" si="2551"/>
        <v>19037</v>
      </c>
      <c r="AJ1485" s="16">
        <f t="shared" si="2552"/>
        <v>19037</v>
      </c>
      <c r="AK1485" s="16"/>
      <c r="AL1485" s="16"/>
      <c r="AM1485" s="16"/>
      <c r="AN1485" s="16">
        <f t="shared" si="2553"/>
        <v>17793.599999999999</v>
      </c>
      <c r="AO1485" s="16">
        <f t="shared" si="2554"/>
        <v>19037</v>
      </c>
      <c r="AP1485" s="16">
        <f t="shared" si="2555"/>
        <v>19037</v>
      </c>
      <c r="AQ1485" s="16"/>
      <c r="AR1485" s="16"/>
      <c r="AS1485" s="16"/>
      <c r="AT1485" s="16">
        <f t="shared" si="2556"/>
        <v>17793.599999999999</v>
      </c>
      <c r="AU1485" s="16">
        <f t="shared" si="2557"/>
        <v>19037</v>
      </c>
      <c r="AV1485" s="16">
        <f t="shared" si="2558"/>
        <v>19037</v>
      </c>
      <c r="AW1485" s="16"/>
      <c r="AX1485" s="16"/>
      <c r="AY1485" s="16"/>
      <c r="AZ1485" s="16">
        <f t="shared" si="2559"/>
        <v>17793.599999999999</v>
      </c>
      <c r="BA1485" s="16">
        <f t="shared" si="2560"/>
        <v>19037</v>
      </c>
      <c r="BB1485" s="16">
        <f t="shared" si="2561"/>
        <v>19037</v>
      </c>
      <c r="BC1485" s="16"/>
      <c r="BD1485" s="30"/>
      <c r="BE1485" s="30"/>
      <c r="BF1485" s="1"/>
      <c r="BG1485" s="1"/>
      <c r="BH1485" s="1"/>
      <c r="BI1485" s="1"/>
      <c r="BJ1485" s="1"/>
    </row>
    <row r="1486" s="1" customFormat="1">
      <c r="A1486" s="13" t="s">
        <v>963</v>
      </c>
      <c r="B1486" s="14"/>
      <c r="C1486" s="13"/>
      <c r="D1486" s="13"/>
      <c r="E1486" s="29" t="s">
        <v>202</v>
      </c>
      <c r="F1486" s="16">
        <f t="shared" si="2588"/>
        <v>712.60000000000002</v>
      </c>
      <c r="G1486" s="16">
        <f t="shared" si="2589"/>
        <v>0</v>
      </c>
      <c r="H1486" s="16">
        <f t="shared" si="2590"/>
        <v>0</v>
      </c>
      <c r="I1486" s="16">
        <f t="shared" si="2591"/>
        <v>0</v>
      </c>
      <c r="J1486" s="16">
        <f t="shared" si="2592"/>
        <v>0</v>
      </c>
      <c r="K1486" s="16">
        <f t="shared" si="2593"/>
        <v>0</v>
      </c>
      <c r="L1486" s="16">
        <f t="shared" si="2614"/>
        <v>712.60000000000002</v>
      </c>
      <c r="M1486" s="16">
        <f t="shared" si="2615"/>
        <v>0</v>
      </c>
      <c r="N1486" s="16">
        <f t="shared" si="2616"/>
        <v>0</v>
      </c>
      <c r="O1486" s="16">
        <f t="shared" si="2594"/>
        <v>466.39999999999998</v>
      </c>
      <c r="P1486" s="16">
        <f t="shared" si="2595"/>
        <v>0</v>
      </c>
      <c r="Q1486" s="16">
        <f t="shared" si="2596"/>
        <v>0</v>
      </c>
      <c r="R1486" s="16">
        <f t="shared" si="2541"/>
        <v>1179</v>
      </c>
      <c r="S1486" s="16">
        <f t="shared" si="2542"/>
        <v>0</v>
      </c>
      <c r="T1486" s="16">
        <f t="shared" si="2543"/>
        <v>0</v>
      </c>
      <c r="U1486" s="16">
        <f t="shared" si="2597"/>
        <v>0</v>
      </c>
      <c r="V1486" s="16">
        <f t="shared" si="2598"/>
        <v>0</v>
      </c>
      <c r="W1486" s="16">
        <f t="shared" si="2599"/>
        <v>0</v>
      </c>
      <c r="X1486" s="16">
        <f t="shared" si="2544"/>
        <v>1179</v>
      </c>
      <c r="Y1486" s="16">
        <f t="shared" si="2545"/>
        <v>0</v>
      </c>
      <c r="Z1486" s="16">
        <f t="shared" si="2546"/>
        <v>0</v>
      </c>
      <c r="AA1486" s="16">
        <f t="shared" si="2600"/>
        <v>0</v>
      </c>
      <c r="AB1486" s="16">
        <f t="shared" si="2601"/>
        <v>0</v>
      </c>
      <c r="AC1486" s="16">
        <f t="shared" si="2602"/>
        <v>0</v>
      </c>
      <c r="AD1486" s="16">
        <f t="shared" si="2547"/>
        <v>1179</v>
      </c>
      <c r="AE1486" s="16">
        <f t="shared" si="2548"/>
        <v>0</v>
      </c>
      <c r="AF1486" s="16">
        <f t="shared" si="2549"/>
        <v>0</v>
      </c>
      <c r="AG1486" s="16">
        <f t="shared" si="2603"/>
        <v>0</v>
      </c>
      <c r="AH1486" s="16">
        <f t="shared" si="2550"/>
        <v>1179</v>
      </c>
      <c r="AI1486" s="16">
        <f t="shared" si="2551"/>
        <v>0</v>
      </c>
      <c r="AJ1486" s="16">
        <f t="shared" si="2552"/>
        <v>0</v>
      </c>
      <c r="AK1486" s="16">
        <f t="shared" si="2604"/>
        <v>0</v>
      </c>
      <c r="AL1486" s="16">
        <f t="shared" si="2605"/>
        <v>0</v>
      </c>
      <c r="AM1486" s="16">
        <f t="shared" si="2606"/>
        <v>0</v>
      </c>
      <c r="AN1486" s="16">
        <f t="shared" si="2553"/>
        <v>1179</v>
      </c>
      <c r="AO1486" s="16">
        <f t="shared" si="2554"/>
        <v>0</v>
      </c>
      <c r="AP1486" s="16">
        <f t="shared" si="2555"/>
        <v>0</v>
      </c>
      <c r="AQ1486" s="16">
        <f t="shared" si="2607"/>
        <v>0</v>
      </c>
      <c r="AR1486" s="16">
        <f t="shared" si="2608"/>
        <v>0</v>
      </c>
      <c r="AS1486" s="16">
        <f t="shared" si="2609"/>
        <v>0</v>
      </c>
      <c r="AT1486" s="16">
        <f t="shared" si="2556"/>
        <v>1179</v>
      </c>
      <c r="AU1486" s="16">
        <f t="shared" si="2557"/>
        <v>0</v>
      </c>
      <c r="AV1486" s="16">
        <f t="shared" si="2558"/>
        <v>0</v>
      </c>
      <c r="AW1486" s="16">
        <f t="shared" si="2610"/>
        <v>0</v>
      </c>
      <c r="AX1486" s="16">
        <f t="shared" si="2611"/>
        <v>0</v>
      </c>
      <c r="AY1486" s="16">
        <f t="shared" si="2612"/>
        <v>0</v>
      </c>
      <c r="AZ1486" s="16">
        <f t="shared" si="2559"/>
        <v>1179</v>
      </c>
      <c r="BA1486" s="16">
        <f t="shared" si="2560"/>
        <v>0</v>
      </c>
      <c r="BB1486" s="16">
        <f t="shared" si="2561"/>
        <v>0</v>
      </c>
      <c r="BC1486" s="16">
        <f t="shared" si="2613"/>
        <v>0</v>
      </c>
      <c r="BD1486" s="30"/>
      <c r="BE1486" s="30"/>
      <c r="BF1486" s="1"/>
      <c r="BG1486" s="1"/>
      <c r="BH1486" s="1"/>
      <c r="BI1486" s="1"/>
      <c r="BJ1486" s="1"/>
    </row>
    <row r="1487" s="1" customFormat="1">
      <c r="A1487" s="13" t="s">
        <v>963</v>
      </c>
      <c r="B1487" s="14" t="s">
        <v>58</v>
      </c>
      <c r="C1487" s="13"/>
      <c r="D1487" s="13"/>
      <c r="E1487" s="29" t="s">
        <v>59</v>
      </c>
      <c r="F1487" s="16">
        <f t="shared" si="2588"/>
        <v>712.60000000000002</v>
      </c>
      <c r="G1487" s="16">
        <f t="shared" si="2589"/>
        <v>0</v>
      </c>
      <c r="H1487" s="16">
        <f t="shared" si="2590"/>
        <v>0</v>
      </c>
      <c r="I1487" s="16">
        <f t="shared" si="2591"/>
        <v>0</v>
      </c>
      <c r="J1487" s="16">
        <f t="shared" si="2592"/>
        <v>0</v>
      </c>
      <c r="K1487" s="16">
        <f t="shared" si="2593"/>
        <v>0</v>
      </c>
      <c r="L1487" s="16">
        <f t="shared" si="2614"/>
        <v>712.60000000000002</v>
      </c>
      <c r="M1487" s="16">
        <f t="shared" si="2615"/>
        <v>0</v>
      </c>
      <c r="N1487" s="16">
        <f t="shared" si="2616"/>
        <v>0</v>
      </c>
      <c r="O1487" s="16">
        <f t="shared" si="2594"/>
        <v>466.39999999999998</v>
      </c>
      <c r="P1487" s="16">
        <f t="shared" si="2595"/>
        <v>0</v>
      </c>
      <c r="Q1487" s="16">
        <f t="shared" si="2596"/>
        <v>0</v>
      </c>
      <c r="R1487" s="16">
        <f t="shared" si="2541"/>
        <v>1179</v>
      </c>
      <c r="S1487" s="16">
        <f t="shared" si="2542"/>
        <v>0</v>
      </c>
      <c r="T1487" s="16">
        <f t="shared" si="2543"/>
        <v>0</v>
      </c>
      <c r="U1487" s="16">
        <f t="shared" si="2597"/>
        <v>0</v>
      </c>
      <c r="V1487" s="16">
        <f t="shared" si="2598"/>
        <v>0</v>
      </c>
      <c r="W1487" s="16">
        <f t="shared" si="2599"/>
        <v>0</v>
      </c>
      <c r="X1487" s="16">
        <f t="shared" si="2544"/>
        <v>1179</v>
      </c>
      <c r="Y1487" s="16">
        <f t="shared" si="2545"/>
        <v>0</v>
      </c>
      <c r="Z1487" s="16">
        <f t="shared" si="2546"/>
        <v>0</v>
      </c>
      <c r="AA1487" s="16">
        <f t="shared" si="2600"/>
        <v>0</v>
      </c>
      <c r="AB1487" s="16">
        <f t="shared" si="2601"/>
        <v>0</v>
      </c>
      <c r="AC1487" s="16">
        <f t="shared" si="2602"/>
        <v>0</v>
      </c>
      <c r="AD1487" s="16">
        <f t="shared" si="2547"/>
        <v>1179</v>
      </c>
      <c r="AE1487" s="16">
        <f t="shared" si="2548"/>
        <v>0</v>
      </c>
      <c r="AF1487" s="16">
        <f t="shared" si="2549"/>
        <v>0</v>
      </c>
      <c r="AG1487" s="16">
        <f t="shared" si="2603"/>
        <v>0</v>
      </c>
      <c r="AH1487" s="16">
        <f t="shared" si="2550"/>
        <v>1179</v>
      </c>
      <c r="AI1487" s="16">
        <f t="shared" si="2551"/>
        <v>0</v>
      </c>
      <c r="AJ1487" s="16">
        <f t="shared" si="2552"/>
        <v>0</v>
      </c>
      <c r="AK1487" s="16">
        <f t="shared" si="2604"/>
        <v>0</v>
      </c>
      <c r="AL1487" s="16">
        <f t="shared" si="2605"/>
        <v>0</v>
      </c>
      <c r="AM1487" s="16">
        <f t="shared" si="2606"/>
        <v>0</v>
      </c>
      <c r="AN1487" s="16">
        <f t="shared" si="2553"/>
        <v>1179</v>
      </c>
      <c r="AO1487" s="16">
        <f t="shared" si="2554"/>
        <v>0</v>
      </c>
      <c r="AP1487" s="16">
        <f t="shared" si="2555"/>
        <v>0</v>
      </c>
      <c r="AQ1487" s="16">
        <f t="shared" si="2607"/>
        <v>0</v>
      </c>
      <c r="AR1487" s="16">
        <f t="shared" si="2608"/>
        <v>0</v>
      </c>
      <c r="AS1487" s="16">
        <f t="shared" si="2609"/>
        <v>0</v>
      </c>
      <c r="AT1487" s="16">
        <f t="shared" si="2556"/>
        <v>1179</v>
      </c>
      <c r="AU1487" s="16">
        <f t="shared" si="2557"/>
        <v>0</v>
      </c>
      <c r="AV1487" s="16">
        <f t="shared" si="2558"/>
        <v>0</v>
      </c>
      <c r="AW1487" s="16">
        <f t="shared" si="2610"/>
        <v>0</v>
      </c>
      <c r="AX1487" s="16">
        <f t="shared" si="2611"/>
        <v>0</v>
      </c>
      <c r="AY1487" s="16">
        <f t="shared" si="2612"/>
        <v>0</v>
      </c>
      <c r="AZ1487" s="16">
        <f t="shared" si="2559"/>
        <v>1179</v>
      </c>
      <c r="BA1487" s="16">
        <f t="shared" si="2560"/>
        <v>0</v>
      </c>
      <c r="BB1487" s="16">
        <f t="shared" si="2561"/>
        <v>0</v>
      </c>
      <c r="BC1487" s="16">
        <f t="shared" si="2613"/>
        <v>0</v>
      </c>
      <c r="BD1487" s="30"/>
      <c r="BE1487" s="30"/>
      <c r="BF1487" s="1"/>
      <c r="BG1487" s="1"/>
      <c r="BH1487" s="1"/>
      <c r="BI1487" s="1"/>
      <c r="BJ1487" s="1"/>
    </row>
    <row r="1488" s="1" customFormat="1">
      <c r="A1488" s="13" t="s">
        <v>963</v>
      </c>
      <c r="B1488" s="14">
        <v>600</v>
      </c>
      <c r="C1488" s="13" t="s">
        <v>37</v>
      </c>
      <c r="D1488" s="13" t="s">
        <v>38</v>
      </c>
      <c r="E1488" s="29" t="s">
        <v>39</v>
      </c>
      <c r="F1488" s="16">
        <v>712.60000000000002</v>
      </c>
      <c r="G1488" s="16">
        <v>0</v>
      </c>
      <c r="H1488" s="16">
        <v>0</v>
      </c>
      <c r="I1488" s="16"/>
      <c r="J1488" s="16"/>
      <c r="K1488" s="16"/>
      <c r="L1488" s="16">
        <f t="shared" si="2614"/>
        <v>712.60000000000002</v>
      </c>
      <c r="M1488" s="16">
        <f t="shared" si="2615"/>
        <v>0</v>
      </c>
      <c r="N1488" s="16">
        <f t="shared" si="2616"/>
        <v>0</v>
      </c>
      <c r="O1488" s="16">
        <v>466.39999999999998</v>
      </c>
      <c r="P1488" s="16"/>
      <c r="Q1488" s="16"/>
      <c r="R1488" s="16">
        <f t="shared" si="2541"/>
        <v>1179</v>
      </c>
      <c r="S1488" s="16">
        <f t="shared" si="2542"/>
        <v>0</v>
      </c>
      <c r="T1488" s="16">
        <f t="shared" si="2543"/>
        <v>0</v>
      </c>
      <c r="U1488" s="16"/>
      <c r="V1488" s="16"/>
      <c r="W1488" s="16"/>
      <c r="X1488" s="16">
        <f t="shared" si="2544"/>
        <v>1179</v>
      </c>
      <c r="Y1488" s="16">
        <f t="shared" si="2545"/>
        <v>0</v>
      </c>
      <c r="Z1488" s="16">
        <f t="shared" si="2546"/>
        <v>0</v>
      </c>
      <c r="AA1488" s="16"/>
      <c r="AB1488" s="16"/>
      <c r="AC1488" s="16"/>
      <c r="AD1488" s="16">
        <f t="shared" si="2547"/>
        <v>1179</v>
      </c>
      <c r="AE1488" s="16">
        <f t="shared" si="2548"/>
        <v>0</v>
      </c>
      <c r="AF1488" s="16">
        <f t="shared" si="2549"/>
        <v>0</v>
      </c>
      <c r="AG1488" s="16"/>
      <c r="AH1488" s="16">
        <f t="shared" si="2550"/>
        <v>1179</v>
      </c>
      <c r="AI1488" s="16">
        <f t="shared" si="2551"/>
        <v>0</v>
      </c>
      <c r="AJ1488" s="16">
        <f t="shared" si="2552"/>
        <v>0</v>
      </c>
      <c r="AK1488" s="16"/>
      <c r="AL1488" s="16"/>
      <c r="AM1488" s="16"/>
      <c r="AN1488" s="16">
        <f t="shared" si="2553"/>
        <v>1179</v>
      </c>
      <c r="AO1488" s="16">
        <f t="shared" si="2554"/>
        <v>0</v>
      </c>
      <c r="AP1488" s="16">
        <f t="shared" si="2555"/>
        <v>0</v>
      </c>
      <c r="AQ1488" s="16"/>
      <c r="AR1488" s="16"/>
      <c r="AS1488" s="16"/>
      <c r="AT1488" s="16">
        <f t="shared" si="2556"/>
        <v>1179</v>
      </c>
      <c r="AU1488" s="16">
        <f t="shared" si="2557"/>
        <v>0</v>
      </c>
      <c r="AV1488" s="16">
        <f t="shared" si="2558"/>
        <v>0</v>
      </c>
      <c r="AW1488" s="16"/>
      <c r="AX1488" s="16"/>
      <c r="AY1488" s="16"/>
      <c r="AZ1488" s="16">
        <f t="shared" si="2559"/>
        <v>1179</v>
      </c>
      <c r="BA1488" s="16">
        <f t="shared" si="2560"/>
        <v>0</v>
      </c>
      <c r="BB1488" s="16">
        <f t="shared" si="2561"/>
        <v>0</v>
      </c>
      <c r="BC1488" s="16"/>
      <c r="BD1488" s="30"/>
      <c r="BE1488" s="30"/>
      <c r="BF1488" s="1"/>
      <c r="BG1488" s="1"/>
      <c r="BH1488" s="1"/>
      <c r="BI1488" s="1"/>
      <c r="BJ1488" s="1"/>
    </row>
    <row r="1489" s="1" customFormat="1">
      <c r="A1489" s="13" t="s">
        <v>964</v>
      </c>
      <c r="B1489" s="14"/>
      <c r="C1489" s="13"/>
      <c r="D1489" s="13"/>
      <c r="E1489" s="31" t="s">
        <v>965</v>
      </c>
      <c r="F1489" s="16"/>
      <c r="G1489" s="16"/>
      <c r="H1489" s="16"/>
      <c r="I1489" s="16"/>
      <c r="J1489" s="16"/>
      <c r="K1489" s="16"/>
      <c r="L1489" s="16"/>
      <c r="M1489" s="16"/>
      <c r="N1489" s="16"/>
      <c r="O1489" s="16">
        <f t="shared" si="2594"/>
        <v>4438.7550000000001</v>
      </c>
      <c r="P1489" s="16">
        <f t="shared" si="2595"/>
        <v>4293.8599999999997</v>
      </c>
      <c r="Q1489" s="16">
        <f t="shared" si="2596"/>
        <v>4295.4389999999994</v>
      </c>
      <c r="R1489" s="16">
        <f t="shared" si="2541"/>
        <v>4438.7550000000001</v>
      </c>
      <c r="S1489" s="16">
        <f t="shared" si="2542"/>
        <v>4293.8599999999997</v>
      </c>
      <c r="T1489" s="16">
        <f t="shared" si="2543"/>
        <v>4295.4389999999994</v>
      </c>
      <c r="U1489" s="16">
        <f t="shared" si="2597"/>
        <v>0</v>
      </c>
      <c r="V1489" s="16">
        <f t="shared" si="2598"/>
        <v>0</v>
      </c>
      <c r="W1489" s="16">
        <f t="shared" si="2599"/>
        <v>0</v>
      </c>
      <c r="X1489" s="16">
        <f t="shared" si="2544"/>
        <v>4438.7550000000001</v>
      </c>
      <c r="Y1489" s="16">
        <f t="shared" si="2545"/>
        <v>4293.8599999999997</v>
      </c>
      <c r="Z1489" s="16">
        <f t="shared" si="2546"/>
        <v>4295.4389999999994</v>
      </c>
      <c r="AA1489" s="16">
        <f t="shared" si="2600"/>
        <v>0</v>
      </c>
      <c r="AB1489" s="16">
        <f t="shared" si="2601"/>
        <v>0</v>
      </c>
      <c r="AC1489" s="16">
        <f t="shared" si="2602"/>
        <v>0</v>
      </c>
      <c r="AD1489" s="16">
        <f t="shared" si="2547"/>
        <v>4438.7550000000001</v>
      </c>
      <c r="AE1489" s="16">
        <f t="shared" si="2548"/>
        <v>4293.8599999999997</v>
      </c>
      <c r="AF1489" s="16">
        <f t="shared" si="2549"/>
        <v>4295.4389999999994</v>
      </c>
      <c r="AG1489" s="16">
        <f t="shared" si="2603"/>
        <v>0</v>
      </c>
      <c r="AH1489" s="16">
        <f t="shared" si="2550"/>
        <v>4438.7550000000001</v>
      </c>
      <c r="AI1489" s="16">
        <f t="shared" si="2551"/>
        <v>4293.8599999999997</v>
      </c>
      <c r="AJ1489" s="16">
        <f t="shared" si="2552"/>
        <v>4295.4389999999994</v>
      </c>
      <c r="AK1489" s="16">
        <f t="shared" si="2604"/>
        <v>0</v>
      </c>
      <c r="AL1489" s="16">
        <f t="shared" si="2605"/>
        <v>0</v>
      </c>
      <c r="AM1489" s="16">
        <f t="shared" si="2606"/>
        <v>0</v>
      </c>
      <c r="AN1489" s="16">
        <f t="shared" si="2553"/>
        <v>4438.7550000000001</v>
      </c>
      <c r="AO1489" s="16">
        <f t="shared" si="2554"/>
        <v>4293.8599999999997</v>
      </c>
      <c r="AP1489" s="16">
        <f t="shared" si="2555"/>
        <v>4295.4389999999994</v>
      </c>
      <c r="AQ1489" s="16">
        <f t="shared" si="2607"/>
        <v>0</v>
      </c>
      <c r="AR1489" s="16">
        <f t="shared" si="2608"/>
        <v>0</v>
      </c>
      <c r="AS1489" s="16">
        <f t="shared" si="2609"/>
        <v>0</v>
      </c>
      <c r="AT1489" s="16">
        <f t="shared" si="2556"/>
        <v>4438.7550000000001</v>
      </c>
      <c r="AU1489" s="16">
        <f t="shared" si="2557"/>
        <v>4293.8599999999997</v>
      </c>
      <c r="AV1489" s="16">
        <f t="shared" si="2558"/>
        <v>4295.4389999999994</v>
      </c>
      <c r="AW1489" s="16">
        <f t="shared" si="2610"/>
        <v>0</v>
      </c>
      <c r="AX1489" s="16">
        <f t="shared" si="2611"/>
        <v>0</v>
      </c>
      <c r="AY1489" s="16">
        <f t="shared" si="2612"/>
        <v>0</v>
      </c>
      <c r="AZ1489" s="16">
        <f t="shared" si="2559"/>
        <v>4438.7550000000001</v>
      </c>
      <c r="BA1489" s="16">
        <f t="shared" si="2560"/>
        <v>4293.8599999999997</v>
      </c>
      <c r="BB1489" s="16">
        <f t="shared" si="2561"/>
        <v>4295.4389999999994</v>
      </c>
      <c r="BC1489" s="16">
        <f t="shared" si="2613"/>
        <v>0</v>
      </c>
      <c r="BD1489" s="30"/>
      <c r="BE1489" s="30"/>
      <c r="BF1489" s="1"/>
      <c r="BG1489" s="1"/>
      <c r="BH1489" s="1"/>
      <c r="BI1489" s="1"/>
      <c r="BJ1489" s="1"/>
    </row>
    <row r="1490" s="1" customFormat="1">
      <c r="A1490" s="13" t="s">
        <v>964</v>
      </c>
      <c r="B1490" s="14" t="s">
        <v>58</v>
      </c>
      <c r="C1490" s="13"/>
      <c r="D1490" s="13"/>
      <c r="E1490" s="29" t="s">
        <v>59</v>
      </c>
      <c r="F1490" s="16"/>
      <c r="G1490" s="16"/>
      <c r="H1490" s="16"/>
      <c r="I1490" s="16"/>
      <c r="J1490" s="16"/>
      <c r="K1490" s="16"/>
      <c r="L1490" s="16"/>
      <c r="M1490" s="16"/>
      <c r="N1490" s="16"/>
      <c r="O1490" s="16">
        <f t="shared" si="2594"/>
        <v>4438.7550000000001</v>
      </c>
      <c r="P1490" s="16">
        <f t="shared" si="2595"/>
        <v>4293.8599999999997</v>
      </c>
      <c r="Q1490" s="16">
        <f t="shared" si="2596"/>
        <v>4295.4389999999994</v>
      </c>
      <c r="R1490" s="16">
        <f t="shared" si="2541"/>
        <v>4438.7550000000001</v>
      </c>
      <c r="S1490" s="16">
        <f t="shared" si="2542"/>
        <v>4293.8599999999997</v>
      </c>
      <c r="T1490" s="16">
        <f t="shared" si="2543"/>
        <v>4295.4389999999994</v>
      </c>
      <c r="U1490" s="16">
        <f t="shared" si="2597"/>
        <v>0</v>
      </c>
      <c r="V1490" s="16">
        <f t="shared" si="2598"/>
        <v>0</v>
      </c>
      <c r="W1490" s="16">
        <f t="shared" si="2599"/>
        <v>0</v>
      </c>
      <c r="X1490" s="16">
        <f t="shared" si="2544"/>
        <v>4438.7550000000001</v>
      </c>
      <c r="Y1490" s="16">
        <f t="shared" si="2545"/>
        <v>4293.8599999999997</v>
      </c>
      <c r="Z1490" s="16">
        <f t="shared" si="2546"/>
        <v>4295.4389999999994</v>
      </c>
      <c r="AA1490" s="16">
        <f t="shared" si="2600"/>
        <v>0</v>
      </c>
      <c r="AB1490" s="16">
        <f t="shared" si="2601"/>
        <v>0</v>
      </c>
      <c r="AC1490" s="16">
        <f t="shared" si="2602"/>
        <v>0</v>
      </c>
      <c r="AD1490" s="16">
        <f t="shared" si="2547"/>
        <v>4438.7550000000001</v>
      </c>
      <c r="AE1490" s="16">
        <f t="shared" si="2548"/>
        <v>4293.8599999999997</v>
      </c>
      <c r="AF1490" s="16">
        <f t="shared" si="2549"/>
        <v>4295.4389999999994</v>
      </c>
      <c r="AG1490" s="16">
        <f t="shared" si="2603"/>
        <v>0</v>
      </c>
      <c r="AH1490" s="16">
        <f t="shared" si="2550"/>
        <v>4438.7550000000001</v>
      </c>
      <c r="AI1490" s="16">
        <f t="shared" si="2551"/>
        <v>4293.8599999999997</v>
      </c>
      <c r="AJ1490" s="16">
        <f t="shared" si="2552"/>
        <v>4295.4389999999994</v>
      </c>
      <c r="AK1490" s="16">
        <f t="shared" si="2604"/>
        <v>0</v>
      </c>
      <c r="AL1490" s="16">
        <f t="shared" si="2605"/>
        <v>0</v>
      </c>
      <c r="AM1490" s="16">
        <f t="shared" si="2606"/>
        <v>0</v>
      </c>
      <c r="AN1490" s="16">
        <f t="shared" si="2553"/>
        <v>4438.7550000000001</v>
      </c>
      <c r="AO1490" s="16">
        <f t="shared" si="2554"/>
        <v>4293.8599999999997</v>
      </c>
      <c r="AP1490" s="16">
        <f t="shared" si="2555"/>
        <v>4295.4389999999994</v>
      </c>
      <c r="AQ1490" s="16">
        <f t="shared" si="2607"/>
        <v>0</v>
      </c>
      <c r="AR1490" s="16">
        <f t="shared" si="2608"/>
        <v>0</v>
      </c>
      <c r="AS1490" s="16">
        <f t="shared" si="2609"/>
        <v>0</v>
      </c>
      <c r="AT1490" s="16">
        <f t="shared" si="2556"/>
        <v>4438.7550000000001</v>
      </c>
      <c r="AU1490" s="16">
        <f t="shared" si="2557"/>
        <v>4293.8599999999997</v>
      </c>
      <c r="AV1490" s="16">
        <f t="shared" si="2558"/>
        <v>4295.4389999999994</v>
      </c>
      <c r="AW1490" s="16">
        <f t="shared" si="2610"/>
        <v>0</v>
      </c>
      <c r="AX1490" s="16">
        <f t="shared" si="2611"/>
        <v>0</v>
      </c>
      <c r="AY1490" s="16">
        <f t="shared" si="2612"/>
        <v>0</v>
      </c>
      <c r="AZ1490" s="16">
        <f t="shared" si="2559"/>
        <v>4438.7550000000001</v>
      </c>
      <c r="BA1490" s="16">
        <f t="shared" si="2560"/>
        <v>4293.8599999999997</v>
      </c>
      <c r="BB1490" s="16">
        <f t="shared" si="2561"/>
        <v>4295.4389999999994</v>
      </c>
      <c r="BC1490" s="16">
        <f t="shared" si="2613"/>
        <v>0</v>
      </c>
      <c r="BD1490" s="30"/>
      <c r="BE1490" s="30"/>
      <c r="BF1490" s="1"/>
      <c r="BG1490" s="1"/>
      <c r="BH1490" s="1"/>
      <c r="BI1490" s="1"/>
      <c r="BJ1490" s="1"/>
    </row>
    <row r="1491" s="1" customFormat="1">
      <c r="A1491" s="13" t="s">
        <v>964</v>
      </c>
      <c r="B1491" s="14">
        <v>600</v>
      </c>
      <c r="C1491" s="13" t="s">
        <v>37</v>
      </c>
      <c r="D1491" s="13" t="s">
        <v>38</v>
      </c>
      <c r="E1491" s="29" t="s">
        <v>39</v>
      </c>
      <c r="F1491" s="16"/>
      <c r="G1491" s="16"/>
      <c r="H1491" s="16"/>
      <c r="I1491" s="16"/>
      <c r="J1491" s="16"/>
      <c r="K1491" s="16"/>
      <c r="L1491" s="16"/>
      <c r="M1491" s="16"/>
      <c r="N1491" s="16"/>
      <c r="O1491" s="16">
        <f>3138.2+1300.555</f>
        <v>4438.7550000000001</v>
      </c>
      <c r="P1491" s="16">
        <f>4254.4+39.46</f>
        <v>4293.8599999999997</v>
      </c>
      <c r="Q1491" s="16">
        <f>4254.4+41.039</f>
        <v>4295.4389999999994</v>
      </c>
      <c r="R1491" s="16">
        <f t="shared" si="2541"/>
        <v>4438.7550000000001</v>
      </c>
      <c r="S1491" s="16">
        <f t="shared" si="2542"/>
        <v>4293.8599999999997</v>
      </c>
      <c r="T1491" s="16">
        <f t="shared" si="2543"/>
        <v>4295.4389999999994</v>
      </c>
      <c r="U1491" s="16"/>
      <c r="V1491" s="16"/>
      <c r="W1491" s="16"/>
      <c r="X1491" s="16">
        <f t="shared" si="2544"/>
        <v>4438.7550000000001</v>
      </c>
      <c r="Y1491" s="16">
        <f t="shared" si="2545"/>
        <v>4293.8599999999997</v>
      </c>
      <c r="Z1491" s="16">
        <f t="shared" si="2546"/>
        <v>4295.4389999999994</v>
      </c>
      <c r="AA1491" s="16"/>
      <c r="AB1491" s="16"/>
      <c r="AC1491" s="16"/>
      <c r="AD1491" s="16">
        <f t="shared" si="2547"/>
        <v>4438.7550000000001</v>
      </c>
      <c r="AE1491" s="16">
        <f t="shared" si="2548"/>
        <v>4293.8599999999997</v>
      </c>
      <c r="AF1491" s="16">
        <f t="shared" si="2549"/>
        <v>4295.4389999999994</v>
      </c>
      <c r="AG1491" s="16"/>
      <c r="AH1491" s="16">
        <f t="shared" si="2550"/>
        <v>4438.7550000000001</v>
      </c>
      <c r="AI1491" s="16">
        <f t="shared" si="2551"/>
        <v>4293.8599999999997</v>
      </c>
      <c r="AJ1491" s="16">
        <f t="shared" si="2552"/>
        <v>4295.4389999999994</v>
      </c>
      <c r="AK1491" s="16"/>
      <c r="AL1491" s="16"/>
      <c r="AM1491" s="16"/>
      <c r="AN1491" s="16">
        <f t="shared" si="2553"/>
        <v>4438.7550000000001</v>
      </c>
      <c r="AO1491" s="16">
        <f t="shared" si="2554"/>
        <v>4293.8599999999997</v>
      </c>
      <c r="AP1491" s="16">
        <f t="shared" si="2555"/>
        <v>4295.4389999999994</v>
      </c>
      <c r="AQ1491" s="16"/>
      <c r="AR1491" s="16"/>
      <c r="AS1491" s="16"/>
      <c r="AT1491" s="16">
        <f t="shared" si="2556"/>
        <v>4438.7550000000001</v>
      </c>
      <c r="AU1491" s="16">
        <f t="shared" si="2557"/>
        <v>4293.8599999999997</v>
      </c>
      <c r="AV1491" s="16">
        <f t="shared" si="2558"/>
        <v>4295.4389999999994</v>
      </c>
      <c r="AW1491" s="16"/>
      <c r="AX1491" s="16"/>
      <c r="AY1491" s="16"/>
      <c r="AZ1491" s="16">
        <f t="shared" si="2559"/>
        <v>4438.7550000000001</v>
      </c>
      <c r="BA1491" s="16">
        <f t="shared" si="2560"/>
        <v>4293.8599999999997</v>
      </c>
      <c r="BB1491" s="16">
        <f t="shared" si="2561"/>
        <v>4295.4389999999994</v>
      </c>
      <c r="BC1491" s="16"/>
      <c r="BD1491" s="30"/>
      <c r="BE1491" s="30"/>
      <c r="BF1491" s="1"/>
      <c r="BG1491" s="1"/>
      <c r="BH1491" s="1"/>
      <c r="BI1491" s="1"/>
      <c r="BJ1491" s="1"/>
    </row>
    <row r="1492" s="1" customFormat="1">
      <c r="A1492" s="13" t="s">
        <v>966</v>
      </c>
      <c r="B1492" s="14"/>
      <c r="C1492" s="13"/>
      <c r="D1492" s="13"/>
      <c r="E1492" s="29" t="s">
        <v>967</v>
      </c>
      <c r="F1492" s="16">
        <f>F1500</f>
        <v>141000</v>
      </c>
      <c r="G1492" s="16">
        <f>G1500</f>
        <v>141000</v>
      </c>
      <c r="H1492" s="16">
        <f>H1500</f>
        <v>141000</v>
      </c>
      <c r="I1492" s="16">
        <f>I1500</f>
        <v>0</v>
      </c>
      <c r="J1492" s="16">
        <f>J1500</f>
        <v>0</v>
      </c>
      <c r="K1492" s="16">
        <f>K1500</f>
        <v>0</v>
      </c>
      <c r="L1492" s="16">
        <f t="shared" si="2614"/>
        <v>141000</v>
      </c>
      <c r="M1492" s="16">
        <f t="shared" si="2615"/>
        <v>141000</v>
      </c>
      <c r="N1492" s="16">
        <f t="shared" si="2616"/>
        <v>141000</v>
      </c>
      <c r="O1492" s="16">
        <f>O1500+O1493+O1498</f>
        <v>2958.0102900000002</v>
      </c>
      <c r="P1492" s="16">
        <f>P1500+P1493+P1498</f>
        <v>0</v>
      </c>
      <c r="Q1492" s="16">
        <f>Q1500+Q1493+Q1498</f>
        <v>0</v>
      </c>
      <c r="R1492" s="16">
        <f t="shared" si="2541"/>
        <v>143958.01029000001</v>
      </c>
      <c r="S1492" s="16">
        <f t="shared" si="2542"/>
        <v>141000</v>
      </c>
      <c r="T1492" s="16">
        <f t="shared" si="2543"/>
        <v>141000</v>
      </c>
      <c r="U1492" s="16">
        <f>U1500+U1493+U1498</f>
        <v>0</v>
      </c>
      <c r="V1492" s="16">
        <f>V1500+V1493+V1498</f>
        <v>0</v>
      </c>
      <c r="W1492" s="16">
        <f>W1500+W1493+W1498</f>
        <v>0</v>
      </c>
      <c r="X1492" s="16">
        <f t="shared" si="2544"/>
        <v>143958.01029000001</v>
      </c>
      <c r="Y1492" s="16">
        <f t="shared" si="2545"/>
        <v>141000</v>
      </c>
      <c r="Z1492" s="16">
        <f t="shared" si="2546"/>
        <v>141000</v>
      </c>
      <c r="AA1492" s="16">
        <f>AA1500+AA1493+AA1498</f>
        <v>0</v>
      </c>
      <c r="AB1492" s="16">
        <f>AB1500+AB1493+AB1498</f>
        <v>0</v>
      </c>
      <c r="AC1492" s="16">
        <f>AC1500+AC1493+AC1498</f>
        <v>0</v>
      </c>
      <c r="AD1492" s="16">
        <f t="shared" si="2547"/>
        <v>143958.01029000001</v>
      </c>
      <c r="AE1492" s="16">
        <f t="shared" si="2548"/>
        <v>141000</v>
      </c>
      <c r="AF1492" s="16">
        <f t="shared" si="2549"/>
        <v>141000</v>
      </c>
      <c r="AG1492" s="16">
        <f>AG1500+AG1493+AG1498</f>
        <v>0</v>
      </c>
      <c r="AH1492" s="16">
        <f t="shared" si="2550"/>
        <v>143958.01029000001</v>
      </c>
      <c r="AI1492" s="16">
        <f t="shared" si="2551"/>
        <v>141000</v>
      </c>
      <c r="AJ1492" s="16">
        <f t="shared" si="2552"/>
        <v>141000</v>
      </c>
      <c r="AK1492" s="16">
        <f>AK1500+AK1493+AK1498</f>
        <v>0</v>
      </c>
      <c r="AL1492" s="16">
        <f>AL1500+AL1493+AL1498</f>
        <v>0</v>
      </c>
      <c r="AM1492" s="16">
        <f>AM1500+AM1493+AM1498</f>
        <v>0</v>
      </c>
      <c r="AN1492" s="16">
        <f t="shared" si="2553"/>
        <v>143958.01029000001</v>
      </c>
      <c r="AO1492" s="16">
        <f t="shared" si="2554"/>
        <v>141000</v>
      </c>
      <c r="AP1492" s="16">
        <f t="shared" si="2555"/>
        <v>141000</v>
      </c>
      <c r="AQ1492" s="16">
        <f>AQ1500+AQ1493+AQ1498</f>
        <v>0</v>
      </c>
      <c r="AR1492" s="16">
        <f>AR1500+AR1493+AR1498</f>
        <v>0</v>
      </c>
      <c r="AS1492" s="16">
        <f>AS1500+AS1493+AS1498</f>
        <v>0</v>
      </c>
      <c r="AT1492" s="16">
        <f t="shared" si="2556"/>
        <v>143958.01029000001</v>
      </c>
      <c r="AU1492" s="16">
        <f t="shared" si="2557"/>
        <v>141000</v>
      </c>
      <c r="AV1492" s="16">
        <f t="shared" si="2558"/>
        <v>141000</v>
      </c>
      <c r="AW1492" s="16">
        <f>AW1500+AW1493+AW1498</f>
        <v>0</v>
      </c>
      <c r="AX1492" s="16">
        <f>AX1500+AX1493+AX1498</f>
        <v>0</v>
      </c>
      <c r="AY1492" s="16">
        <f>AY1500+AY1493+AY1498</f>
        <v>0</v>
      </c>
      <c r="AZ1492" s="16">
        <f t="shared" si="2559"/>
        <v>143958.01029000001</v>
      </c>
      <c r="BA1492" s="16">
        <f t="shared" si="2560"/>
        <v>141000</v>
      </c>
      <c r="BB1492" s="16">
        <f t="shared" si="2561"/>
        <v>141000</v>
      </c>
      <c r="BC1492" s="16">
        <f>BC1500+BC1493+BC1498</f>
        <v>0</v>
      </c>
      <c r="BD1492" s="30"/>
      <c r="BE1492" s="30"/>
      <c r="BF1492" s="1"/>
      <c r="BG1492" s="1"/>
      <c r="BH1492" s="1"/>
      <c r="BI1492" s="1"/>
      <c r="BJ1492" s="1"/>
    </row>
    <row r="1493" s="1" customFormat="1">
      <c r="A1493" s="13" t="s">
        <v>966</v>
      </c>
      <c r="B1493" s="14">
        <v>200</v>
      </c>
      <c r="C1493" s="13"/>
      <c r="D1493" s="13"/>
      <c r="E1493" s="29" t="s">
        <v>67</v>
      </c>
      <c r="F1493" s="16"/>
      <c r="G1493" s="16"/>
      <c r="H1493" s="16"/>
      <c r="I1493" s="16"/>
      <c r="J1493" s="16"/>
      <c r="K1493" s="16"/>
      <c r="L1493" s="16"/>
      <c r="M1493" s="16"/>
      <c r="N1493" s="16"/>
      <c r="O1493" s="16">
        <f>O1494+O1497+O1495+O1496</f>
        <v>548.65493000000004</v>
      </c>
      <c r="P1493" s="16">
        <f>P1494+P1497+P1495+P1496</f>
        <v>0</v>
      </c>
      <c r="Q1493" s="16">
        <f>Q1494+Q1497+Q1495+Q1496</f>
        <v>0</v>
      </c>
      <c r="R1493" s="16">
        <f t="shared" si="2541"/>
        <v>548.65493000000004</v>
      </c>
      <c r="S1493" s="16">
        <f t="shared" si="2542"/>
        <v>0</v>
      </c>
      <c r="T1493" s="16">
        <f t="shared" si="2543"/>
        <v>0</v>
      </c>
      <c r="U1493" s="16">
        <f>U1494+U1497+U1495+U1496</f>
        <v>0</v>
      </c>
      <c r="V1493" s="16">
        <f>V1494+V1497+V1495+V1496</f>
        <v>0</v>
      </c>
      <c r="W1493" s="16">
        <f>W1494+W1497+W1495+W1496</f>
        <v>0</v>
      </c>
      <c r="X1493" s="16">
        <f t="shared" si="2544"/>
        <v>548.65493000000004</v>
      </c>
      <c r="Y1493" s="16">
        <f t="shared" si="2545"/>
        <v>0</v>
      </c>
      <c r="Z1493" s="16">
        <f t="shared" si="2546"/>
        <v>0</v>
      </c>
      <c r="AA1493" s="16">
        <f>AA1494+AA1497+AA1495+AA1496</f>
        <v>0</v>
      </c>
      <c r="AB1493" s="16">
        <f>AB1494+AB1497+AB1495+AB1496</f>
        <v>0</v>
      </c>
      <c r="AC1493" s="16">
        <f>AC1494+AC1497+AC1495+AC1496</f>
        <v>0</v>
      </c>
      <c r="AD1493" s="16">
        <f t="shared" si="2547"/>
        <v>548.65493000000004</v>
      </c>
      <c r="AE1493" s="16">
        <f t="shared" si="2548"/>
        <v>0</v>
      </c>
      <c r="AF1493" s="16">
        <f t="shared" si="2549"/>
        <v>0</v>
      </c>
      <c r="AG1493" s="16">
        <f>AG1494+AG1497+AG1495+AG1496</f>
        <v>0</v>
      </c>
      <c r="AH1493" s="16">
        <f t="shared" si="2550"/>
        <v>548.65493000000004</v>
      </c>
      <c r="AI1493" s="16">
        <f t="shared" si="2551"/>
        <v>0</v>
      </c>
      <c r="AJ1493" s="16">
        <f t="shared" si="2552"/>
        <v>0</v>
      </c>
      <c r="AK1493" s="16">
        <f>AK1494+AK1497+AK1495+AK1496</f>
        <v>0</v>
      </c>
      <c r="AL1493" s="16">
        <f>AL1494+AL1497+AL1495+AL1496</f>
        <v>0</v>
      </c>
      <c r="AM1493" s="16">
        <f>AM1494+AM1497+AM1495+AM1496</f>
        <v>0</v>
      </c>
      <c r="AN1493" s="16">
        <f t="shared" si="2553"/>
        <v>548.65493000000004</v>
      </c>
      <c r="AO1493" s="16">
        <f t="shared" si="2554"/>
        <v>0</v>
      </c>
      <c r="AP1493" s="16">
        <f t="shared" si="2555"/>
        <v>0</v>
      </c>
      <c r="AQ1493" s="16">
        <f>AQ1494+AQ1497+AQ1495+AQ1496</f>
        <v>0</v>
      </c>
      <c r="AR1493" s="16">
        <f>AR1494+AR1497+AR1495+AR1496</f>
        <v>0</v>
      </c>
      <c r="AS1493" s="16">
        <f>AS1494+AS1497+AS1495+AS1496</f>
        <v>0</v>
      </c>
      <c r="AT1493" s="16">
        <f t="shared" si="2556"/>
        <v>548.65493000000004</v>
      </c>
      <c r="AU1493" s="16">
        <f t="shared" si="2557"/>
        <v>0</v>
      </c>
      <c r="AV1493" s="16">
        <f t="shared" si="2558"/>
        <v>0</v>
      </c>
      <c r="AW1493" s="16">
        <f>AW1494+AW1497+AW1495+AW1496</f>
        <v>0</v>
      </c>
      <c r="AX1493" s="16">
        <f>AX1494+AX1497+AX1495+AX1496</f>
        <v>0</v>
      </c>
      <c r="AY1493" s="16">
        <f>AY1494+AY1497+AY1495+AY1496</f>
        <v>0</v>
      </c>
      <c r="AZ1493" s="16">
        <f t="shared" si="2559"/>
        <v>548.65493000000004</v>
      </c>
      <c r="BA1493" s="16">
        <f t="shared" si="2560"/>
        <v>0</v>
      </c>
      <c r="BB1493" s="16">
        <f t="shared" si="2561"/>
        <v>0</v>
      </c>
      <c r="BC1493" s="16">
        <f>BC1494+BC1497+BC1495+BC1496</f>
        <v>0</v>
      </c>
      <c r="BD1493" s="30"/>
      <c r="BE1493" s="30"/>
      <c r="BF1493" s="1"/>
      <c r="BG1493" s="1"/>
      <c r="BH1493" s="1"/>
      <c r="BI1493" s="1"/>
      <c r="BJ1493" s="1"/>
    </row>
    <row r="1494" s="1" customFormat="1">
      <c r="A1494" s="13" t="s">
        <v>966</v>
      </c>
      <c r="B1494" s="14">
        <v>200</v>
      </c>
      <c r="C1494" s="13" t="s">
        <v>37</v>
      </c>
      <c r="D1494" s="13" t="s">
        <v>38</v>
      </c>
      <c r="E1494" s="29" t="s">
        <v>39</v>
      </c>
      <c r="F1494" s="16"/>
      <c r="G1494" s="16"/>
      <c r="H1494" s="16"/>
      <c r="I1494" s="16"/>
      <c r="J1494" s="16"/>
      <c r="K1494" s="16"/>
      <c r="L1494" s="16"/>
      <c r="M1494" s="16"/>
      <c r="N1494" s="16"/>
      <c r="O1494" s="16">
        <f>127.92184+0.25+1</f>
        <v>129.17184</v>
      </c>
      <c r="P1494" s="16"/>
      <c r="Q1494" s="16"/>
      <c r="R1494" s="16">
        <f t="shared" si="2541"/>
        <v>129.17184</v>
      </c>
      <c r="S1494" s="16">
        <f t="shared" si="2542"/>
        <v>0</v>
      </c>
      <c r="T1494" s="16">
        <f t="shared" si="2543"/>
        <v>0</v>
      </c>
      <c r="U1494" s="16"/>
      <c r="V1494" s="16"/>
      <c r="W1494" s="16"/>
      <c r="X1494" s="16">
        <f t="shared" si="2544"/>
        <v>129.17184</v>
      </c>
      <c r="Y1494" s="16">
        <f t="shared" si="2545"/>
        <v>0</v>
      </c>
      <c r="Z1494" s="16">
        <f t="shared" si="2546"/>
        <v>0</v>
      </c>
      <c r="AA1494" s="16"/>
      <c r="AB1494" s="16"/>
      <c r="AC1494" s="16"/>
      <c r="AD1494" s="16">
        <f t="shared" si="2547"/>
        <v>129.17184</v>
      </c>
      <c r="AE1494" s="16">
        <f t="shared" si="2548"/>
        <v>0</v>
      </c>
      <c r="AF1494" s="16">
        <f t="shared" si="2549"/>
        <v>0</v>
      </c>
      <c r="AG1494" s="16"/>
      <c r="AH1494" s="16">
        <f t="shared" si="2550"/>
        <v>129.17184</v>
      </c>
      <c r="AI1494" s="16">
        <f t="shared" si="2551"/>
        <v>0</v>
      </c>
      <c r="AJ1494" s="16">
        <f t="shared" si="2552"/>
        <v>0</v>
      </c>
      <c r="AK1494" s="16"/>
      <c r="AL1494" s="16"/>
      <c r="AM1494" s="16"/>
      <c r="AN1494" s="16">
        <f t="shared" si="2553"/>
        <v>129.17184</v>
      </c>
      <c r="AO1494" s="16">
        <f t="shared" si="2554"/>
        <v>0</v>
      </c>
      <c r="AP1494" s="16">
        <f t="shared" si="2555"/>
        <v>0</v>
      </c>
      <c r="AQ1494" s="16"/>
      <c r="AR1494" s="16"/>
      <c r="AS1494" s="16"/>
      <c r="AT1494" s="16">
        <f t="shared" si="2556"/>
        <v>129.17184</v>
      </c>
      <c r="AU1494" s="16">
        <f t="shared" si="2557"/>
        <v>0</v>
      </c>
      <c r="AV1494" s="16">
        <f t="shared" si="2558"/>
        <v>0</v>
      </c>
      <c r="AW1494" s="16"/>
      <c r="AX1494" s="16"/>
      <c r="AY1494" s="16"/>
      <c r="AZ1494" s="16">
        <f t="shared" si="2559"/>
        <v>129.17184</v>
      </c>
      <c r="BA1494" s="16">
        <f t="shared" si="2560"/>
        <v>0</v>
      </c>
      <c r="BB1494" s="16">
        <f t="shared" si="2561"/>
        <v>0</v>
      </c>
      <c r="BC1494" s="16"/>
      <c r="BD1494" s="30"/>
      <c r="BE1494" s="30"/>
      <c r="BF1494" s="1"/>
      <c r="BG1494" s="1"/>
      <c r="BH1494" s="1"/>
      <c r="BI1494" s="1"/>
      <c r="BJ1494" s="1"/>
    </row>
    <row r="1495" s="1" customFormat="1">
      <c r="A1495" s="13" t="s">
        <v>966</v>
      </c>
      <c r="B1495" s="14">
        <v>200</v>
      </c>
      <c r="C1495" s="13" t="s">
        <v>242</v>
      </c>
      <c r="D1495" s="13" t="s">
        <v>74</v>
      </c>
      <c r="E1495" s="29" t="s">
        <v>540</v>
      </c>
      <c r="F1495" s="16"/>
      <c r="G1495" s="16"/>
      <c r="H1495" s="16"/>
      <c r="I1495" s="16"/>
      <c r="J1495" s="16"/>
      <c r="K1495" s="16"/>
      <c r="L1495" s="16"/>
      <c r="M1495" s="16"/>
      <c r="N1495" s="16"/>
      <c r="O1495" s="16">
        <v>377.03154000000001</v>
      </c>
      <c r="P1495" s="16"/>
      <c r="Q1495" s="16"/>
      <c r="R1495" s="16">
        <f t="shared" si="2541"/>
        <v>377.03154000000001</v>
      </c>
      <c r="S1495" s="16">
        <f t="shared" si="2542"/>
        <v>0</v>
      </c>
      <c r="T1495" s="16">
        <f t="shared" si="2543"/>
        <v>0</v>
      </c>
      <c r="U1495" s="16"/>
      <c r="V1495" s="16"/>
      <c r="W1495" s="16"/>
      <c r="X1495" s="16">
        <f t="shared" si="2544"/>
        <v>377.03154000000001</v>
      </c>
      <c r="Y1495" s="16">
        <f t="shared" si="2545"/>
        <v>0</v>
      </c>
      <c r="Z1495" s="16">
        <f t="shared" si="2546"/>
        <v>0</v>
      </c>
      <c r="AA1495" s="16"/>
      <c r="AB1495" s="16"/>
      <c r="AC1495" s="16"/>
      <c r="AD1495" s="16">
        <f t="shared" si="2547"/>
        <v>377.03154000000001</v>
      </c>
      <c r="AE1495" s="16">
        <f t="shared" si="2548"/>
        <v>0</v>
      </c>
      <c r="AF1495" s="16">
        <f t="shared" si="2549"/>
        <v>0</v>
      </c>
      <c r="AG1495" s="16"/>
      <c r="AH1495" s="16">
        <f t="shared" si="2550"/>
        <v>377.03154000000001</v>
      </c>
      <c r="AI1495" s="16">
        <f t="shared" si="2551"/>
        <v>0</v>
      </c>
      <c r="AJ1495" s="16">
        <f t="shared" si="2552"/>
        <v>0</v>
      </c>
      <c r="AK1495" s="16"/>
      <c r="AL1495" s="16"/>
      <c r="AM1495" s="16"/>
      <c r="AN1495" s="16">
        <f t="shared" si="2553"/>
        <v>377.03154000000001</v>
      </c>
      <c r="AO1495" s="16">
        <f t="shared" si="2554"/>
        <v>0</v>
      </c>
      <c r="AP1495" s="16">
        <f t="shared" si="2555"/>
        <v>0</v>
      </c>
      <c r="AQ1495" s="16"/>
      <c r="AR1495" s="16"/>
      <c r="AS1495" s="16"/>
      <c r="AT1495" s="16">
        <f t="shared" si="2556"/>
        <v>377.03154000000001</v>
      </c>
      <c r="AU1495" s="16">
        <f t="shared" si="2557"/>
        <v>0</v>
      </c>
      <c r="AV1495" s="16">
        <f t="shared" si="2558"/>
        <v>0</v>
      </c>
      <c r="AW1495" s="16"/>
      <c r="AX1495" s="16"/>
      <c r="AY1495" s="16"/>
      <c r="AZ1495" s="16">
        <f t="shared" si="2559"/>
        <v>377.03154000000001</v>
      </c>
      <c r="BA1495" s="16">
        <f t="shared" si="2560"/>
        <v>0</v>
      </c>
      <c r="BB1495" s="16">
        <f t="shared" si="2561"/>
        <v>0</v>
      </c>
      <c r="BC1495" s="16"/>
      <c r="BD1495" s="30"/>
      <c r="BE1495" s="30"/>
      <c r="BF1495" s="1"/>
      <c r="BG1495" s="1"/>
      <c r="BH1495" s="1"/>
      <c r="BI1495" s="1"/>
      <c r="BJ1495" s="1"/>
    </row>
    <row r="1496" s="1" customFormat="1">
      <c r="A1496" s="13" t="s">
        <v>966</v>
      </c>
      <c r="B1496" s="14">
        <v>200</v>
      </c>
      <c r="C1496" s="13" t="s">
        <v>327</v>
      </c>
      <c r="D1496" s="13" t="s">
        <v>106</v>
      </c>
      <c r="E1496" s="29" t="s">
        <v>535</v>
      </c>
      <c r="F1496" s="16"/>
      <c r="G1496" s="16"/>
      <c r="H1496" s="16"/>
      <c r="I1496" s="16"/>
      <c r="J1496" s="16"/>
      <c r="K1496" s="16"/>
      <c r="L1496" s="16"/>
      <c r="M1496" s="16"/>
      <c r="N1496" s="16"/>
      <c r="O1496" s="16">
        <v>30</v>
      </c>
      <c r="P1496" s="16"/>
      <c r="Q1496" s="16"/>
      <c r="R1496" s="16">
        <f t="shared" si="2541"/>
        <v>30</v>
      </c>
      <c r="S1496" s="16">
        <f t="shared" si="2542"/>
        <v>0</v>
      </c>
      <c r="T1496" s="16">
        <f t="shared" si="2543"/>
        <v>0</v>
      </c>
      <c r="U1496" s="16"/>
      <c r="V1496" s="16"/>
      <c r="W1496" s="16"/>
      <c r="X1496" s="16">
        <f t="shared" si="2544"/>
        <v>30</v>
      </c>
      <c r="Y1496" s="16">
        <f t="shared" si="2545"/>
        <v>0</v>
      </c>
      <c r="Z1496" s="16">
        <f t="shared" si="2546"/>
        <v>0</v>
      </c>
      <c r="AA1496" s="16"/>
      <c r="AB1496" s="16"/>
      <c r="AC1496" s="16"/>
      <c r="AD1496" s="16">
        <f t="shared" si="2547"/>
        <v>30</v>
      </c>
      <c r="AE1496" s="16">
        <f t="shared" si="2548"/>
        <v>0</v>
      </c>
      <c r="AF1496" s="16">
        <f t="shared" si="2549"/>
        <v>0</v>
      </c>
      <c r="AG1496" s="16"/>
      <c r="AH1496" s="16">
        <f t="shared" si="2550"/>
        <v>30</v>
      </c>
      <c r="AI1496" s="16">
        <f t="shared" si="2551"/>
        <v>0</v>
      </c>
      <c r="AJ1496" s="16">
        <f t="shared" si="2552"/>
        <v>0</v>
      </c>
      <c r="AK1496" s="16"/>
      <c r="AL1496" s="16"/>
      <c r="AM1496" s="16"/>
      <c r="AN1496" s="16">
        <f t="shared" si="2553"/>
        <v>30</v>
      </c>
      <c r="AO1496" s="16">
        <f t="shared" si="2554"/>
        <v>0</v>
      </c>
      <c r="AP1496" s="16">
        <f t="shared" si="2555"/>
        <v>0</v>
      </c>
      <c r="AQ1496" s="16"/>
      <c r="AR1496" s="16"/>
      <c r="AS1496" s="16"/>
      <c r="AT1496" s="16">
        <f t="shared" si="2556"/>
        <v>30</v>
      </c>
      <c r="AU1496" s="16">
        <f t="shared" si="2557"/>
        <v>0</v>
      </c>
      <c r="AV1496" s="16">
        <f t="shared" si="2558"/>
        <v>0</v>
      </c>
      <c r="AW1496" s="16"/>
      <c r="AX1496" s="16"/>
      <c r="AY1496" s="16"/>
      <c r="AZ1496" s="16">
        <f t="shared" si="2559"/>
        <v>30</v>
      </c>
      <c r="BA1496" s="16">
        <f t="shared" si="2560"/>
        <v>0</v>
      </c>
      <c r="BB1496" s="16">
        <f t="shared" si="2561"/>
        <v>0</v>
      </c>
      <c r="BC1496" s="16"/>
      <c r="BD1496" s="30"/>
      <c r="BE1496" s="30"/>
      <c r="BF1496" s="1"/>
      <c r="BG1496" s="1"/>
      <c r="BH1496" s="1"/>
      <c r="BI1496" s="1"/>
      <c r="BJ1496" s="1"/>
    </row>
    <row r="1497" s="1" customFormat="1">
      <c r="A1497" s="13" t="s">
        <v>966</v>
      </c>
      <c r="B1497" s="14">
        <v>200</v>
      </c>
      <c r="C1497" s="13" t="s">
        <v>70</v>
      </c>
      <c r="D1497" s="13" t="s">
        <v>37</v>
      </c>
      <c r="E1497" s="29" t="s">
        <v>71</v>
      </c>
      <c r="F1497" s="16"/>
      <c r="G1497" s="16"/>
      <c r="H1497" s="16"/>
      <c r="I1497" s="16"/>
      <c r="J1497" s="16"/>
      <c r="K1497" s="16"/>
      <c r="L1497" s="16"/>
      <c r="M1497" s="16"/>
      <c r="N1497" s="16"/>
      <c r="O1497" s="16">
        <f>3.4+2.70155+6.35</f>
        <v>12.451549999999999</v>
      </c>
      <c r="P1497" s="16"/>
      <c r="Q1497" s="16"/>
      <c r="R1497" s="16">
        <f t="shared" si="2541"/>
        <v>12.451549999999999</v>
      </c>
      <c r="S1497" s="16">
        <f t="shared" si="2542"/>
        <v>0</v>
      </c>
      <c r="T1497" s="16">
        <f t="shared" si="2543"/>
        <v>0</v>
      </c>
      <c r="U1497" s="16"/>
      <c r="V1497" s="16"/>
      <c r="W1497" s="16"/>
      <c r="X1497" s="16">
        <f t="shared" si="2544"/>
        <v>12.451549999999999</v>
      </c>
      <c r="Y1497" s="16">
        <f t="shared" si="2545"/>
        <v>0</v>
      </c>
      <c r="Z1497" s="16">
        <f t="shared" si="2546"/>
        <v>0</v>
      </c>
      <c r="AA1497" s="16"/>
      <c r="AB1497" s="16"/>
      <c r="AC1497" s="16"/>
      <c r="AD1497" s="16">
        <f t="shared" si="2547"/>
        <v>12.451549999999999</v>
      </c>
      <c r="AE1497" s="16">
        <f t="shared" si="2548"/>
        <v>0</v>
      </c>
      <c r="AF1497" s="16">
        <f t="shared" si="2549"/>
        <v>0</v>
      </c>
      <c r="AG1497" s="16"/>
      <c r="AH1497" s="16">
        <f t="shared" si="2550"/>
        <v>12.451549999999999</v>
      </c>
      <c r="AI1497" s="16">
        <f t="shared" si="2551"/>
        <v>0</v>
      </c>
      <c r="AJ1497" s="16">
        <f t="shared" si="2552"/>
        <v>0</v>
      </c>
      <c r="AK1497" s="16"/>
      <c r="AL1497" s="16"/>
      <c r="AM1497" s="16"/>
      <c r="AN1497" s="16">
        <f t="shared" si="2553"/>
        <v>12.451549999999999</v>
      </c>
      <c r="AO1497" s="16">
        <f t="shared" si="2554"/>
        <v>0</v>
      </c>
      <c r="AP1497" s="16">
        <f t="shared" si="2555"/>
        <v>0</v>
      </c>
      <c r="AQ1497" s="16"/>
      <c r="AR1497" s="16"/>
      <c r="AS1497" s="16"/>
      <c r="AT1497" s="16">
        <f t="shared" si="2556"/>
        <v>12.451549999999999</v>
      </c>
      <c r="AU1497" s="16">
        <f t="shared" si="2557"/>
        <v>0</v>
      </c>
      <c r="AV1497" s="16">
        <f t="shared" si="2558"/>
        <v>0</v>
      </c>
      <c r="AW1497" s="16"/>
      <c r="AX1497" s="16"/>
      <c r="AY1497" s="16"/>
      <c r="AZ1497" s="16">
        <f t="shared" si="2559"/>
        <v>12.451549999999999</v>
      </c>
      <c r="BA1497" s="16">
        <f t="shared" si="2560"/>
        <v>0</v>
      </c>
      <c r="BB1497" s="16">
        <f t="shared" si="2561"/>
        <v>0</v>
      </c>
      <c r="BC1497" s="16"/>
      <c r="BD1497" s="30"/>
      <c r="BE1497" s="30"/>
      <c r="BF1497" s="1"/>
      <c r="BG1497" s="1"/>
      <c r="BH1497" s="1"/>
      <c r="BI1497" s="1"/>
      <c r="BJ1497" s="1"/>
    </row>
    <row r="1498" s="1" customFormat="1">
      <c r="A1498" s="13" t="s">
        <v>966</v>
      </c>
      <c r="B1498" s="14" t="s">
        <v>58</v>
      </c>
      <c r="C1498" s="13"/>
      <c r="D1498" s="13"/>
      <c r="E1498" s="29" t="s">
        <v>59</v>
      </c>
      <c r="F1498" s="16"/>
      <c r="G1498" s="16"/>
      <c r="H1498" s="16"/>
      <c r="I1498" s="16"/>
      <c r="J1498" s="16"/>
      <c r="K1498" s="16"/>
      <c r="L1498" s="16"/>
      <c r="M1498" s="16"/>
      <c r="N1498" s="16"/>
      <c r="O1498" s="16">
        <f>O1499</f>
        <v>1404.4864600000001</v>
      </c>
      <c r="P1498" s="16">
        <f>P1499</f>
        <v>0</v>
      </c>
      <c r="Q1498" s="16">
        <f>Q1499</f>
        <v>0</v>
      </c>
      <c r="R1498" s="16">
        <f t="shared" si="2541"/>
        <v>1404.4864600000001</v>
      </c>
      <c r="S1498" s="16">
        <f t="shared" si="2542"/>
        <v>0</v>
      </c>
      <c r="T1498" s="16">
        <f t="shared" si="2543"/>
        <v>0</v>
      </c>
      <c r="U1498" s="16">
        <f>U1499</f>
        <v>0</v>
      </c>
      <c r="V1498" s="16">
        <f>V1499</f>
        <v>0</v>
      </c>
      <c r="W1498" s="16">
        <f>W1499</f>
        <v>0</v>
      </c>
      <c r="X1498" s="16">
        <f t="shared" si="2544"/>
        <v>1404.4864600000001</v>
      </c>
      <c r="Y1498" s="16">
        <f t="shared" si="2545"/>
        <v>0</v>
      </c>
      <c r="Z1498" s="16">
        <f t="shared" si="2546"/>
        <v>0</v>
      </c>
      <c r="AA1498" s="16">
        <f>AA1499</f>
        <v>0</v>
      </c>
      <c r="AB1498" s="16">
        <f>AB1499</f>
        <v>0</v>
      </c>
      <c r="AC1498" s="16">
        <f>AC1499</f>
        <v>0</v>
      </c>
      <c r="AD1498" s="16">
        <f t="shared" si="2547"/>
        <v>1404.4864600000001</v>
      </c>
      <c r="AE1498" s="16">
        <f t="shared" si="2548"/>
        <v>0</v>
      </c>
      <c r="AF1498" s="16">
        <f t="shared" si="2549"/>
        <v>0</v>
      </c>
      <c r="AG1498" s="16">
        <f>AG1499</f>
        <v>0</v>
      </c>
      <c r="AH1498" s="16">
        <f t="shared" si="2550"/>
        <v>1404.4864600000001</v>
      </c>
      <c r="AI1498" s="16">
        <f t="shared" si="2551"/>
        <v>0</v>
      </c>
      <c r="AJ1498" s="16">
        <f t="shared" si="2552"/>
        <v>0</v>
      </c>
      <c r="AK1498" s="16">
        <f>AK1499</f>
        <v>0</v>
      </c>
      <c r="AL1498" s="16">
        <f>AL1499</f>
        <v>0</v>
      </c>
      <c r="AM1498" s="16">
        <f>AM1499</f>
        <v>0</v>
      </c>
      <c r="AN1498" s="16">
        <f t="shared" si="2553"/>
        <v>1404.4864600000001</v>
      </c>
      <c r="AO1498" s="16">
        <f t="shared" si="2554"/>
        <v>0</v>
      </c>
      <c r="AP1498" s="16">
        <f t="shared" si="2555"/>
        <v>0</v>
      </c>
      <c r="AQ1498" s="16">
        <f>AQ1499</f>
        <v>0</v>
      </c>
      <c r="AR1498" s="16">
        <f>AR1499</f>
        <v>0</v>
      </c>
      <c r="AS1498" s="16">
        <f>AS1499</f>
        <v>0</v>
      </c>
      <c r="AT1498" s="16">
        <f t="shared" si="2556"/>
        <v>1404.4864600000001</v>
      </c>
      <c r="AU1498" s="16">
        <f t="shared" si="2557"/>
        <v>0</v>
      </c>
      <c r="AV1498" s="16">
        <f t="shared" si="2558"/>
        <v>0</v>
      </c>
      <c r="AW1498" s="16">
        <f>AW1499</f>
        <v>0</v>
      </c>
      <c r="AX1498" s="16">
        <f>AX1499</f>
        <v>0</v>
      </c>
      <c r="AY1498" s="16">
        <f>AY1499</f>
        <v>0</v>
      </c>
      <c r="AZ1498" s="16">
        <f t="shared" si="2559"/>
        <v>1404.4864600000001</v>
      </c>
      <c r="BA1498" s="16">
        <f t="shared" si="2560"/>
        <v>0</v>
      </c>
      <c r="BB1498" s="16">
        <f t="shared" si="2561"/>
        <v>0</v>
      </c>
      <c r="BC1498" s="16">
        <f>BC1499</f>
        <v>0</v>
      </c>
      <c r="BD1498" s="30"/>
      <c r="BE1498" s="30"/>
      <c r="BF1498" s="1"/>
      <c r="BG1498" s="1"/>
      <c r="BH1498" s="1"/>
      <c r="BI1498" s="1"/>
      <c r="BJ1498" s="1"/>
    </row>
    <row r="1499" s="1" customFormat="1">
      <c r="A1499" s="13" t="s">
        <v>966</v>
      </c>
      <c r="B1499" s="14">
        <v>600</v>
      </c>
      <c r="C1499" s="13" t="s">
        <v>242</v>
      </c>
      <c r="D1499" s="13" t="s">
        <v>74</v>
      </c>
      <c r="E1499" s="29" t="s">
        <v>540</v>
      </c>
      <c r="F1499" s="16"/>
      <c r="G1499" s="16"/>
      <c r="H1499" s="16"/>
      <c r="I1499" s="16"/>
      <c r="J1499" s="16"/>
      <c r="K1499" s="16"/>
      <c r="L1499" s="16"/>
      <c r="M1499" s="16"/>
      <c r="N1499" s="16"/>
      <c r="O1499" s="16">
        <v>1404.4864600000001</v>
      </c>
      <c r="P1499" s="16"/>
      <c r="Q1499" s="16"/>
      <c r="R1499" s="16">
        <f t="shared" si="2541"/>
        <v>1404.4864600000001</v>
      </c>
      <c r="S1499" s="16">
        <f t="shared" si="2542"/>
        <v>0</v>
      </c>
      <c r="T1499" s="16">
        <f t="shared" si="2543"/>
        <v>0</v>
      </c>
      <c r="U1499" s="16"/>
      <c r="V1499" s="16"/>
      <c r="W1499" s="16"/>
      <c r="X1499" s="16">
        <f t="shared" si="2544"/>
        <v>1404.4864600000001</v>
      </c>
      <c r="Y1499" s="16">
        <f t="shared" si="2545"/>
        <v>0</v>
      </c>
      <c r="Z1499" s="16">
        <f t="shared" si="2546"/>
        <v>0</v>
      </c>
      <c r="AA1499" s="16"/>
      <c r="AB1499" s="16"/>
      <c r="AC1499" s="16"/>
      <c r="AD1499" s="16">
        <f t="shared" si="2547"/>
        <v>1404.4864600000001</v>
      </c>
      <c r="AE1499" s="16">
        <f t="shared" si="2548"/>
        <v>0</v>
      </c>
      <c r="AF1499" s="16">
        <f t="shared" si="2549"/>
        <v>0</v>
      </c>
      <c r="AG1499" s="16"/>
      <c r="AH1499" s="16">
        <f t="shared" si="2550"/>
        <v>1404.4864600000001</v>
      </c>
      <c r="AI1499" s="16">
        <f t="shared" si="2551"/>
        <v>0</v>
      </c>
      <c r="AJ1499" s="16">
        <f t="shared" si="2552"/>
        <v>0</v>
      </c>
      <c r="AK1499" s="16"/>
      <c r="AL1499" s="16"/>
      <c r="AM1499" s="16"/>
      <c r="AN1499" s="16">
        <f t="shared" si="2553"/>
        <v>1404.4864600000001</v>
      </c>
      <c r="AO1499" s="16">
        <f t="shared" si="2554"/>
        <v>0</v>
      </c>
      <c r="AP1499" s="16">
        <f t="shared" si="2555"/>
        <v>0</v>
      </c>
      <c r="AQ1499" s="16"/>
      <c r="AR1499" s="16"/>
      <c r="AS1499" s="16"/>
      <c r="AT1499" s="16">
        <f t="shared" si="2556"/>
        <v>1404.4864600000001</v>
      </c>
      <c r="AU1499" s="16">
        <f t="shared" si="2557"/>
        <v>0</v>
      </c>
      <c r="AV1499" s="16">
        <f t="shared" si="2558"/>
        <v>0</v>
      </c>
      <c r="AW1499" s="16"/>
      <c r="AX1499" s="16"/>
      <c r="AY1499" s="16"/>
      <c r="AZ1499" s="16">
        <f t="shared" si="2559"/>
        <v>1404.4864600000001</v>
      </c>
      <c r="BA1499" s="16">
        <f t="shared" si="2560"/>
        <v>0</v>
      </c>
      <c r="BB1499" s="16">
        <f t="shared" si="2561"/>
        <v>0</v>
      </c>
      <c r="BC1499" s="16"/>
      <c r="BD1499" s="30"/>
      <c r="BE1499" s="30"/>
      <c r="BF1499" s="1"/>
      <c r="BG1499" s="1"/>
      <c r="BH1499" s="1"/>
      <c r="BI1499" s="1"/>
      <c r="BJ1499" s="1"/>
    </row>
    <row r="1500" s="1" customFormat="1">
      <c r="A1500" s="13" t="s">
        <v>966</v>
      </c>
      <c r="B1500" s="14" t="s">
        <v>52</v>
      </c>
      <c r="C1500" s="13"/>
      <c r="D1500" s="13"/>
      <c r="E1500" s="29" t="s">
        <v>53</v>
      </c>
      <c r="F1500" s="16">
        <f t="shared" si="2588"/>
        <v>141000</v>
      </c>
      <c r="G1500" s="16">
        <f t="shared" si="2589"/>
        <v>141000</v>
      </c>
      <c r="H1500" s="16">
        <f t="shared" si="2590"/>
        <v>141000</v>
      </c>
      <c r="I1500" s="16">
        <f t="shared" si="2591"/>
        <v>0</v>
      </c>
      <c r="J1500" s="16">
        <f t="shared" si="2592"/>
        <v>0</v>
      </c>
      <c r="K1500" s="16">
        <f t="shared" si="2593"/>
        <v>0</v>
      </c>
      <c r="L1500" s="16">
        <f t="shared" si="2614"/>
        <v>141000</v>
      </c>
      <c r="M1500" s="16">
        <f t="shared" si="2615"/>
        <v>141000</v>
      </c>
      <c r="N1500" s="16">
        <f t="shared" si="2616"/>
        <v>141000</v>
      </c>
      <c r="O1500" s="16">
        <f>O1501+O1502+O1503</f>
        <v>1004.8688999999999</v>
      </c>
      <c r="P1500" s="16">
        <f>P1501+P1502+P1503</f>
        <v>0</v>
      </c>
      <c r="Q1500" s="16">
        <f>Q1501+Q1502+Q1503</f>
        <v>0</v>
      </c>
      <c r="R1500" s="16">
        <f t="shared" si="2541"/>
        <v>142004.8689</v>
      </c>
      <c r="S1500" s="16">
        <f t="shared" si="2542"/>
        <v>141000</v>
      </c>
      <c r="T1500" s="16">
        <f t="shared" si="2543"/>
        <v>141000</v>
      </c>
      <c r="U1500" s="16">
        <f>U1501+U1502+U1503</f>
        <v>0</v>
      </c>
      <c r="V1500" s="16">
        <f>V1501+V1502+V1503</f>
        <v>0</v>
      </c>
      <c r="W1500" s="16">
        <f>W1501+W1502+W1503</f>
        <v>0</v>
      </c>
      <c r="X1500" s="16">
        <f t="shared" si="2544"/>
        <v>142004.8689</v>
      </c>
      <c r="Y1500" s="16">
        <f t="shared" si="2545"/>
        <v>141000</v>
      </c>
      <c r="Z1500" s="16">
        <f t="shared" si="2546"/>
        <v>141000</v>
      </c>
      <c r="AA1500" s="16">
        <f>AA1501+AA1502+AA1503</f>
        <v>0</v>
      </c>
      <c r="AB1500" s="16">
        <f>AB1501+AB1502+AB1503</f>
        <v>0</v>
      </c>
      <c r="AC1500" s="16">
        <f>AC1501+AC1502+AC1503</f>
        <v>0</v>
      </c>
      <c r="AD1500" s="16">
        <f t="shared" si="2547"/>
        <v>142004.8689</v>
      </c>
      <c r="AE1500" s="16">
        <f t="shared" si="2548"/>
        <v>141000</v>
      </c>
      <c r="AF1500" s="16">
        <f t="shared" si="2549"/>
        <v>141000</v>
      </c>
      <c r="AG1500" s="16">
        <f>AG1501+AG1502+AG1503</f>
        <v>0</v>
      </c>
      <c r="AH1500" s="16">
        <f t="shared" si="2550"/>
        <v>142004.8689</v>
      </c>
      <c r="AI1500" s="16">
        <f t="shared" si="2551"/>
        <v>141000</v>
      </c>
      <c r="AJ1500" s="16">
        <f t="shared" si="2552"/>
        <v>141000</v>
      </c>
      <c r="AK1500" s="16">
        <f>AK1501+AK1502+AK1503</f>
        <v>0</v>
      </c>
      <c r="AL1500" s="16">
        <f>AL1501+AL1502+AL1503</f>
        <v>0</v>
      </c>
      <c r="AM1500" s="16">
        <f>AM1501+AM1502+AM1503</f>
        <v>0</v>
      </c>
      <c r="AN1500" s="16">
        <f t="shared" si="2553"/>
        <v>142004.8689</v>
      </c>
      <c r="AO1500" s="16">
        <f t="shared" si="2554"/>
        <v>141000</v>
      </c>
      <c r="AP1500" s="16">
        <f t="shared" si="2555"/>
        <v>141000</v>
      </c>
      <c r="AQ1500" s="16">
        <f>AQ1501+AQ1502+AQ1503</f>
        <v>0</v>
      </c>
      <c r="AR1500" s="16">
        <f>AR1501+AR1502+AR1503</f>
        <v>0</v>
      </c>
      <c r="AS1500" s="16">
        <f>AS1501+AS1502+AS1503</f>
        <v>0</v>
      </c>
      <c r="AT1500" s="16">
        <f t="shared" si="2556"/>
        <v>142004.8689</v>
      </c>
      <c r="AU1500" s="16">
        <f t="shared" si="2557"/>
        <v>141000</v>
      </c>
      <c r="AV1500" s="16">
        <f t="shared" si="2558"/>
        <v>141000</v>
      </c>
      <c r="AW1500" s="16">
        <f>AW1501+AW1502+AW1503</f>
        <v>0</v>
      </c>
      <c r="AX1500" s="16">
        <f>AX1501+AX1502+AX1503</f>
        <v>0</v>
      </c>
      <c r="AY1500" s="16">
        <f>AY1501+AY1502+AY1503</f>
        <v>0</v>
      </c>
      <c r="AZ1500" s="16">
        <f t="shared" si="2559"/>
        <v>142004.8689</v>
      </c>
      <c r="BA1500" s="16">
        <f t="shared" si="2560"/>
        <v>141000</v>
      </c>
      <c r="BB1500" s="16">
        <f t="shared" si="2561"/>
        <v>141000</v>
      </c>
      <c r="BC1500" s="16">
        <f>BC1501+BC1502+BC1503</f>
        <v>0</v>
      </c>
      <c r="BD1500" s="30"/>
      <c r="BE1500" s="30"/>
      <c r="BF1500" s="1"/>
      <c r="BG1500" s="1"/>
      <c r="BH1500" s="1"/>
      <c r="BI1500" s="1"/>
      <c r="BJ1500" s="1"/>
    </row>
    <row r="1501" s="1" customFormat="1">
      <c r="A1501" s="13" t="s">
        <v>966</v>
      </c>
      <c r="B1501" s="14">
        <v>800</v>
      </c>
      <c r="C1501" s="13" t="s">
        <v>37</v>
      </c>
      <c r="D1501" s="13" t="s">
        <v>38</v>
      </c>
      <c r="E1501" s="29" t="s">
        <v>39</v>
      </c>
      <c r="F1501" s="16">
        <v>141000</v>
      </c>
      <c r="G1501" s="16">
        <v>141000</v>
      </c>
      <c r="H1501" s="16">
        <v>141000</v>
      </c>
      <c r="I1501" s="16"/>
      <c r="J1501" s="16"/>
      <c r="K1501" s="16"/>
      <c r="L1501" s="16">
        <f t="shared" si="2614"/>
        <v>141000</v>
      </c>
      <c r="M1501" s="16">
        <f t="shared" si="2615"/>
        <v>141000</v>
      </c>
      <c r="N1501" s="16">
        <f t="shared" si="2616"/>
        <v>141000</v>
      </c>
      <c r="O1501" s="16"/>
      <c r="P1501" s="16"/>
      <c r="Q1501" s="16"/>
      <c r="R1501" s="16">
        <f t="shared" si="2541"/>
        <v>141000</v>
      </c>
      <c r="S1501" s="16">
        <f t="shared" si="2542"/>
        <v>141000</v>
      </c>
      <c r="T1501" s="16">
        <f t="shared" si="2543"/>
        <v>141000</v>
      </c>
      <c r="U1501" s="16"/>
      <c r="V1501" s="16"/>
      <c r="W1501" s="16"/>
      <c r="X1501" s="16">
        <f t="shared" si="2544"/>
        <v>141000</v>
      </c>
      <c r="Y1501" s="16">
        <f t="shared" si="2545"/>
        <v>141000</v>
      </c>
      <c r="Z1501" s="16">
        <f t="shared" si="2546"/>
        <v>141000</v>
      </c>
      <c r="AA1501" s="16"/>
      <c r="AB1501" s="16"/>
      <c r="AC1501" s="16"/>
      <c r="AD1501" s="16">
        <f t="shared" si="2547"/>
        <v>141000</v>
      </c>
      <c r="AE1501" s="16">
        <f t="shared" si="2548"/>
        <v>141000</v>
      </c>
      <c r="AF1501" s="16">
        <f t="shared" si="2549"/>
        <v>141000</v>
      </c>
      <c r="AG1501" s="16"/>
      <c r="AH1501" s="16">
        <f t="shared" si="2550"/>
        <v>141000</v>
      </c>
      <c r="AI1501" s="16">
        <f t="shared" si="2551"/>
        <v>141000</v>
      </c>
      <c r="AJ1501" s="16">
        <f t="shared" si="2552"/>
        <v>141000</v>
      </c>
      <c r="AK1501" s="16"/>
      <c r="AL1501" s="16"/>
      <c r="AM1501" s="16"/>
      <c r="AN1501" s="16">
        <f t="shared" si="2553"/>
        <v>141000</v>
      </c>
      <c r="AO1501" s="16">
        <f t="shared" si="2554"/>
        <v>141000</v>
      </c>
      <c r="AP1501" s="16">
        <f t="shared" si="2555"/>
        <v>141000</v>
      </c>
      <c r="AQ1501" s="16"/>
      <c r="AR1501" s="16"/>
      <c r="AS1501" s="16"/>
      <c r="AT1501" s="16">
        <f t="shared" si="2556"/>
        <v>141000</v>
      </c>
      <c r="AU1501" s="16">
        <f t="shared" si="2557"/>
        <v>141000</v>
      </c>
      <c r="AV1501" s="16">
        <f t="shared" si="2558"/>
        <v>141000</v>
      </c>
      <c r="AW1501" s="16"/>
      <c r="AX1501" s="16"/>
      <c r="AY1501" s="16"/>
      <c r="AZ1501" s="16">
        <f t="shared" si="2559"/>
        <v>141000</v>
      </c>
      <c r="BA1501" s="16">
        <f t="shared" si="2560"/>
        <v>141000</v>
      </c>
      <c r="BB1501" s="16">
        <f t="shared" si="2561"/>
        <v>141000</v>
      </c>
      <c r="BC1501" s="16"/>
      <c r="BD1501" s="30"/>
      <c r="BE1501" s="30"/>
      <c r="BF1501" s="1"/>
      <c r="BG1501" s="1"/>
      <c r="BH1501" s="1"/>
      <c r="BI1501" s="1"/>
      <c r="BJ1501" s="1"/>
    </row>
    <row r="1502" s="1" customFormat="1">
      <c r="A1502" s="13" t="s">
        <v>966</v>
      </c>
      <c r="B1502" s="14">
        <v>800</v>
      </c>
      <c r="C1502" s="13" t="s">
        <v>242</v>
      </c>
      <c r="D1502" s="13" t="s">
        <v>74</v>
      </c>
      <c r="E1502" s="29" t="s">
        <v>540</v>
      </c>
      <c r="F1502" s="16"/>
      <c r="G1502" s="16"/>
      <c r="H1502" s="16"/>
      <c r="I1502" s="16"/>
      <c r="J1502" s="16"/>
      <c r="K1502" s="16"/>
      <c r="L1502" s="16"/>
      <c r="M1502" s="16"/>
      <c r="N1502" s="16"/>
      <c r="O1502" s="16">
        <f>184.09+0.93549+464.69005</f>
        <v>649.71553999999992</v>
      </c>
      <c r="P1502" s="16"/>
      <c r="Q1502" s="16"/>
      <c r="R1502" s="16">
        <f t="shared" si="2541"/>
        <v>649.71553999999992</v>
      </c>
      <c r="S1502" s="16">
        <f t="shared" si="2542"/>
        <v>0</v>
      </c>
      <c r="T1502" s="16">
        <f t="shared" si="2543"/>
        <v>0</v>
      </c>
      <c r="U1502" s="16"/>
      <c r="V1502" s="16"/>
      <c r="W1502" s="16"/>
      <c r="X1502" s="16">
        <f t="shared" si="2544"/>
        <v>649.71553999999992</v>
      </c>
      <c r="Y1502" s="16">
        <f t="shared" si="2545"/>
        <v>0</v>
      </c>
      <c r="Z1502" s="16">
        <f t="shared" si="2546"/>
        <v>0</v>
      </c>
      <c r="AA1502" s="16"/>
      <c r="AB1502" s="16"/>
      <c r="AC1502" s="16"/>
      <c r="AD1502" s="16">
        <f t="shared" si="2547"/>
        <v>649.71553999999992</v>
      </c>
      <c r="AE1502" s="16">
        <f t="shared" si="2548"/>
        <v>0</v>
      </c>
      <c r="AF1502" s="16">
        <f t="shared" si="2549"/>
        <v>0</v>
      </c>
      <c r="AG1502" s="16"/>
      <c r="AH1502" s="16">
        <f t="shared" si="2550"/>
        <v>649.71553999999992</v>
      </c>
      <c r="AI1502" s="16">
        <f t="shared" si="2551"/>
        <v>0</v>
      </c>
      <c r="AJ1502" s="16">
        <f t="shared" si="2552"/>
        <v>0</v>
      </c>
      <c r="AK1502" s="16"/>
      <c r="AL1502" s="16"/>
      <c r="AM1502" s="16"/>
      <c r="AN1502" s="16">
        <f t="shared" si="2553"/>
        <v>649.71553999999992</v>
      </c>
      <c r="AO1502" s="16">
        <f t="shared" si="2554"/>
        <v>0</v>
      </c>
      <c r="AP1502" s="16">
        <f t="shared" si="2555"/>
        <v>0</v>
      </c>
      <c r="AQ1502" s="16"/>
      <c r="AR1502" s="16"/>
      <c r="AS1502" s="16"/>
      <c r="AT1502" s="16">
        <f t="shared" si="2556"/>
        <v>649.71553999999992</v>
      </c>
      <c r="AU1502" s="16">
        <f t="shared" si="2557"/>
        <v>0</v>
      </c>
      <c r="AV1502" s="16">
        <f t="shared" si="2558"/>
        <v>0</v>
      </c>
      <c r="AW1502" s="16"/>
      <c r="AX1502" s="16"/>
      <c r="AY1502" s="16"/>
      <c r="AZ1502" s="16">
        <f t="shared" si="2559"/>
        <v>649.71553999999992</v>
      </c>
      <c r="BA1502" s="16">
        <f t="shared" si="2560"/>
        <v>0</v>
      </c>
      <c r="BB1502" s="16">
        <f t="shared" si="2561"/>
        <v>0</v>
      </c>
      <c r="BC1502" s="16"/>
      <c r="BD1502" s="30"/>
      <c r="BE1502" s="30"/>
      <c r="BF1502" s="1"/>
      <c r="BG1502" s="1"/>
      <c r="BH1502" s="1"/>
      <c r="BI1502" s="1"/>
      <c r="BJ1502" s="1"/>
    </row>
    <row r="1503" s="1" customFormat="1">
      <c r="A1503" s="13" t="s">
        <v>966</v>
      </c>
      <c r="B1503" s="14">
        <v>800</v>
      </c>
      <c r="C1503" s="13" t="s">
        <v>327</v>
      </c>
      <c r="D1503" s="13" t="s">
        <v>106</v>
      </c>
      <c r="E1503" s="29" t="s">
        <v>535</v>
      </c>
      <c r="F1503" s="16"/>
      <c r="G1503" s="16"/>
      <c r="H1503" s="16"/>
      <c r="I1503" s="16"/>
      <c r="J1503" s="16"/>
      <c r="K1503" s="16"/>
      <c r="L1503" s="16"/>
      <c r="M1503" s="16"/>
      <c r="N1503" s="16"/>
      <c r="O1503" s="16">
        <f>0.15336+305+50</f>
        <v>355.15336000000002</v>
      </c>
      <c r="P1503" s="16"/>
      <c r="Q1503" s="16"/>
      <c r="R1503" s="16">
        <f t="shared" si="2541"/>
        <v>355.15336000000002</v>
      </c>
      <c r="S1503" s="16">
        <f t="shared" si="2542"/>
        <v>0</v>
      </c>
      <c r="T1503" s="16">
        <f t="shared" si="2543"/>
        <v>0</v>
      </c>
      <c r="U1503" s="16"/>
      <c r="V1503" s="16"/>
      <c r="W1503" s="16"/>
      <c r="X1503" s="16">
        <f t="shared" si="2544"/>
        <v>355.15336000000002</v>
      </c>
      <c r="Y1503" s="16">
        <f t="shared" si="2545"/>
        <v>0</v>
      </c>
      <c r="Z1503" s="16">
        <f t="shared" si="2546"/>
        <v>0</v>
      </c>
      <c r="AA1503" s="16"/>
      <c r="AB1503" s="16"/>
      <c r="AC1503" s="16"/>
      <c r="AD1503" s="16">
        <f t="shared" si="2547"/>
        <v>355.15336000000002</v>
      </c>
      <c r="AE1503" s="16">
        <f t="shared" si="2548"/>
        <v>0</v>
      </c>
      <c r="AF1503" s="16">
        <f t="shared" si="2549"/>
        <v>0</v>
      </c>
      <c r="AG1503" s="16"/>
      <c r="AH1503" s="16">
        <f t="shared" si="2550"/>
        <v>355.15336000000002</v>
      </c>
      <c r="AI1503" s="16">
        <f t="shared" si="2551"/>
        <v>0</v>
      </c>
      <c r="AJ1503" s="16">
        <f t="shared" si="2552"/>
        <v>0</v>
      </c>
      <c r="AK1503" s="16"/>
      <c r="AL1503" s="16"/>
      <c r="AM1503" s="16"/>
      <c r="AN1503" s="16">
        <f t="shared" si="2553"/>
        <v>355.15336000000002</v>
      </c>
      <c r="AO1503" s="16">
        <f t="shared" si="2554"/>
        <v>0</v>
      </c>
      <c r="AP1503" s="16">
        <f t="shared" si="2555"/>
        <v>0</v>
      </c>
      <c r="AQ1503" s="16"/>
      <c r="AR1503" s="16"/>
      <c r="AS1503" s="16"/>
      <c r="AT1503" s="16">
        <f t="shared" si="2556"/>
        <v>355.15336000000002</v>
      </c>
      <c r="AU1503" s="16">
        <f t="shared" si="2557"/>
        <v>0</v>
      </c>
      <c r="AV1503" s="16">
        <f t="shared" si="2558"/>
        <v>0</v>
      </c>
      <c r="AW1503" s="16"/>
      <c r="AX1503" s="16"/>
      <c r="AY1503" s="16"/>
      <c r="AZ1503" s="16">
        <f t="shared" si="2559"/>
        <v>355.15336000000002</v>
      </c>
      <c r="BA1503" s="16">
        <f t="shared" si="2560"/>
        <v>0</v>
      </c>
      <c r="BB1503" s="16">
        <f t="shared" si="2561"/>
        <v>0</v>
      </c>
      <c r="BC1503" s="16"/>
      <c r="BD1503" s="30"/>
      <c r="BE1503" s="30"/>
      <c r="BF1503" s="1"/>
      <c r="BG1503" s="1"/>
      <c r="BH1503" s="1"/>
      <c r="BI1503" s="1"/>
      <c r="BJ1503" s="1"/>
    </row>
    <row r="1504" s="23" customFormat="1">
      <c r="A1504" s="24" t="s">
        <v>968</v>
      </c>
      <c r="B1504" s="25"/>
      <c r="C1504" s="24"/>
      <c r="D1504" s="24"/>
      <c r="E1504" s="26" t="s">
        <v>969</v>
      </c>
      <c r="F1504" s="27">
        <f>F1505+F1508+F1511+F1514+F1517+F1520+F1523+F1530+F1533+F1536+F1539+F1542+F1545+F1548+F1551+F1554+F1563+F1566+F1569+F1574+F1577+F1580+F1587+F1590+F1593+F1596+F1599</f>
        <v>657975.39999999991</v>
      </c>
      <c r="G1504" s="27">
        <f>G1505+G1508+G1511+G1514+G1517+G1520+G1523+G1530+G1533+G1536+G1539+G1542+G1545+G1548+G1551+G1554+G1563+G1566+G1569+G1574+G1577+G1580+G1587+G1590+G1593+G1596+G1599</f>
        <v>562659</v>
      </c>
      <c r="H1504" s="27">
        <f>H1505+H1508+H1511+H1514+H1517+H1520+H1523+H1530+H1533+H1536+H1539+H1542+H1545+H1548+H1551+H1554+H1563+H1566+H1569+H1574+H1577+H1580+H1587+H1590+H1593+H1596+H1599</f>
        <v>449077.20000000007</v>
      </c>
      <c r="I1504" s="27">
        <f>I1505+I1508+I1511+I1514+I1517+I1520+I1523+I1530+I1533+I1536+I1539+I1542+I1545+I1548+I1551+I1554+I1563+I1566+I1569+I1574+I1577+I1580+I1587+I1590+I1593+I1596+I1599</f>
        <v>-74.099999999999994</v>
      </c>
      <c r="J1504" s="27">
        <f>J1505+J1508+J1511+J1514+J1517+J1520+J1523+J1530+J1533+J1536+J1539+J1542+J1545+J1548+J1551+J1554+J1563+J1566+J1569+J1574+J1577+J1580+J1587+J1590+J1593+J1596+J1599</f>
        <v>0</v>
      </c>
      <c r="K1504" s="27">
        <f>K1505+K1508+K1511+K1514+K1517+K1520+K1523+K1530+K1533+K1536+K1539+K1542+K1545+K1548+K1551+K1554+K1563+K1566+K1569+K1574+K1577+K1580+K1587+K1590+K1593+K1596+K1599</f>
        <v>0</v>
      </c>
      <c r="L1504" s="27">
        <f t="shared" si="2614"/>
        <v>657901.29999999993</v>
      </c>
      <c r="M1504" s="27">
        <f t="shared" si="2615"/>
        <v>562659</v>
      </c>
      <c r="N1504" s="27">
        <f t="shared" si="2616"/>
        <v>449077.20000000007</v>
      </c>
      <c r="O1504" s="27">
        <f>O1505+O1508+O1511+O1514+O1517+O1520+O1523+O1530+O1533+O1536+O1539+O1542+O1545+O1548+O1551+O1554+O1563+O1566+O1569+O1574+O1577+O1580+O1587+O1590+O1593+O1596+O1599</f>
        <v>14190.600000000002</v>
      </c>
      <c r="P1504" s="27">
        <f>P1505+P1508+P1511+P1514+P1517+P1520+P1523+P1530+P1533+P1536+P1539+P1542+P1545+P1548+P1551+P1554+P1563+P1566+P1569+P1574+P1577+P1580+P1587+P1590+P1593+P1596+P1599</f>
        <v>15460.699999999999</v>
      </c>
      <c r="Q1504" s="27">
        <f>Q1505+Q1508+Q1511+Q1514+Q1517+Q1520+Q1523+Q1530+Q1533+Q1536+Q1539+Q1542+Q1545+Q1548+Q1551+Q1554+Q1563+Q1566+Q1569+Q1574+Q1577+Q1580+Q1587+Q1590+Q1593+Q1596+Q1599</f>
        <v>15460.699999999999</v>
      </c>
      <c r="R1504" s="27">
        <f t="shared" si="2541"/>
        <v>672091.89999999991</v>
      </c>
      <c r="S1504" s="27">
        <f t="shared" si="2542"/>
        <v>578119.69999999995</v>
      </c>
      <c r="T1504" s="27">
        <f t="shared" si="2543"/>
        <v>464537.90000000008</v>
      </c>
      <c r="U1504" s="27">
        <f>U1505+U1508+U1511+U1514+U1517+U1520+U1523+U1530+U1533+U1536+U1539+U1542+U1545+U1548+U1551+U1554+U1563+U1566+U1569+U1574+U1577+U1580+U1587+U1590+U1593+U1596+U1599</f>
        <v>0</v>
      </c>
      <c r="V1504" s="27">
        <f>V1505+V1508+V1511+V1514+V1517+V1520+V1523+V1530+V1533+V1536+V1539+V1542+V1545+V1548+V1551+V1554+V1563+V1566+V1569+V1574+V1577+V1580+V1587+V1590+V1593+V1596+V1599</f>
        <v>0</v>
      </c>
      <c r="W1504" s="27">
        <f>W1505+W1508+W1511+W1514+W1517+W1520+W1523+W1530+W1533+W1536+W1539+W1542+W1545+W1548+W1551+W1554+W1563+W1566+W1569+W1574+W1577+W1580+W1587+W1590+W1593+W1596+W1599</f>
        <v>0</v>
      </c>
      <c r="X1504" s="27">
        <f t="shared" si="2544"/>
        <v>672091.89999999991</v>
      </c>
      <c r="Y1504" s="27">
        <f t="shared" si="2545"/>
        <v>578119.69999999995</v>
      </c>
      <c r="Z1504" s="27">
        <f t="shared" si="2546"/>
        <v>464537.90000000008</v>
      </c>
      <c r="AA1504" s="27">
        <f>AA1505+AA1508+AA1511+AA1514+AA1517+AA1520+AA1523+AA1530+AA1533+AA1536+AA1539+AA1542+AA1545+AA1548+AA1551+AA1554+AA1563+AA1566+AA1569+AA1574+AA1577+AA1580+AA1587+AA1590+AA1593+AA1596+AA1599</f>
        <v>-2700.5839999999998</v>
      </c>
      <c r="AB1504" s="27">
        <f>AB1505+AB1508+AB1511+AB1514+AB1517+AB1520+AB1523+AB1530+AB1533+AB1536+AB1539+AB1542+AB1545+AB1548+AB1551+AB1554+AB1563+AB1566+AB1569+AB1574+AB1577+AB1580+AB1587+AB1590+AB1593+AB1596+AB1599</f>
        <v>7287.8000000000002</v>
      </c>
      <c r="AC1504" s="27">
        <f>AC1505+AC1508+AC1511+AC1514+AC1517+AC1520+AC1523+AC1530+AC1533+AC1536+AC1539+AC1542+AC1545+AC1548+AC1551+AC1554+AC1563+AC1566+AC1569+AC1574+AC1577+AC1580+AC1587+AC1590+AC1593+AC1596+AC1599</f>
        <v>699.79999999999995</v>
      </c>
      <c r="AD1504" s="27">
        <f t="shared" si="2547"/>
        <v>669391.31599999988</v>
      </c>
      <c r="AE1504" s="27">
        <f t="shared" si="2548"/>
        <v>585407.5</v>
      </c>
      <c r="AF1504" s="27">
        <f t="shared" si="2549"/>
        <v>465237.70000000007</v>
      </c>
      <c r="AG1504" s="27">
        <f>AG1505+AG1508+AG1511+AG1514+AG1517+AG1520+AG1523+AG1530+AG1533+AG1536+AG1539+AG1542+AG1545+AG1548+AG1551+AG1554+AG1563+AG1566+AG1569+AG1574+AG1577+AG1580+AG1587+AG1590+AG1593+AG1596+AG1599</f>
        <v>0</v>
      </c>
      <c r="AH1504" s="27">
        <f t="shared" si="2550"/>
        <v>669391.31599999988</v>
      </c>
      <c r="AI1504" s="27">
        <f t="shared" si="2551"/>
        <v>585407.5</v>
      </c>
      <c r="AJ1504" s="27">
        <f t="shared" si="2552"/>
        <v>465237.70000000007</v>
      </c>
      <c r="AK1504" s="27">
        <f>AK1505+AK1508+AK1511+AK1514+AK1517+AK1520+AK1523+AK1530+AK1533+AK1536+AK1539+AK1542+AK1545+AK1548+AK1551+AK1554+AK1563+AK1566+AK1569+AK1574+AK1577+AK1580+AK1587+AK1590+AK1593+AK1596+AK1599+AK1557</f>
        <v>9321.1000000000004</v>
      </c>
      <c r="AL1504" s="27">
        <f>AL1505+AL1508+AL1511+AL1514+AL1517+AL1520+AL1523+AL1530+AL1533+AL1536+AL1539+AL1542+AL1545+AL1548+AL1551+AL1554+AL1563+AL1566+AL1569+AL1574+AL1577+AL1580+AL1587+AL1590+AL1593+AL1596+AL1599+AL1557</f>
        <v>7705.5</v>
      </c>
      <c r="AM1504" s="27">
        <f>AM1505+AM1508+AM1511+AM1514+AM1517+AM1520+AM1523+AM1530+AM1533+AM1536+AM1539+AM1542+AM1545+AM1548+AM1551+AM1554+AM1563+AM1566+AM1569+AM1574+AM1577+AM1580+AM1587+AM1590+AM1593+AM1596+AM1599+AM1557</f>
        <v>7705.5</v>
      </c>
      <c r="AN1504" s="27">
        <f t="shared" si="2553"/>
        <v>678712.41599999985</v>
      </c>
      <c r="AO1504" s="27">
        <f t="shared" si="2554"/>
        <v>593113</v>
      </c>
      <c r="AP1504" s="27">
        <f t="shared" si="2555"/>
        <v>472943.20000000007</v>
      </c>
      <c r="AQ1504" s="27">
        <f>AQ1505+AQ1508+AQ1511+AQ1514+AQ1517+AQ1520+AQ1523+AQ1530+AQ1533+AQ1536+AQ1539+AQ1542+AQ1545+AQ1548+AQ1551+AQ1554+AQ1563+AQ1566+AQ1569+AQ1574+AQ1577+AQ1580+AQ1587+AQ1590+AQ1593+AQ1596+AQ1599+AQ1557</f>
        <v>0</v>
      </c>
      <c r="AR1504" s="27">
        <f>AR1505+AR1508+AR1511+AR1514+AR1517+AR1520+AR1523+AR1530+AR1533+AR1536+AR1539+AR1542+AR1545+AR1548+AR1551+AR1554+AR1563+AR1566+AR1569+AR1574+AR1577+AR1580+AR1587+AR1590+AR1593+AR1596+AR1599+AR1557</f>
        <v>-7705.5</v>
      </c>
      <c r="AS1504" s="27">
        <f>AS1505+AS1508+AS1511+AS1514+AS1517+AS1520+AS1523+AS1530+AS1533+AS1536+AS1539+AS1542+AS1545+AS1548+AS1551+AS1554+AS1563+AS1566+AS1569+AS1574+AS1577+AS1580+AS1587+AS1590+AS1593+AS1596+AS1599+AS1557</f>
        <v>-7705.5</v>
      </c>
      <c r="AT1504" s="27">
        <f t="shared" si="2556"/>
        <v>678712.41599999985</v>
      </c>
      <c r="AU1504" s="27">
        <f t="shared" si="2557"/>
        <v>585407.5</v>
      </c>
      <c r="AV1504" s="27">
        <f t="shared" si="2558"/>
        <v>465237.70000000007</v>
      </c>
      <c r="AW1504" s="27">
        <f>AW1505+AW1508+AW1511+AW1514+AW1517+AW1520+AW1523+AW1530+AW1533+AW1536+AW1539+AW1542+AW1545+AW1548+AW1551+AW1554+AW1563+AW1566+AW1569+AW1574+AW1577+AW1580+AW1587+AW1590+AW1593+AW1596+AW1599+AW1557+AW1604+AW1560</f>
        <v>-178580.826</v>
      </c>
      <c r="AX1504" s="27">
        <f>AX1505+AX1508+AX1511+AX1514+AX1517+AX1520+AX1523+AX1530+AX1533+AX1536+AX1539+AX1542+AX1545+AX1548+AX1551+AX1554+AX1563+AX1566+AX1569+AX1574+AX1577+AX1580+AX1587+AX1590+AX1593+AX1596+AX1599+AX1557+AX1604+AX1560</f>
        <v>185272.20600000001</v>
      </c>
      <c r="AY1504" s="27">
        <f>AY1505+AY1508+AY1511+AY1514+AY1517+AY1520+AY1523+AY1530+AY1533+AY1536+AY1539+AY1542+AY1545+AY1548+AY1551+AY1554+AY1563+AY1566+AY1569+AY1574+AY1577+AY1580+AY1587+AY1590+AY1593+AY1596+AY1599+AY1557+AY1604+AY1560</f>
        <v>0</v>
      </c>
      <c r="AZ1504" s="27">
        <f t="shared" si="2559"/>
        <v>500131.58999999985</v>
      </c>
      <c r="BA1504" s="27">
        <f t="shared" si="2560"/>
        <v>770679.70600000001</v>
      </c>
      <c r="BB1504" s="27">
        <f t="shared" si="2561"/>
        <v>465237.70000000007</v>
      </c>
      <c r="BC1504" s="27">
        <f>BC1505+BC1508+BC1511+BC1514+BC1517+BC1520+BC1523+BC1530+BC1533+BC1536+BC1539+BC1542+BC1545+BC1548+BC1551+BC1554+BC1563+BC1566+BC1569+BC1574+BC1577+BC1580+BC1587+BC1590+BC1593+BC1596+BC1599+BC1557+BC1604+BC1560</f>
        <v>0</v>
      </c>
      <c r="BD1504" s="28"/>
      <c r="BE1504" s="28"/>
      <c r="BF1504" s="23"/>
      <c r="BG1504" s="23"/>
      <c r="BH1504" s="23"/>
      <c r="BI1504" s="23"/>
      <c r="BJ1504" s="23"/>
    </row>
    <row r="1505" s="1" customFormat="1">
      <c r="A1505" s="13" t="s">
        <v>970</v>
      </c>
      <c r="B1505" s="14"/>
      <c r="C1505" s="13"/>
      <c r="D1505" s="13"/>
      <c r="E1505" s="29" t="s">
        <v>971</v>
      </c>
      <c r="F1505" s="16">
        <f t="shared" ref="F1505:F1515" si="2617">F1506</f>
        <v>0</v>
      </c>
      <c r="G1505" s="16">
        <f t="shared" ref="G1505:G1515" si="2618">G1506</f>
        <v>100787.8</v>
      </c>
      <c r="H1505" s="16">
        <f t="shared" ref="H1505:H1515" si="2619">H1506</f>
        <v>0</v>
      </c>
      <c r="I1505" s="16">
        <f t="shared" ref="I1505:I1521" si="2620">I1506</f>
        <v>0</v>
      </c>
      <c r="J1505" s="16">
        <f t="shared" ref="J1505:J1521" si="2621">J1506</f>
        <v>0</v>
      </c>
      <c r="K1505" s="16">
        <f t="shared" ref="K1505:K1521" si="2622">K1506</f>
        <v>0</v>
      </c>
      <c r="L1505" s="16">
        <f t="shared" si="2614"/>
        <v>0</v>
      </c>
      <c r="M1505" s="16">
        <f t="shared" si="2615"/>
        <v>100787.8</v>
      </c>
      <c r="N1505" s="16">
        <f t="shared" si="2616"/>
        <v>0</v>
      </c>
      <c r="O1505" s="16">
        <f t="shared" ref="O1505:O1521" si="2623">O1506</f>
        <v>0</v>
      </c>
      <c r="P1505" s="16">
        <f t="shared" ref="P1505:P1521" si="2624">P1506</f>
        <v>0</v>
      </c>
      <c r="Q1505" s="16">
        <f t="shared" ref="Q1505:Q1521" si="2625">Q1506</f>
        <v>0</v>
      </c>
      <c r="R1505" s="16">
        <f t="shared" si="2541"/>
        <v>0</v>
      </c>
      <c r="S1505" s="16">
        <f t="shared" si="2542"/>
        <v>100787.8</v>
      </c>
      <c r="T1505" s="16">
        <f t="shared" si="2543"/>
        <v>0</v>
      </c>
      <c r="U1505" s="16">
        <f t="shared" ref="U1505:U1521" si="2626">U1506</f>
        <v>0</v>
      </c>
      <c r="V1505" s="16">
        <f t="shared" ref="V1505:V1521" si="2627">V1506</f>
        <v>0</v>
      </c>
      <c r="W1505" s="16">
        <f t="shared" ref="W1505:W1521" si="2628">W1506</f>
        <v>0</v>
      </c>
      <c r="X1505" s="16">
        <f t="shared" si="2544"/>
        <v>0</v>
      </c>
      <c r="Y1505" s="16">
        <f t="shared" si="2545"/>
        <v>100787.8</v>
      </c>
      <c r="Z1505" s="16">
        <f t="shared" si="2546"/>
        <v>0</v>
      </c>
      <c r="AA1505" s="16">
        <f t="shared" ref="AA1505:AA1521" si="2629">AA1506</f>
        <v>0</v>
      </c>
      <c r="AB1505" s="16">
        <f t="shared" ref="AB1505:AB1521" si="2630">AB1506</f>
        <v>0</v>
      </c>
      <c r="AC1505" s="16">
        <f t="shared" ref="AC1505:AC1521" si="2631">AC1506</f>
        <v>0</v>
      </c>
      <c r="AD1505" s="16">
        <f t="shared" si="2547"/>
        <v>0</v>
      </c>
      <c r="AE1505" s="16">
        <f t="shared" si="2548"/>
        <v>100787.8</v>
      </c>
      <c r="AF1505" s="16">
        <f t="shared" si="2549"/>
        <v>0</v>
      </c>
      <c r="AG1505" s="16">
        <f t="shared" ref="AG1505:AG1521" si="2632">AG1506</f>
        <v>0</v>
      </c>
      <c r="AH1505" s="16">
        <f t="shared" si="2550"/>
        <v>0</v>
      </c>
      <c r="AI1505" s="16">
        <f t="shared" si="2551"/>
        <v>100787.8</v>
      </c>
      <c r="AJ1505" s="16">
        <f t="shared" si="2552"/>
        <v>0</v>
      </c>
      <c r="AK1505" s="16">
        <f t="shared" ref="AK1505:AK1521" si="2633">AK1506</f>
        <v>0</v>
      </c>
      <c r="AL1505" s="16">
        <f t="shared" ref="AL1505:AL1521" si="2634">AL1506</f>
        <v>0</v>
      </c>
      <c r="AM1505" s="16">
        <f t="shared" ref="AM1505:AM1521" si="2635">AM1506</f>
        <v>0</v>
      </c>
      <c r="AN1505" s="16">
        <f t="shared" si="2553"/>
        <v>0</v>
      </c>
      <c r="AO1505" s="16">
        <f t="shared" si="2554"/>
        <v>100787.8</v>
      </c>
      <c r="AP1505" s="16">
        <f t="shared" si="2555"/>
        <v>0</v>
      </c>
      <c r="AQ1505" s="16">
        <f t="shared" ref="AQ1505:AQ1521" si="2636">AQ1506</f>
        <v>0</v>
      </c>
      <c r="AR1505" s="16">
        <f t="shared" ref="AR1505:AR1521" si="2637">AR1506</f>
        <v>0</v>
      </c>
      <c r="AS1505" s="16">
        <f t="shared" ref="AS1505:AS1521" si="2638">AS1506</f>
        <v>0</v>
      </c>
      <c r="AT1505" s="16">
        <f t="shared" si="2556"/>
        <v>0</v>
      </c>
      <c r="AU1505" s="16">
        <f t="shared" si="2557"/>
        <v>100787.8</v>
      </c>
      <c r="AV1505" s="16">
        <f t="shared" si="2558"/>
        <v>0</v>
      </c>
      <c r="AW1505" s="16">
        <f t="shared" ref="AW1505:AW1521" si="2639">AW1506</f>
        <v>0</v>
      </c>
      <c r="AX1505" s="16">
        <f t="shared" ref="AX1505:AX1521" si="2640">AX1506</f>
        <v>0</v>
      </c>
      <c r="AY1505" s="16">
        <f t="shared" ref="AY1505:AY1521" si="2641">AY1506</f>
        <v>0</v>
      </c>
      <c r="AZ1505" s="16">
        <f t="shared" si="2559"/>
        <v>0</v>
      </c>
      <c r="BA1505" s="16">
        <f t="shared" si="2560"/>
        <v>100787.8</v>
      </c>
      <c r="BB1505" s="16">
        <f t="shared" si="2561"/>
        <v>0</v>
      </c>
      <c r="BC1505" s="16">
        <f t="shared" ref="BC1505:BC1521" si="2642">BC1506</f>
        <v>0</v>
      </c>
      <c r="BD1505" s="30"/>
      <c r="BE1505" s="30"/>
      <c r="BF1505" s="1"/>
      <c r="BG1505" s="1"/>
      <c r="BH1505" s="1"/>
      <c r="BI1505" s="1"/>
      <c r="BJ1505" s="1"/>
    </row>
    <row r="1506" s="1" customFormat="1">
      <c r="A1506" s="13" t="s">
        <v>970</v>
      </c>
      <c r="B1506" s="14" t="s">
        <v>52</v>
      </c>
      <c r="C1506" s="13"/>
      <c r="D1506" s="13"/>
      <c r="E1506" s="29" t="s">
        <v>53</v>
      </c>
      <c r="F1506" s="16">
        <f t="shared" si="2617"/>
        <v>0</v>
      </c>
      <c r="G1506" s="16">
        <f t="shared" si="2618"/>
        <v>100787.8</v>
      </c>
      <c r="H1506" s="16">
        <f t="shared" si="2619"/>
        <v>0</v>
      </c>
      <c r="I1506" s="16">
        <f t="shared" si="2620"/>
        <v>0</v>
      </c>
      <c r="J1506" s="16">
        <f t="shared" si="2621"/>
        <v>0</v>
      </c>
      <c r="K1506" s="16">
        <f t="shared" si="2622"/>
        <v>0</v>
      </c>
      <c r="L1506" s="16">
        <f t="shared" si="2614"/>
        <v>0</v>
      </c>
      <c r="M1506" s="16">
        <f t="shared" si="2615"/>
        <v>100787.8</v>
      </c>
      <c r="N1506" s="16">
        <f t="shared" si="2616"/>
        <v>0</v>
      </c>
      <c r="O1506" s="16">
        <f t="shared" si="2623"/>
        <v>0</v>
      </c>
      <c r="P1506" s="16">
        <f t="shared" si="2624"/>
        <v>0</v>
      </c>
      <c r="Q1506" s="16">
        <f t="shared" si="2625"/>
        <v>0</v>
      </c>
      <c r="R1506" s="16">
        <f t="shared" si="2541"/>
        <v>0</v>
      </c>
      <c r="S1506" s="16">
        <f t="shared" si="2542"/>
        <v>100787.8</v>
      </c>
      <c r="T1506" s="16">
        <f t="shared" si="2543"/>
        <v>0</v>
      </c>
      <c r="U1506" s="16">
        <f t="shared" si="2626"/>
        <v>0</v>
      </c>
      <c r="V1506" s="16">
        <f t="shared" si="2627"/>
        <v>0</v>
      </c>
      <c r="W1506" s="16">
        <f t="shared" si="2628"/>
        <v>0</v>
      </c>
      <c r="X1506" s="16">
        <f t="shared" si="2544"/>
        <v>0</v>
      </c>
      <c r="Y1506" s="16">
        <f t="shared" si="2545"/>
        <v>100787.8</v>
      </c>
      <c r="Z1506" s="16">
        <f t="shared" si="2546"/>
        <v>0</v>
      </c>
      <c r="AA1506" s="16">
        <f t="shared" si="2629"/>
        <v>0</v>
      </c>
      <c r="AB1506" s="16">
        <f t="shared" si="2630"/>
        <v>0</v>
      </c>
      <c r="AC1506" s="16">
        <f t="shared" si="2631"/>
        <v>0</v>
      </c>
      <c r="AD1506" s="16">
        <f t="shared" si="2547"/>
        <v>0</v>
      </c>
      <c r="AE1506" s="16">
        <f t="shared" si="2548"/>
        <v>100787.8</v>
      </c>
      <c r="AF1506" s="16">
        <f t="shared" si="2549"/>
        <v>0</v>
      </c>
      <c r="AG1506" s="16">
        <f t="shared" si="2632"/>
        <v>0</v>
      </c>
      <c r="AH1506" s="16">
        <f t="shared" si="2550"/>
        <v>0</v>
      </c>
      <c r="AI1506" s="16">
        <f t="shared" si="2551"/>
        <v>100787.8</v>
      </c>
      <c r="AJ1506" s="16">
        <f t="shared" si="2552"/>
        <v>0</v>
      </c>
      <c r="AK1506" s="16">
        <f t="shared" si="2633"/>
        <v>0</v>
      </c>
      <c r="AL1506" s="16">
        <f t="shared" si="2634"/>
        <v>0</v>
      </c>
      <c r="AM1506" s="16">
        <f t="shared" si="2635"/>
        <v>0</v>
      </c>
      <c r="AN1506" s="16">
        <f t="shared" si="2553"/>
        <v>0</v>
      </c>
      <c r="AO1506" s="16">
        <f t="shared" si="2554"/>
        <v>100787.8</v>
      </c>
      <c r="AP1506" s="16">
        <f t="shared" si="2555"/>
        <v>0</v>
      </c>
      <c r="AQ1506" s="16">
        <f t="shared" si="2636"/>
        <v>0</v>
      </c>
      <c r="AR1506" s="16">
        <f t="shared" si="2637"/>
        <v>0</v>
      </c>
      <c r="AS1506" s="16">
        <f t="shared" si="2638"/>
        <v>0</v>
      </c>
      <c r="AT1506" s="16">
        <f t="shared" si="2556"/>
        <v>0</v>
      </c>
      <c r="AU1506" s="16">
        <f t="shared" si="2557"/>
        <v>100787.8</v>
      </c>
      <c r="AV1506" s="16">
        <f t="shared" si="2558"/>
        <v>0</v>
      </c>
      <c r="AW1506" s="16">
        <f t="shared" si="2639"/>
        <v>0</v>
      </c>
      <c r="AX1506" s="16">
        <f t="shared" si="2640"/>
        <v>0</v>
      </c>
      <c r="AY1506" s="16">
        <f t="shared" si="2641"/>
        <v>0</v>
      </c>
      <c r="AZ1506" s="16">
        <f t="shared" si="2559"/>
        <v>0</v>
      </c>
      <c r="BA1506" s="16">
        <f t="shared" si="2560"/>
        <v>100787.8</v>
      </c>
      <c r="BB1506" s="16">
        <f t="shared" si="2561"/>
        <v>0</v>
      </c>
      <c r="BC1506" s="16">
        <f t="shared" si="2642"/>
        <v>0</v>
      </c>
      <c r="BD1506" s="30"/>
      <c r="BE1506" s="30"/>
      <c r="BF1506" s="1"/>
      <c r="BG1506" s="1"/>
      <c r="BH1506" s="1"/>
      <c r="BI1506" s="1"/>
      <c r="BJ1506" s="1"/>
    </row>
    <row r="1507" s="1" customFormat="1">
      <c r="A1507" s="13" t="s">
        <v>970</v>
      </c>
      <c r="B1507" s="14">
        <v>800</v>
      </c>
      <c r="C1507" s="13" t="s">
        <v>37</v>
      </c>
      <c r="D1507" s="13" t="s">
        <v>72</v>
      </c>
      <c r="E1507" s="29" t="s">
        <v>972</v>
      </c>
      <c r="F1507" s="16">
        <v>0</v>
      </c>
      <c r="G1507" s="16">
        <v>100787.8</v>
      </c>
      <c r="H1507" s="16">
        <v>0</v>
      </c>
      <c r="I1507" s="16"/>
      <c r="J1507" s="16"/>
      <c r="K1507" s="16"/>
      <c r="L1507" s="16">
        <f t="shared" si="2614"/>
        <v>0</v>
      </c>
      <c r="M1507" s="16">
        <f t="shared" si="2615"/>
        <v>100787.8</v>
      </c>
      <c r="N1507" s="16">
        <f t="shared" si="2616"/>
        <v>0</v>
      </c>
      <c r="O1507" s="16"/>
      <c r="P1507" s="16"/>
      <c r="Q1507" s="16"/>
      <c r="R1507" s="16">
        <f t="shared" si="2541"/>
        <v>0</v>
      </c>
      <c r="S1507" s="16">
        <f t="shared" si="2542"/>
        <v>100787.8</v>
      </c>
      <c r="T1507" s="16">
        <f t="shared" si="2543"/>
        <v>0</v>
      </c>
      <c r="U1507" s="16"/>
      <c r="V1507" s="16"/>
      <c r="W1507" s="16"/>
      <c r="X1507" s="16">
        <f t="shared" si="2544"/>
        <v>0</v>
      </c>
      <c r="Y1507" s="16">
        <f t="shared" si="2545"/>
        <v>100787.8</v>
      </c>
      <c r="Z1507" s="16">
        <f t="shared" si="2546"/>
        <v>0</v>
      </c>
      <c r="AA1507" s="16"/>
      <c r="AB1507" s="16"/>
      <c r="AC1507" s="16"/>
      <c r="AD1507" s="16">
        <f t="shared" si="2547"/>
        <v>0</v>
      </c>
      <c r="AE1507" s="16">
        <f t="shared" si="2548"/>
        <v>100787.8</v>
      </c>
      <c r="AF1507" s="16">
        <f t="shared" si="2549"/>
        <v>0</v>
      </c>
      <c r="AG1507" s="16"/>
      <c r="AH1507" s="16">
        <f t="shared" si="2550"/>
        <v>0</v>
      </c>
      <c r="AI1507" s="16">
        <f t="shared" si="2551"/>
        <v>100787.8</v>
      </c>
      <c r="AJ1507" s="16">
        <f t="shared" si="2552"/>
        <v>0</v>
      </c>
      <c r="AK1507" s="16"/>
      <c r="AL1507" s="16"/>
      <c r="AM1507" s="16"/>
      <c r="AN1507" s="16">
        <f t="shared" si="2553"/>
        <v>0</v>
      </c>
      <c r="AO1507" s="16">
        <f t="shared" si="2554"/>
        <v>100787.8</v>
      </c>
      <c r="AP1507" s="16">
        <f t="shared" si="2555"/>
        <v>0</v>
      </c>
      <c r="AQ1507" s="16"/>
      <c r="AR1507" s="16"/>
      <c r="AS1507" s="16"/>
      <c r="AT1507" s="16">
        <f t="shared" si="2556"/>
        <v>0</v>
      </c>
      <c r="AU1507" s="16">
        <f t="shared" si="2557"/>
        <v>100787.8</v>
      </c>
      <c r="AV1507" s="16">
        <f t="shared" si="2558"/>
        <v>0</v>
      </c>
      <c r="AW1507" s="16"/>
      <c r="AX1507" s="16"/>
      <c r="AY1507" s="16"/>
      <c r="AZ1507" s="16">
        <f t="shared" si="2559"/>
        <v>0</v>
      </c>
      <c r="BA1507" s="16">
        <f t="shared" si="2560"/>
        <v>100787.8</v>
      </c>
      <c r="BB1507" s="16">
        <f t="shared" si="2561"/>
        <v>0</v>
      </c>
      <c r="BC1507" s="16"/>
      <c r="BD1507" s="30"/>
      <c r="BE1507" s="30"/>
      <c r="BF1507" s="1"/>
      <c r="BG1507" s="1"/>
      <c r="BH1507" s="1"/>
      <c r="BI1507" s="1"/>
      <c r="BJ1507" s="1"/>
    </row>
    <row r="1508" s="1" customFormat="1">
      <c r="A1508" s="13" t="s">
        <v>973</v>
      </c>
      <c r="B1508" s="14"/>
      <c r="C1508" s="13"/>
      <c r="D1508" s="13"/>
      <c r="E1508" s="29" t="s">
        <v>974</v>
      </c>
      <c r="F1508" s="16">
        <f t="shared" si="2617"/>
        <v>659.39999999999998</v>
      </c>
      <c r="G1508" s="16">
        <f t="shared" si="2618"/>
        <v>290.60000000000002</v>
      </c>
      <c r="H1508" s="16">
        <f t="shared" si="2619"/>
        <v>136.80000000000001</v>
      </c>
      <c r="I1508" s="16">
        <f t="shared" si="2620"/>
        <v>0</v>
      </c>
      <c r="J1508" s="16">
        <f t="shared" si="2621"/>
        <v>0</v>
      </c>
      <c r="K1508" s="16">
        <f t="shared" si="2622"/>
        <v>0</v>
      </c>
      <c r="L1508" s="16">
        <f t="shared" si="2614"/>
        <v>659.39999999999998</v>
      </c>
      <c r="M1508" s="16">
        <f t="shared" si="2615"/>
        <v>290.60000000000002</v>
      </c>
      <c r="N1508" s="16">
        <f t="shared" si="2616"/>
        <v>136.80000000000001</v>
      </c>
      <c r="O1508" s="16">
        <f t="shared" si="2623"/>
        <v>0</v>
      </c>
      <c r="P1508" s="16">
        <f t="shared" si="2624"/>
        <v>0</v>
      </c>
      <c r="Q1508" s="16">
        <f t="shared" si="2625"/>
        <v>0</v>
      </c>
      <c r="R1508" s="16">
        <f t="shared" si="2541"/>
        <v>659.39999999999998</v>
      </c>
      <c r="S1508" s="16">
        <f t="shared" si="2542"/>
        <v>290.60000000000002</v>
      </c>
      <c r="T1508" s="16">
        <f t="shared" si="2543"/>
        <v>136.80000000000001</v>
      </c>
      <c r="U1508" s="16">
        <f t="shared" si="2626"/>
        <v>0</v>
      </c>
      <c r="V1508" s="16">
        <f t="shared" si="2627"/>
        <v>0</v>
      </c>
      <c r="W1508" s="16">
        <f t="shared" si="2628"/>
        <v>0</v>
      </c>
      <c r="X1508" s="16">
        <f t="shared" si="2544"/>
        <v>659.39999999999998</v>
      </c>
      <c r="Y1508" s="16">
        <f t="shared" si="2545"/>
        <v>290.60000000000002</v>
      </c>
      <c r="Z1508" s="16">
        <f t="shared" si="2546"/>
        <v>136.80000000000001</v>
      </c>
      <c r="AA1508" s="16">
        <f t="shared" si="2629"/>
        <v>0</v>
      </c>
      <c r="AB1508" s="16">
        <f t="shared" si="2630"/>
        <v>0</v>
      </c>
      <c r="AC1508" s="16">
        <f t="shared" si="2631"/>
        <v>0</v>
      </c>
      <c r="AD1508" s="16">
        <f t="shared" si="2547"/>
        <v>659.39999999999998</v>
      </c>
      <c r="AE1508" s="16">
        <f t="shared" si="2548"/>
        <v>290.60000000000002</v>
      </c>
      <c r="AF1508" s="16">
        <f t="shared" si="2549"/>
        <v>136.80000000000001</v>
      </c>
      <c r="AG1508" s="16">
        <f t="shared" si="2632"/>
        <v>0</v>
      </c>
      <c r="AH1508" s="16">
        <f t="shared" si="2550"/>
        <v>659.39999999999998</v>
      </c>
      <c r="AI1508" s="16">
        <f t="shared" si="2551"/>
        <v>290.60000000000002</v>
      </c>
      <c r="AJ1508" s="16">
        <f t="shared" si="2552"/>
        <v>136.80000000000001</v>
      </c>
      <c r="AK1508" s="16">
        <f t="shared" si="2633"/>
        <v>0</v>
      </c>
      <c r="AL1508" s="16">
        <f t="shared" si="2634"/>
        <v>0</v>
      </c>
      <c r="AM1508" s="16">
        <f t="shared" si="2635"/>
        <v>0</v>
      </c>
      <c r="AN1508" s="16">
        <f t="shared" si="2553"/>
        <v>659.39999999999998</v>
      </c>
      <c r="AO1508" s="16">
        <f t="shared" si="2554"/>
        <v>290.60000000000002</v>
      </c>
      <c r="AP1508" s="16">
        <f t="shared" si="2555"/>
        <v>136.80000000000001</v>
      </c>
      <c r="AQ1508" s="16">
        <f t="shared" si="2636"/>
        <v>0</v>
      </c>
      <c r="AR1508" s="16">
        <f t="shared" si="2637"/>
        <v>0</v>
      </c>
      <c r="AS1508" s="16">
        <f t="shared" si="2638"/>
        <v>0</v>
      </c>
      <c r="AT1508" s="16">
        <f t="shared" si="2556"/>
        <v>659.39999999999998</v>
      </c>
      <c r="AU1508" s="16">
        <f t="shared" si="2557"/>
        <v>290.60000000000002</v>
      </c>
      <c r="AV1508" s="16">
        <f t="shared" si="2558"/>
        <v>136.80000000000001</v>
      </c>
      <c r="AW1508" s="16">
        <f t="shared" si="2639"/>
        <v>0</v>
      </c>
      <c r="AX1508" s="16">
        <f t="shared" si="2640"/>
        <v>0</v>
      </c>
      <c r="AY1508" s="16">
        <f t="shared" si="2641"/>
        <v>0</v>
      </c>
      <c r="AZ1508" s="16">
        <f t="shared" si="2559"/>
        <v>659.39999999999998</v>
      </c>
      <c r="BA1508" s="16">
        <f t="shared" si="2560"/>
        <v>290.60000000000002</v>
      </c>
      <c r="BB1508" s="16">
        <f t="shared" si="2561"/>
        <v>136.80000000000001</v>
      </c>
      <c r="BC1508" s="16">
        <f t="shared" si="2642"/>
        <v>0</v>
      </c>
      <c r="BD1508" s="30"/>
      <c r="BE1508" s="30"/>
      <c r="BF1508" s="1"/>
      <c r="BG1508" s="1"/>
      <c r="BH1508" s="1"/>
      <c r="BI1508" s="1"/>
      <c r="BJ1508" s="1"/>
    </row>
    <row r="1509" s="1" customFormat="1">
      <c r="A1509" s="13" t="s">
        <v>973</v>
      </c>
      <c r="B1509" s="14" t="s">
        <v>52</v>
      </c>
      <c r="C1509" s="13"/>
      <c r="D1509" s="13"/>
      <c r="E1509" s="29" t="s">
        <v>53</v>
      </c>
      <c r="F1509" s="16">
        <f t="shared" si="2617"/>
        <v>659.39999999999998</v>
      </c>
      <c r="G1509" s="16">
        <f t="shared" si="2618"/>
        <v>290.60000000000002</v>
      </c>
      <c r="H1509" s="16">
        <f t="shared" si="2619"/>
        <v>136.80000000000001</v>
      </c>
      <c r="I1509" s="16">
        <f t="shared" si="2620"/>
        <v>0</v>
      </c>
      <c r="J1509" s="16">
        <f t="shared" si="2621"/>
        <v>0</v>
      </c>
      <c r="K1509" s="16">
        <f t="shared" si="2622"/>
        <v>0</v>
      </c>
      <c r="L1509" s="16">
        <f t="shared" si="2614"/>
        <v>659.39999999999998</v>
      </c>
      <c r="M1509" s="16">
        <f t="shared" si="2615"/>
        <v>290.60000000000002</v>
      </c>
      <c r="N1509" s="16">
        <f t="shared" si="2616"/>
        <v>136.80000000000001</v>
      </c>
      <c r="O1509" s="16">
        <f t="shared" si="2623"/>
        <v>0</v>
      </c>
      <c r="P1509" s="16">
        <f t="shared" si="2624"/>
        <v>0</v>
      </c>
      <c r="Q1509" s="16">
        <f t="shared" si="2625"/>
        <v>0</v>
      </c>
      <c r="R1509" s="16">
        <f t="shared" si="2541"/>
        <v>659.39999999999998</v>
      </c>
      <c r="S1509" s="16">
        <f t="shared" si="2542"/>
        <v>290.60000000000002</v>
      </c>
      <c r="T1509" s="16">
        <f t="shared" si="2543"/>
        <v>136.80000000000001</v>
      </c>
      <c r="U1509" s="16">
        <f t="shared" si="2626"/>
        <v>0</v>
      </c>
      <c r="V1509" s="16">
        <f t="shared" si="2627"/>
        <v>0</v>
      </c>
      <c r="W1509" s="16">
        <f t="shared" si="2628"/>
        <v>0</v>
      </c>
      <c r="X1509" s="16">
        <f t="shared" si="2544"/>
        <v>659.39999999999998</v>
      </c>
      <c r="Y1509" s="16">
        <f t="shared" si="2545"/>
        <v>290.60000000000002</v>
      </c>
      <c r="Z1509" s="16">
        <f t="shared" si="2546"/>
        <v>136.80000000000001</v>
      </c>
      <c r="AA1509" s="16">
        <f t="shared" si="2629"/>
        <v>0</v>
      </c>
      <c r="AB1509" s="16">
        <f t="shared" si="2630"/>
        <v>0</v>
      </c>
      <c r="AC1509" s="16">
        <f t="shared" si="2631"/>
        <v>0</v>
      </c>
      <c r="AD1509" s="16">
        <f t="shared" si="2547"/>
        <v>659.39999999999998</v>
      </c>
      <c r="AE1509" s="16">
        <f t="shared" si="2548"/>
        <v>290.60000000000002</v>
      </c>
      <c r="AF1509" s="16">
        <f t="shared" si="2549"/>
        <v>136.80000000000001</v>
      </c>
      <c r="AG1509" s="16">
        <f t="shared" si="2632"/>
        <v>0</v>
      </c>
      <c r="AH1509" s="16">
        <f t="shared" si="2550"/>
        <v>659.39999999999998</v>
      </c>
      <c r="AI1509" s="16">
        <f t="shared" si="2551"/>
        <v>290.60000000000002</v>
      </c>
      <c r="AJ1509" s="16">
        <f t="shared" si="2552"/>
        <v>136.80000000000001</v>
      </c>
      <c r="AK1509" s="16">
        <f t="shared" si="2633"/>
        <v>0</v>
      </c>
      <c r="AL1509" s="16">
        <f t="shared" si="2634"/>
        <v>0</v>
      </c>
      <c r="AM1509" s="16">
        <f t="shared" si="2635"/>
        <v>0</v>
      </c>
      <c r="AN1509" s="16">
        <f t="shared" si="2553"/>
        <v>659.39999999999998</v>
      </c>
      <c r="AO1509" s="16">
        <f t="shared" si="2554"/>
        <v>290.60000000000002</v>
      </c>
      <c r="AP1509" s="16">
        <f t="shared" si="2555"/>
        <v>136.80000000000001</v>
      </c>
      <c r="AQ1509" s="16">
        <f t="shared" si="2636"/>
        <v>0</v>
      </c>
      <c r="AR1509" s="16">
        <f t="shared" si="2637"/>
        <v>0</v>
      </c>
      <c r="AS1509" s="16">
        <f t="shared" si="2638"/>
        <v>0</v>
      </c>
      <c r="AT1509" s="16">
        <f t="shared" si="2556"/>
        <v>659.39999999999998</v>
      </c>
      <c r="AU1509" s="16">
        <f t="shared" si="2557"/>
        <v>290.60000000000002</v>
      </c>
      <c r="AV1509" s="16">
        <f t="shared" si="2558"/>
        <v>136.80000000000001</v>
      </c>
      <c r="AW1509" s="16">
        <f t="shared" si="2639"/>
        <v>0</v>
      </c>
      <c r="AX1509" s="16">
        <f t="shared" si="2640"/>
        <v>0</v>
      </c>
      <c r="AY1509" s="16">
        <f t="shared" si="2641"/>
        <v>0</v>
      </c>
      <c r="AZ1509" s="16">
        <f t="shared" si="2559"/>
        <v>659.39999999999998</v>
      </c>
      <c r="BA1509" s="16">
        <f t="shared" si="2560"/>
        <v>290.60000000000002</v>
      </c>
      <c r="BB1509" s="16">
        <f t="shared" si="2561"/>
        <v>136.80000000000001</v>
      </c>
      <c r="BC1509" s="16">
        <f t="shared" si="2642"/>
        <v>0</v>
      </c>
      <c r="BD1509" s="30"/>
      <c r="BE1509" s="30"/>
      <c r="BF1509" s="1"/>
      <c r="BG1509" s="1"/>
      <c r="BH1509" s="1"/>
      <c r="BI1509" s="1"/>
      <c r="BJ1509" s="1"/>
    </row>
    <row r="1510" s="1" customFormat="1">
      <c r="A1510" s="13" t="s">
        <v>973</v>
      </c>
      <c r="B1510" s="14">
        <v>800</v>
      </c>
      <c r="C1510" s="13" t="s">
        <v>37</v>
      </c>
      <c r="D1510" s="13" t="s">
        <v>38</v>
      </c>
      <c r="E1510" s="29" t="s">
        <v>39</v>
      </c>
      <c r="F1510" s="16">
        <v>659.39999999999998</v>
      </c>
      <c r="G1510" s="16">
        <v>290.60000000000002</v>
      </c>
      <c r="H1510" s="16">
        <v>136.80000000000001</v>
      </c>
      <c r="I1510" s="16"/>
      <c r="J1510" s="16"/>
      <c r="K1510" s="16"/>
      <c r="L1510" s="16">
        <f t="shared" si="2614"/>
        <v>659.39999999999998</v>
      </c>
      <c r="M1510" s="16">
        <f t="shared" si="2615"/>
        <v>290.60000000000002</v>
      </c>
      <c r="N1510" s="16">
        <f t="shared" si="2616"/>
        <v>136.80000000000001</v>
      </c>
      <c r="O1510" s="16"/>
      <c r="P1510" s="16"/>
      <c r="Q1510" s="16"/>
      <c r="R1510" s="16">
        <f t="shared" si="2541"/>
        <v>659.39999999999998</v>
      </c>
      <c r="S1510" s="16">
        <f t="shared" si="2542"/>
        <v>290.60000000000002</v>
      </c>
      <c r="T1510" s="16">
        <f t="shared" si="2543"/>
        <v>136.80000000000001</v>
      </c>
      <c r="U1510" s="16"/>
      <c r="V1510" s="16"/>
      <c r="W1510" s="16"/>
      <c r="X1510" s="16">
        <f t="shared" si="2544"/>
        <v>659.39999999999998</v>
      </c>
      <c r="Y1510" s="16">
        <f t="shared" si="2545"/>
        <v>290.60000000000002</v>
      </c>
      <c r="Z1510" s="16">
        <f t="shared" si="2546"/>
        <v>136.80000000000001</v>
      </c>
      <c r="AA1510" s="16"/>
      <c r="AB1510" s="16"/>
      <c r="AC1510" s="16"/>
      <c r="AD1510" s="16">
        <f t="shared" si="2547"/>
        <v>659.39999999999998</v>
      </c>
      <c r="AE1510" s="16">
        <f t="shared" si="2548"/>
        <v>290.60000000000002</v>
      </c>
      <c r="AF1510" s="16">
        <f t="shared" si="2549"/>
        <v>136.80000000000001</v>
      </c>
      <c r="AG1510" s="16"/>
      <c r="AH1510" s="16">
        <f t="shared" si="2550"/>
        <v>659.39999999999998</v>
      </c>
      <c r="AI1510" s="16">
        <f t="shared" si="2551"/>
        <v>290.60000000000002</v>
      </c>
      <c r="AJ1510" s="16">
        <f t="shared" si="2552"/>
        <v>136.80000000000001</v>
      </c>
      <c r="AK1510" s="16"/>
      <c r="AL1510" s="16"/>
      <c r="AM1510" s="16"/>
      <c r="AN1510" s="16">
        <f t="shared" si="2553"/>
        <v>659.39999999999998</v>
      </c>
      <c r="AO1510" s="16">
        <f t="shared" si="2554"/>
        <v>290.60000000000002</v>
      </c>
      <c r="AP1510" s="16">
        <f t="shared" si="2555"/>
        <v>136.80000000000001</v>
      </c>
      <c r="AQ1510" s="16"/>
      <c r="AR1510" s="16"/>
      <c r="AS1510" s="16"/>
      <c r="AT1510" s="16">
        <f t="shared" si="2556"/>
        <v>659.39999999999998</v>
      </c>
      <c r="AU1510" s="16">
        <f t="shared" si="2557"/>
        <v>290.60000000000002</v>
      </c>
      <c r="AV1510" s="16">
        <f t="shared" si="2558"/>
        <v>136.80000000000001</v>
      </c>
      <c r="AW1510" s="16"/>
      <c r="AX1510" s="16"/>
      <c r="AY1510" s="16"/>
      <c r="AZ1510" s="16">
        <f t="shared" si="2559"/>
        <v>659.39999999999998</v>
      </c>
      <c r="BA1510" s="16">
        <f t="shared" si="2560"/>
        <v>290.60000000000002</v>
      </c>
      <c r="BB1510" s="16">
        <f t="shared" si="2561"/>
        <v>136.80000000000001</v>
      </c>
      <c r="BC1510" s="16"/>
      <c r="BD1510" s="30"/>
      <c r="BE1510" s="30"/>
      <c r="BF1510" s="1"/>
      <c r="BG1510" s="1"/>
      <c r="BH1510" s="1"/>
      <c r="BI1510" s="1"/>
      <c r="BJ1510" s="1"/>
    </row>
    <row r="1511" s="1" customFormat="1">
      <c r="A1511" s="13" t="s">
        <v>975</v>
      </c>
      <c r="B1511" s="14"/>
      <c r="C1511" s="13"/>
      <c r="D1511" s="13"/>
      <c r="E1511" s="31" t="s">
        <v>976</v>
      </c>
      <c r="F1511" s="16">
        <f t="shared" si="2617"/>
        <v>3595.4000000000001</v>
      </c>
      <c r="G1511" s="16">
        <f t="shared" si="2618"/>
        <v>3595.4000000000001</v>
      </c>
      <c r="H1511" s="16">
        <f t="shared" si="2619"/>
        <v>3595.4000000000001</v>
      </c>
      <c r="I1511" s="16">
        <f t="shared" si="2620"/>
        <v>0</v>
      </c>
      <c r="J1511" s="16">
        <f t="shared" si="2621"/>
        <v>0</v>
      </c>
      <c r="K1511" s="16">
        <f t="shared" si="2622"/>
        <v>0</v>
      </c>
      <c r="L1511" s="16">
        <f t="shared" si="2614"/>
        <v>3595.4000000000001</v>
      </c>
      <c r="M1511" s="16">
        <f t="shared" si="2615"/>
        <v>3595.4000000000001</v>
      </c>
      <c r="N1511" s="16">
        <f t="shared" si="2616"/>
        <v>3595.4000000000001</v>
      </c>
      <c r="O1511" s="16">
        <f t="shared" si="2623"/>
        <v>-241.5</v>
      </c>
      <c r="P1511" s="16">
        <f t="shared" si="2624"/>
        <v>0</v>
      </c>
      <c r="Q1511" s="16">
        <f t="shared" si="2625"/>
        <v>0</v>
      </c>
      <c r="R1511" s="16">
        <f t="shared" si="2541"/>
        <v>3353.9000000000001</v>
      </c>
      <c r="S1511" s="16">
        <f t="shared" si="2542"/>
        <v>3595.4000000000001</v>
      </c>
      <c r="T1511" s="16">
        <f t="shared" si="2543"/>
        <v>3595.4000000000001</v>
      </c>
      <c r="U1511" s="16">
        <f t="shared" si="2626"/>
        <v>0</v>
      </c>
      <c r="V1511" s="16">
        <f t="shared" si="2627"/>
        <v>0</v>
      </c>
      <c r="W1511" s="16">
        <f t="shared" si="2628"/>
        <v>0</v>
      </c>
      <c r="X1511" s="16">
        <f t="shared" si="2544"/>
        <v>3353.9000000000001</v>
      </c>
      <c r="Y1511" s="16">
        <f t="shared" si="2545"/>
        <v>3595.4000000000001</v>
      </c>
      <c r="Z1511" s="16">
        <f t="shared" si="2546"/>
        <v>3595.4000000000001</v>
      </c>
      <c r="AA1511" s="16">
        <f t="shared" si="2629"/>
        <v>0</v>
      </c>
      <c r="AB1511" s="16">
        <f t="shared" si="2630"/>
        <v>0</v>
      </c>
      <c r="AC1511" s="16">
        <f t="shared" si="2631"/>
        <v>0</v>
      </c>
      <c r="AD1511" s="16">
        <f t="shared" si="2547"/>
        <v>3353.9000000000001</v>
      </c>
      <c r="AE1511" s="16">
        <f t="shared" si="2548"/>
        <v>3595.4000000000001</v>
      </c>
      <c r="AF1511" s="16">
        <f t="shared" si="2549"/>
        <v>3595.4000000000001</v>
      </c>
      <c r="AG1511" s="16">
        <f t="shared" si="2632"/>
        <v>0</v>
      </c>
      <c r="AH1511" s="16">
        <f t="shared" si="2550"/>
        <v>3353.9000000000001</v>
      </c>
      <c r="AI1511" s="16">
        <f t="shared" si="2551"/>
        <v>3595.4000000000001</v>
      </c>
      <c r="AJ1511" s="16">
        <f t="shared" si="2552"/>
        <v>3595.4000000000001</v>
      </c>
      <c r="AK1511" s="16">
        <f t="shared" si="2633"/>
        <v>0</v>
      </c>
      <c r="AL1511" s="16">
        <f t="shared" si="2634"/>
        <v>0</v>
      </c>
      <c r="AM1511" s="16">
        <f t="shared" si="2635"/>
        <v>0</v>
      </c>
      <c r="AN1511" s="16">
        <f t="shared" si="2553"/>
        <v>3353.9000000000001</v>
      </c>
      <c r="AO1511" s="16">
        <f t="shared" si="2554"/>
        <v>3595.4000000000001</v>
      </c>
      <c r="AP1511" s="16">
        <f t="shared" si="2555"/>
        <v>3595.4000000000001</v>
      </c>
      <c r="AQ1511" s="16">
        <f t="shared" si="2636"/>
        <v>0</v>
      </c>
      <c r="AR1511" s="16">
        <f t="shared" si="2637"/>
        <v>0</v>
      </c>
      <c r="AS1511" s="16">
        <f t="shared" si="2638"/>
        <v>0</v>
      </c>
      <c r="AT1511" s="16">
        <f t="shared" si="2556"/>
        <v>3353.9000000000001</v>
      </c>
      <c r="AU1511" s="16">
        <f t="shared" si="2557"/>
        <v>3595.4000000000001</v>
      </c>
      <c r="AV1511" s="16">
        <f t="shared" si="2558"/>
        <v>3595.4000000000001</v>
      </c>
      <c r="AW1511" s="16">
        <f t="shared" si="2639"/>
        <v>0</v>
      </c>
      <c r="AX1511" s="16">
        <f t="shared" si="2640"/>
        <v>0</v>
      </c>
      <c r="AY1511" s="16">
        <f t="shared" si="2641"/>
        <v>0</v>
      </c>
      <c r="AZ1511" s="16">
        <f t="shared" si="2559"/>
        <v>3353.9000000000001</v>
      </c>
      <c r="BA1511" s="16">
        <f t="shared" si="2560"/>
        <v>3595.4000000000001</v>
      </c>
      <c r="BB1511" s="16">
        <f t="shared" si="2561"/>
        <v>3595.4000000000001</v>
      </c>
      <c r="BC1511" s="16">
        <f t="shared" si="2642"/>
        <v>0</v>
      </c>
      <c r="BD1511" s="30"/>
      <c r="BE1511" s="30"/>
      <c r="BF1511" s="1"/>
      <c r="BG1511" s="1"/>
      <c r="BH1511" s="1"/>
      <c r="BI1511" s="1"/>
      <c r="BJ1511" s="1"/>
    </row>
    <row r="1512" s="1" customFormat="1">
      <c r="A1512" s="13" t="s">
        <v>975</v>
      </c>
      <c r="B1512" s="14" t="s">
        <v>66</v>
      </c>
      <c r="C1512" s="13"/>
      <c r="D1512" s="13"/>
      <c r="E1512" s="29" t="s">
        <v>67</v>
      </c>
      <c r="F1512" s="16">
        <f t="shared" si="2617"/>
        <v>3595.4000000000001</v>
      </c>
      <c r="G1512" s="16">
        <f t="shared" si="2618"/>
        <v>3595.4000000000001</v>
      </c>
      <c r="H1512" s="16">
        <f t="shared" si="2619"/>
        <v>3595.4000000000001</v>
      </c>
      <c r="I1512" s="16">
        <f t="shared" si="2620"/>
        <v>0</v>
      </c>
      <c r="J1512" s="16">
        <f t="shared" si="2621"/>
        <v>0</v>
      </c>
      <c r="K1512" s="16">
        <f t="shared" si="2622"/>
        <v>0</v>
      </c>
      <c r="L1512" s="16">
        <f t="shared" si="2614"/>
        <v>3595.4000000000001</v>
      </c>
      <c r="M1512" s="16">
        <f t="shared" si="2615"/>
        <v>3595.4000000000001</v>
      </c>
      <c r="N1512" s="16">
        <f t="shared" si="2616"/>
        <v>3595.4000000000001</v>
      </c>
      <c r="O1512" s="16">
        <f t="shared" si="2623"/>
        <v>-241.5</v>
      </c>
      <c r="P1512" s="16">
        <f t="shared" si="2624"/>
        <v>0</v>
      </c>
      <c r="Q1512" s="16">
        <f t="shared" si="2625"/>
        <v>0</v>
      </c>
      <c r="R1512" s="16">
        <f t="shared" ref="R1512:R1575" si="2643">L1512+O1512</f>
        <v>3353.9000000000001</v>
      </c>
      <c r="S1512" s="16">
        <f t="shared" ref="S1512:S1575" si="2644">M1512+P1512</f>
        <v>3595.4000000000001</v>
      </c>
      <c r="T1512" s="16">
        <f t="shared" ref="T1512:T1575" si="2645">N1512+Q1512</f>
        <v>3595.4000000000001</v>
      </c>
      <c r="U1512" s="16">
        <f t="shared" si="2626"/>
        <v>0</v>
      </c>
      <c r="V1512" s="16">
        <f t="shared" si="2627"/>
        <v>0</v>
      </c>
      <c r="W1512" s="16">
        <f t="shared" si="2628"/>
        <v>0</v>
      </c>
      <c r="X1512" s="16">
        <f t="shared" ref="X1512:X1575" si="2646">R1512+U1512</f>
        <v>3353.9000000000001</v>
      </c>
      <c r="Y1512" s="16">
        <f t="shared" ref="Y1512:Y1575" si="2647">S1512+V1512</f>
        <v>3595.4000000000001</v>
      </c>
      <c r="Z1512" s="16">
        <f t="shared" ref="Z1512:Z1575" si="2648">T1512+W1512</f>
        <v>3595.4000000000001</v>
      </c>
      <c r="AA1512" s="16">
        <f t="shared" si="2629"/>
        <v>0</v>
      </c>
      <c r="AB1512" s="16">
        <f t="shared" si="2630"/>
        <v>0</v>
      </c>
      <c r="AC1512" s="16">
        <f t="shared" si="2631"/>
        <v>0</v>
      </c>
      <c r="AD1512" s="16">
        <f t="shared" ref="AD1512:AD1575" si="2649">X1512+AA1512</f>
        <v>3353.9000000000001</v>
      </c>
      <c r="AE1512" s="16">
        <f t="shared" ref="AE1512:AE1575" si="2650">Y1512+AB1512</f>
        <v>3595.4000000000001</v>
      </c>
      <c r="AF1512" s="16">
        <f t="shared" ref="AF1512:AF1575" si="2651">Z1512+AC1512</f>
        <v>3595.4000000000001</v>
      </c>
      <c r="AG1512" s="16">
        <f t="shared" si="2632"/>
        <v>0</v>
      </c>
      <c r="AH1512" s="16">
        <f t="shared" ref="AH1512:AH1575" si="2652">AD1512+AG1512</f>
        <v>3353.9000000000001</v>
      </c>
      <c r="AI1512" s="16">
        <f t="shared" ref="AI1512:AI1575" si="2653">AE1512</f>
        <v>3595.4000000000001</v>
      </c>
      <c r="AJ1512" s="16">
        <f t="shared" ref="AJ1512:AJ1575" si="2654">AF1512</f>
        <v>3595.4000000000001</v>
      </c>
      <c r="AK1512" s="16">
        <f t="shared" si="2633"/>
        <v>0</v>
      </c>
      <c r="AL1512" s="16">
        <f t="shared" si="2634"/>
        <v>0</v>
      </c>
      <c r="AM1512" s="16">
        <f t="shared" si="2635"/>
        <v>0</v>
      </c>
      <c r="AN1512" s="16">
        <f t="shared" ref="AN1512:AN1575" si="2655">AH1512+AK1512</f>
        <v>3353.9000000000001</v>
      </c>
      <c r="AO1512" s="16">
        <f t="shared" ref="AO1512:AO1575" si="2656">AI1512+AL1512</f>
        <v>3595.4000000000001</v>
      </c>
      <c r="AP1512" s="16">
        <f t="shared" ref="AP1512:AP1575" si="2657">AJ1512+AM1512</f>
        <v>3595.4000000000001</v>
      </c>
      <c r="AQ1512" s="16">
        <f t="shared" si="2636"/>
        <v>0</v>
      </c>
      <c r="AR1512" s="16">
        <f t="shared" si="2637"/>
        <v>0</v>
      </c>
      <c r="AS1512" s="16">
        <f t="shared" si="2638"/>
        <v>0</v>
      </c>
      <c r="AT1512" s="16">
        <f t="shared" ref="AT1512:AT1575" si="2658">AN1512+AQ1512</f>
        <v>3353.9000000000001</v>
      </c>
      <c r="AU1512" s="16">
        <f t="shared" ref="AU1512:AU1575" si="2659">AO1512+AR1512</f>
        <v>3595.4000000000001</v>
      </c>
      <c r="AV1512" s="16">
        <f t="shared" ref="AV1512:AV1575" si="2660">AP1512+AS1512</f>
        <v>3595.4000000000001</v>
      </c>
      <c r="AW1512" s="16">
        <f t="shared" si="2639"/>
        <v>0</v>
      </c>
      <c r="AX1512" s="16">
        <f t="shared" si="2640"/>
        <v>0</v>
      </c>
      <c r="AY1512" s="16">
        <f t="shared" si="2641"/>
        <v>0</v>
      </c>
      <c r="AZ1512" s="16">
        <f t="shared" ref="AZ1512:AZ1575" si="2661">AT1512+AW1512</f>
        <v>3353.9000000000001</v>
      </c>
      <c r="BA1512" s="16">
        <f t="shared" ref="BA1512:BA1575" si="2662">AU1512+AX1512</f>
        <v>3595.4000000000001</v>
      </c>
      <c r="BB1512" s="16">
        <f t="shared" ref="BB1512:BB1575" si="2663">AV1512+AY1512</f>
        <v>3595.4000000000001</v>
      </c>
      <c r="BC1512" s="16">
        <f t="shared" si="2642"/>
        <v>0</v>
      </c>
      <c r="BD1512" s="30"/>
      <c r="BE1512" s="30"/>
      <c r="BF1512" s="1"/>
      <c r="BG1512" s="1"/>
      <c r="BH1512" s="1"/>
      <c r="BI1512" s="1"/>
      <c r="BJ1512" s="1"/>
    </row>
    <row r="1513" s="1" customFormat="1">
      <c r="A1513" s="13" t="s">
        <v>975</v>
      </c>
      <c r="B1513" s="14">
        <v>200</v>
      </c>
      <c r="C1513" s="13" t="s">
        <v>72</v>
      </c>
      <c r="D1513" s="13" t="s">
        <v>327</v>
      </c>
      <c r="E1513" s="29" t="s">
        <v>452</v>
      </c>
      <c r="F1513" s="16">
        <v>3595.4000000000001</v>
      </c>
      <c r="G1513" s="16">
        <v>3595.4000000000001</v>
      </c>
      <c r="H1513" s="16">
        <v>3595.4000000000001</v>
      </c>
      <c r="I1513" s="16"/>
      <c r="J1513" s="16"/>
      <c r="K1513" s="16"/>
      <c r="L1513" s="16">
        <f t="shared" si="2614"/>
        <v>3595.4000000000001</v>
      </c>
      <c r="M1513" s="16">
        <f t="shared" si="2615"/>
        <v>3595.4000000000001</v>
      </c>
      <c r="N1513" s="16">
        <f t="shared" si="2616"/>
        <v>3595.4000000000001</v>
      </c>
      <c r="O1513" s="16">
        <v>-241.5</v>
      </c>
      <c r="P1513" s="16"/>
      <c r="Q1513" s="16"/>
      <c r="R1513" s="16">
        <f t="shared" si="2643"/>
        <v>3353.9000000000001</v>
      </c>
      <c r="S1513" s="16">
        <f t="shared" si="2644"/>
        <v>3595.4000000000001</v>
      </c>
      <c r="T1513" s="16">
        <f t="shared" si="2645"/>
        <v>3595.4000000000001</v>
      </c>
      <c r="U1513" s="16"/>
      <c r="V1513" s="16"/>
      <c r="W1513" s="16"/>
      <c r="X1513" s="16">
        <f t="shared" si="2646"/>
        <v>3353.9000000000001</v>
      </c>
      <c r="Y1513" s="16">
        <f t="shared" si="2647"/>
        <v>3595.4000000000001</v>
      </c>
      <c r="Z1513" s="16">
        <f t="shared" si="2648"/>
        <v>3595.4000000000001</v>
      </c>
      <c r="AA1513" s="16"/>
      <c r="AB1513" s="16"/>
      <c r="AC1513" s="16"/>
      <c r="AD1513" s="16">
        <f t="shared" si="2649"/>
        <v>3353.9000000000001</v>
      </c>
      <c r="AE1513" s="16">
        <f t="shared" si="2650"/>
        <v>3595.4000000000001</v>
      </c>
      <c r="AF1513" s="16">
        <f t="shared" si="2651"/>
        <v>3595.4000000000001</v>
      </c>
      <c r="AG1513" s="16"/>
      <c r="AH1513" s="16">
        <f t="shared" si="2652"/>
        <v>3353.9000000000001</v>
      </c>
      <c r="AI1513" s="16">
        <f t="shared" si="2653"/>
        <v>3595.4000000000001</v>
      </c>
      <c r="AJ1513" s="16">
        <f t="shared" si="2654"/>
        <v>3595.4000000000001</v>
      </c>
      <c r="AK1513" s="16"/>
      <c r="AL1513" s="16"/>
      <c r="AM1513" s="16"/>
      <c r="AN1513" s="16">
        <f t="shared" si="2655"/>
        <v>3353.9000000000001</v>
      </c>
      <c r="AO1513" s="16">
        <f t="shared" si="2656"/>
        <v>3595.4000000000001</v>
      </c>
      <c r="AP1513" s="16">
        <f t="shared" si="2657"/>
        <v>3595.4000000000001</v>
      </c>
      <c r="AQ1513" s="16"/>
      <c r="AR1513" s="16"/>
      <c r="AS1513" s="16"/>
      <c r="AT1513" s="16">
        <f t="shared" si="2658"/>
        <v>3353.9000000000001</v>
      </c>
      <c r="AU1513" s="16">
        <f t="shared" si="2659"/>
        <v>3595.4000000000001</v>
      </c>
      <c r="AV1513" s="16">
        <f t="shared" si="2660"/>
        <v>3595.4000000000001</v>
      </c>
      <c r="AW1513" s="16"/>
      <c r="AX1513" s="16"/>
      <c r="AY1513" s="16"/>
      <c r="AZ1513" s="16">
        <f t="shared" si="2661"/>
        <v>3353.9000000000001</v>
      </c>
      <c r="BA1513" s="16">
        <f t="shared" si="2662"/>
        <v>3595.4000000000001</v>
      </c>
      <c r="BB1513" s="16">
        <f t="shared" si="2663"/>
        <v>3595.4000000000001</v>
      </c>
      <c r="BC1513" s="16"/>
      <c r="BD1513" s="30"/>
      <c r="BE1513" s="30"/>
      <c r="BF1513" s="1"/>
      <c r="BG1513" s="1"/>
      <c r="BH1513" s="1"/>
      <c r="BI1513" s="1"/>
      <c r="BJ1513" s="1"/>
    </row>
    <row r="1514" s="1" customFormat="1">
      <c r="A1514" s="13" t="s">
        <v>977</v>
      </c>
      <c r="B1514" s="14"/>
      <c r="C1514" s="13"/>
      <c r="D1514" s="13"/>
      <c r="E1514" s="29" t="s">
        <v>978</v>
      </c>
      <c r="F1514" s="16">
        <f t="shared" si="2617"/>
        <v>51166.199999999997</v>
      </c>
      <c r="G1514" s="16">
        <f t="shared" si="2618"/>
        <v>52152.300000000003</v>
      </c>
      <c r="H1514" s="16">
        <f t="shared" si="2619"/>
        <v>39834.199999999997</v>
      </c>
      <c r="I1514" s="16">
        <f t="shared" si="2620"/>
        <v>0</v>
      </c>
      <c r="J1514" s="16">
        <f t="shared" si="2621"/>
        <v>0</v>
      </c>
      <c r="K1514" s="16">
        <f t="shared" si="2622"/>
        <v>0</v>
      </c>
      <c r="L1514" s="16">
        <f t="shared" si="2614"/>
        <v>51166.199999999997</v>
      </c>
      <c r="M1514" s="16">
        <f t="shared" si="2615"/>
        <v>52152.300000000003</v>
      </c>
      <c r="N1514" s="16">
        <f t="shared" si="2616"/>
        <v>39834.199999999997</v>
      </c>
      <c r="O1514" s="16">
        <f t="shared" si="2623"/>
        <v>0</v>
      </c>
      <c r="P1514" s="16">
        <f t="shared" si="2624"/>
        <v>0</v>
      </c>
      <c r="Q1514" s="16">
        <f t="shared" si="2625"/>
        <v>0</v>
      </c>
      <c r="R1514" s="16">
        <f t="shared" si="2643"/>
        <v>51166.199999999997</v>
      </c>
      <c r="S1514" s="16">
        <f t="shared" si="2644"/>
        <v>52152.300000000003</v>
      </c>
      <c r="T1514" s="16">
        <f t="shared" si="2645"/>
        <v>39834.199999999997</v>
      </c>
      <c r="U1514" s="16">
        <f t="shared" si="2626"/>
        <v>0</v>
      </c>
      <c r="V1514" s="16">
        <f t="shared" si="2627"/>
        <v>0</v>
      </c>
      <c r="W1514" s="16">
        <f t="shared" si="2628"/>
        <v>0</v>
      </c>
      <c r="X1514" s="16">
        <f t="shared" si="2646"/>
        <v>51166.199999999997</v>
      </c>
      <c r="Y1514" s="16">
        <f t="shared" si="2647"/>
        <v>52152.300000000003</v>
      </c>
      <c r="Z1514" s="16">
        <f t="shared" si="2648"/>
        <v>39834.199999999997</v>
      </c>
      <c r="AA1514" s="16">
        <f t="shared" si="2629"/>
        <v>0</v>
      </c>
      <c r="AB1514" s="16">
        <f t="shared" si="2630"/>
        <v>387.80000000000001</v>
      </c>
      <c r="AC1514" s="16">
        <f t="shared" si="2631"/>
        <v>699.79999999999995</v>
      </c>
      <c r="AD1514" s="16">
        <f t="shared" si="2649"/>
        <v>51166.199999999997</v>
      </c>
      <c r="AE1514" s="16">
        <f t="shared" si="2650"/>
        <v>52540.100000000006</v>
      </c>
      <c r="AF1514" s="16">
        <f t="shared" si="2651"/>
        <v>40534</v>
      </c>
      <c r="AG1514" s="16">
        <f t="shared" si="2632"/>
        <v>0</v>
      </c>
      <c r="AH1514" s="16">
        <f t="shared" si="2652"/>
        <v>51166.199999999997</v>
      </c>
      <c r="AI1514" s="16">
        <f t="shared" si="2653"/>
        <v>52540.100000000006</v>
      </c>
      <c r="AJ1514" s="16">
        <f t="shared" si="2654"/>
        <v>40534</v>
      </c>
      <c r="AK1514" s="16">
        <f t="shared" si="2633"/>
        <v>2000</v>
      </c>
      <c r="AL1514" s="16">
        <f t="shared" si="2634"/>
        <v>0</v>
      </c>
      <c r="AM1514" s="16">
        <f t="shared" si="2635"/>
        <v>0</v>
      </c>
      <c r="AN1514" s="16">
        <f t="shared" si="2655"/>
        <v>53166.199999999997</v>
      </c>
      <c r="AO1514" s="16">
        <f t="shared" si="2656"/>
        <v>52540.100000000006</v>
      </c>
      <c r="AP1514" s="16">
        <f t="shared" si="2657"/>
        <v>40534</v>
      </c>
      <c r="AQ1514" s="16">
        <f t="shared" si="2636"/>
        <v>0</v>
      </c>
      <c r="AR1514" s="16">
        <f t="shared" si="2637"/>
        <v>0</v>
      </c>
      <c r="AS1514" s="16">
        <f t="shared" si="2638"/>
        <v>0</v>
      </c>
      <c r="AT1514" s="16">
        <f t="shared" si="2658"/>
        <v>53166.199999999997</v>
      </c>
      <c r="AU1514" s="16">
        <f t="shared" si="2659"/>
        <v>52540.100000000006</v>
      </c>
      <c r="AV1514" s="16">
        <f t="shared" si="2660"/>
        <v>40534</v>
      </c>
      <c r="AW1514" s="16">
        <f t="shared" si="2639"/>
        <v>0</v>
      </c>
      <c r="AX1514" s="16">
        <f t="shared" si="2640"/>
        <v>0</v>
      </c>
      <c r="AY1514" s="16">
        <f t="shared" si="2641"/>
        <v>0</v>
      </c>
      <c r="AZ1514" s="16">
        <f t="shared" si="2661"/>
        <v>53166.199999999997</v>
      </c>
      <c r="BA1514" s="16">
        <f t="shared" si="2662"/>
        <v>52540.100000000006</v>
      </c>
      <c r="BB1514" s="16">
        <f t="shared" si="2663"/>
        <v>40534</v>
      </c>
      <c r="BC1514" s="16">
        <f t="shared" si="2642"/>
        <v>0</v>
      </c>
      <c r="BD1514" s="30"/>
      <c r="BE1514" s="30"/>
      <c r="BF1514" s="1"/>
      <c r="BG1514" s="1"/>
      <c r="BH1514" s="1"/>
      <c r="BI1514" s="1"/>
      <c r="BJ1514" s="1"/>
    </row>
    <row r="1515" s="1" customFormat="1">
      <c r="A1515" s="13" t="s">
        <v>977</v>
      </c>
      <c r="B1515" s="14" t="s">
        <v>66</v>
      </c>
      <c r="C1515" s="13"/>
      <c r="D1515" s="13"/>
      <c r="E1515" s="29" t="s">
        <v>67</v>
      </c>
      <c r="F1515" s="16">
        <f t="shared" si="2617"/>
        <v>51166.199999999997</v>
      </c>
      <c r="G1515" s="16">
        <f t="shared" si="2618"/>
        <v>52152.300000000003</v>
      </c>
      <c r="H1515" s="16">
        <f t="shared" si="2619"/>
        <v>39834.199999999997</v>
      </c>
      <c r="I1515" s="16">
        <f t="shared" si="2620"/>
        <v>0</v>
      </c>
      <c r="J1515" s="16">
        <f t="shared" si="2621"/>
        <v>0</v>
      </c>
      <c r="K1515" s="16">
        <f t="shared" si="2622"/>
        <v>0</v>
      </c>
      <c r="L1515" s="16">
        <f t="shared" si="2614"/>
        <v>51166.199999999997</v>
      </c>
      <c r="M1515" s="16">
        <f t="shared" si="2615"/>
        <v>52152.300000000003</v>
      </c>
      <c r="N1515" s="16">
        <f t="shared" si="2616"/>
        <v>39834.199999999997</v>
      </c>
      <c r="O1515" s="16">
        <f t="shared" si="2623"/>
        <v>0</v>
      </c>
      <c r="P1515" s="16">
        <f t="shared" si="2624"/>
        <v>0</v>
      </c>
      <c r="Q1515" s="16">
        <f t="shared" si="2625"/>
        <v>0</v>
      </c>
      <c r="R1515" s="16">
        <f t="shared" si="2643"/>
        <v>51166.199999999997</v>
      </c>
      <c r="S1515" s="16">
        <f t="shared" si="2644"/>
        <v>52152.300000000003</v>
      </c>
      <c r="T1515" s="16">
        <f t="shared" si="2645"/>
        <v>39834.199999999997</v>
      </c>
      <c r="U1515" s="16">
        <f t="shared" si="2626"/>
        <v>0</v>
      </c>
      <c r="V1515" s="16">
        <f t="shared" si="2627"/>
        <v>0</v>
      </c>
      <c r="W1515" s="16">
        <f t="shared" si="2628"/>
        <v>0</v>
      </c>
      <c r="X1515" s="16">
        <f t="shared" si="2646"/>
        <v>51166.199999999997</v>
      </c>
      <c r="Y1515" s="16">
        <f t="shared" si="2647"/>
        <v>52152.300000000003</v>
      </c>
      <c r="Z1515" s="16">
        <f t="shared" si="2648"/>
        <v>39834.199999999997</v>
      </c>
      <c r="AA1515" s="16">
        <f t="shared" si="2629"/>
        <v>0</v>
      </c>
      <c r="AB1515" s="16">
        <f t="shared" si="2630"/>
        <v>387.80000000000001</v>
      </c>
      <c r="AC1515" s="16">
        <f t="shared" si="2631"/>
        <v>699.79999999999995</v>
      </c>
      <c r="AD1515" s="16">
        <f t="shared" si="2649"/>
        <v>51166.199999999997</v>
      </c>
      <c r="AE1515" s="16">
        <f t="shared" si="2650"/>
        <v>52540.100000000006</v>
      </c>
      <c r="AF1515" s="16">
        <f t="shared" si="2651"/>
        <v>40534</v>
      </c>
      <c r="AG1515" s="16">
        <f t="shared" si="2632"/>
        <v>0</v>
      </c>
      <c r="AH1515" s="16">
        <f t="shared" si="2652"/>
        <v>51166.199999999997</v>
      </c>
      <c r="AI1515" s="16">
        <f t="shared" si="2653"/>
        <v>52540.100000000006</v>
      </c>
      <c r="AJ1515" s="16">
        <f t="shared" si="2654"/>
        <v>40534</v>
      </c>
      <c r="AK1515" s="16">
        <f t="shared" si="2633"/>
        <v>2000</v>
      </c>
      <c r="AL1515" s="16">
        <f t="shared" si="2634"/>
        <v>0</v>
      </c>
      <c r="AM1515" s="16">
        <f t="shared" si="2635"/>
        <v>0</v>
      </c>
      <c r="AN1515" s="16">
        <f t="shared" si="2655"/>
        <v>53166.199999999997</v>
      </c>
      <c r="AO1515" s="16">
        <f t="shared" si="2656"/>
        <v>52540.100000000006</v>
      </c>
      <c r="AP1515" s="16">
        <f t="shared" si="2657"/>
        <v>40534</v>
      </c>
      <c r="AQ1515" s="16">
        <f t="shared" si="2636"/>
        <v>0</v>
      </c>
      <c r="AR1515" s="16">
        <f t="shared" si="2637"/>
        <v>0</v>
      </c>
      <c r="AS1515" s="16">
        <f t="shared" si="2638"/>
        <v>0</v>
      </c>
      <c r="AT1515" s="16">
        <f t="shared" si="2658"/>
        <v>53166.199999999997</v>
      </c>
      <c r="AU1515" s="16">
        <f t="shared" si="2659"/>
        <v>52540.100000000006</v>
      </c>
      <c r="AV1515" s="16">
        <f t="shared" si="2660"/>
        <v>40534</v>
      </c>
      <c r="AW1515" s="16">
        <f t="shared" si="2639"/>
        <v>0</v>
      </c>
      <c r="AX1515" s="16">
        <f t="shared" si="2640"/>
        <v>0</v>
      </c>
      <c r="AY1515" s="16">
        <f t="shared" si="2641"/>
        <v>0</v>
      </c>
      <c r="AZ1515" s="16">
        <f t="shared" si="2661"/>
        <v>53166.199999999997</v>
      </c>
      <c r="BA1515" s="16">
        <f t="shared" si="2662"/>
        <v>52540.100000000006</v>
      </c>
      <c r="BB1515" s="16">
        <f t="shared" si="2663"/>
        <v>40534</v>
      </c>
      <c r="BC1515" s="16">
        <f t="shared" si="2642"/>
        <v>0</v>
      </c>
      <c r="BD1515" s="30"/>
      <c r="BE1515" s="30"/>
      <c r="BF1515" s="1"/>
      <c r="BG1515" s="1"/>
      <c r="BH1515" s="1"/>
      <c r="BI1515" s="1"/>
      <c r="BJ1515" s="1"/>
    </row>
    <row r="1516" s="1" customFormat="1">
      <c r="A1516" s="13" t="s">
        <v>977</v>
      </c>
      <c r="B1516" s="14">
        <v>200</v>
      </c>
      <c r="C1516" s="13" t="s">
        <v>37</v>
      </c>
      <c r="D1516" s="13" t="s">
        <v>38</v>
      </c>
      <c r="E1516" s="29" t="s">
        <v>39</v>
      </c>
      <c r="F1516" s="16">
        <f>18244.6+32921.6</f>
        <v>51166.199999999997</v>
      </c>
      <c r="G1516" s="16">
        <f>19230.7+32921.6</f>
        <v>52152.300000000003</v>
      </c>
      <c r="H1516" s="16">
        <f>13988.8+25845.4</f>
        <v>39834.199999999997</v>
      </c>
      <c r="I1516" s="16"/>
      <c r="J1516" s="16"/>
      <c r="K1516" s="16"/>
      <c r="L1516" s="16">
        <f t="shared" si="2614"/>
        <v>51166.199999999997</v>
      </c>
      <c r="M1516" s="16">
        <f t="shared" si="2615"/>
        <v>52152.300000000003</v>
      </c>
      <c r="N1516" s="16">
        <f t="shared" si="2616"/>
        <v>39834.199999999997</v>
      </c>
      <c r="O1516" s="16"/>
      <c r="P1516" s="16"/>
      <c r="Q1516" s="16"/>
      <c r="R1516" s="16">
        <f t="shared" si="2643"/>
        <v>51166.199999999997</v>
      </c>
      <c r="S1516" s="16">
        <f t="shared" si="2644"/>
        <v>52152.300000000003</v>
      </c>
      <c r="T1516" s="16">
        <f t="shared" si="2645"/>
        <v>39834.199999999997</v>
      </c>
      <c r="U1516" s="16"/>
      <c r="V1516" s="16"/>
      <c r="W1516" s="16"/>
      <c r="X1516" s="16">
        <f t="shared" si="2646"/>
        <v>51166.199999999997</v>
      </c>
      <c r="Y1516" s="16">
        <f t="shared" si="2647"/>
        <v>52152.300000000003</v>
      </c>
      <c r="Z1516" s="16">
        <f t="shared" si="2648"/>
        <v>39834.199999999997</v>
      </c>
      <c r="AA1516" s="16"/>
      <c r="AB1516" s="16">
        <v>387.80000000000001</v>
      </c>
      <c r="AC1516" s="16">
        <v>699.79999999999995</v>
      </c>
      <c r="AD1516" s="16">
        <f t="shared" si="2649"/>
        <v>51166.199999999997</v>
      </c>
      <c r="AE1516" s="16">
        <f t="shared" si="2650"/>
        <v>52540.100000000006</v>
      </c>
      <c r="AF1516" s="16">
        <f t="shared" si="2651"/>
        <v>40534</v>
      </c>
      <c r="AG1516" s="16"/>
      <c r="AH1516" s="16">
        <f t="shared" si="2652"/>
        <v>51166.199999999997</v>
      </c>
      <c r="AI1516" s="16">
        <f t="shared" si="2653"/>
        <v>52540.100000000006</v>
      </c>
      <c r="AJ1516" s="16">
        <f t="shared" si="2654"/>
        <v>40534</v>
      </c>
      <c r="AK1516" s="16">
        <v>2000</v>
      </c>
      <c r="AL1516" s="16"/>
      <c r="AM1516" s="16"/>
      <c r="AN1516" s="16">
        <f t="shared" si="2655"/>
        <v>53166.199999999997</v>
      </c>
      <c r="AO1516" s="16">
        <f t="shared" si="2656"/>
        <v>52540.100000000006</v>
      </c>
      <c r="AP1516" s="16">
        <f t="shared" si="2657"/>
        <v>40534</v>
      </c>
      <c r="AQ1516" s="16"/>
      <c r="AR1516" s="16"/>
      <c r="AS1516" s="16"/>
      <c r="AT1516" s="16">
        <f t="shared" si="2658"/>
        <v>53166.199999999997</v>
      </c>
      <c r="AU1516" s="16">
        <f t="shared" si="2659"/>
        <v>52540.100000000006</v>
      </c>
      <c r="AV1516" s="16">
        <f t="shared" si="2660"/>
        <v>40534</v>
      </c>
      <c r="AW1516" s="16"/>
      <c r="AX1516" s="16"/>
      <c r="AY1516" s="16"/>
      <c r="AZ1516" s="16">
        <f t="shared" si="2661"/>
        <v>53166.199999999997</v>
      </c>
      <c r="BA1516" s="16">
        <f t="shared" si="2662"/>
        <v>52540.100000000006</v>
      </c>
      <c r="BB1516" s="16">
        <f t="shared" si="2663"/>
        <v>40534</v>
      </c>
      <c r="BC1516" s="16"/>
      <c r="BD1516" s="30"/>
      <c r="BE1516" s="30"/>
      <c r="BF1516" s="1"/>
      <c r="BG1516" s="1"/>
      <c r="BH1516" s="1"/>
      <c r="BI1516" s="1"/>
      <c r="BJ1516" s="1"/>
    </row>
    <row r="1517" s="1" customFormat="1">
      <c r="A1517" s="13" t="s">
        <v>979</v>
      </c>
      <c r="B1517" s="14"/>
      <c r="C1517" s="13"/>
      <c r="D1517" s="13"/>
      <c r="E1517" s="29" t="s">
        <v>980</v>
      </c>
      <c r="F1517" s="16">
        <f t="shared" ref="F1517:F1521" si="2664">F1518</f>
        <v>218.5</v>
      </c>
      <c r="G1517" s="16">
        <f t="shared" ref="G1517:G1521" si="2665">G1518</f>
        <v>218.5</v>
      </c>
      <c r="H1517" s="16">
        <f t="shared" ref="H1517:H1521" si="2666">H1518</f>
        <v>218.5</v>
      </c>
      <c r="I1517" s="16">
        <f t="shared" si="2620"/>
        <v>0</v>
      </c>
      <c r="J1517" s="16">
        <f t="shared" si="2621"/>
        <v>0</v>
      </c>
      <c r="K1517" s="16">
        <f t="shared" si="2622"/>
        <v>0</v>
      </c>
      <c r="L1517" s="16">
        <f t="shared" si="2614"/>
        <v>218.5</v>
      </c>
      <c r="M1517" s="16">
        <f t="shared" si="2615"/>
        <v>218.5</v>
      </c>
      <c r="N1517" s="16">
        <f t="shared" si="2616"/>
        <v>218.5</v>
      </c>
      <c r="O1517" s="16">
        <f t="shared" si="2623"/>
        <v>241.5</v>
      </c>
      <c r="P1517" s="16">
        <f t="shared" si="2624"/>
        <v>0</v>
      </c>
      <c r="Q1517" s="16">
        <f t="shared" si="2625"/>
        <v>0</v>
      </c>
      <c r="R1517" s="16">
        <f t="shared" si="2643"/>
        <v>460</v>
      </c>
      <c r="S1517" s="16">
        <f t="shared" si="2644"/>
        <v>218.5</v>
      </c>
      <c r="T1517" s="16">
        <f t="shared" si="2645"/>
        <v>218.5</v>
      </c>
      <c r="U1517" s="16">
        <f t="shared" si="2626"/>
        <v>0</v>
      </c>
      <c r="V1517" s="16">
        <f t="shared" si="2627"/>
        <v>0</v>
      </c>
      <c r="W1517" s="16">
        <f t="shared" si="2628"/>
        <v>0</v>
      </c>
      <c r="X1517" s="16">
        <f t="shared" si="2646"/>
        <v>460</v>
      </c>
      <c r="Y1517" s="16">
        <f t="shared" si="2647"/>
        <v>218.5</v>
      </c>
      <c r="Z1517" s="16">
        <f t="shared" si="2648"/>
        <v>218.5</v>
      </c>
      <c r="AA1517" s="16">
        <f t="shared" si="2629"/>
        <v>0</v>
      </c>
      <c r="AB1517" s="16">
        <f t="shared" si="2630"/>
        <v>0</v>
      </c>
      <c r="AC1517" s="16">
        <f t="shared" si="2631"/>
        <v>0</v>
      </c>
      <c r="AD1517" s="16">
        <f t="shared" si="2649"/>
        <v>460</v>
      </c>
      <c r="AE1517" s="16">
        <f t="shared" si="2650"/>
        <v>218.5</v>
      </c>
      <c r="AF1517" s="16">
        <f t="shared" si="2651"/>
        <v>218.5</v>
      </c>
      <c r="AG1517" s="16">
        <f t="shared" si="2632"/>
        <v>0</v>
      </c>
      <c r="AH1517" s="16">
        <f t="shared" si="2652"/>
        <v>460</v>
      </c>
      <c r="AI1517" s="16">
        <f t="shared" si="2653"/>
        <v>218.5</v>
      </c>
      <c r="AJ1517" s="16">
        <f t="shared" si="2654"/>
        <v>218.5</v>
      </c>
      <c r="AK1517" s="16">
        <f t="shared" si="2633"/>
        <v>0</v>
      </c>
      <c r="AL1517" s="16">
        <f t="shared" si="2634"/>
        <v>0</v>
      </c>
      <c r="AM1517" s="16">
        <f t="shared" si="2635"/>
        <v>0</v>
      </c>
      <c r="AN1517" s="16">
        <f t="shared" si="2655"/>
        <v>460</v>
      </c>
      <c r="AO1517" s="16">
        <f t="shared" si="2656"/>
        <v>218.5</v>
      </c>
      <c r="AP1517" s="16">
        <f t="shared" si="2657"/>
        <v>218.5</v>
      </c>
      <c r="AQ1517" s="16">
        <f t="shared" si="2636"/>
        <v>0</v>
      </c>
      <c r="AR1517" s="16">
        <f t="shared" si="2637"/>
        <v>0</v>
      </c>
      <c r="AS1517" s="16">
        <f t="shared" si="2638"/>
        <v>0</v>
      </c>
      <c r="AT1517" s="16">
        <f t="shared" si="2658"/>
        <v>460</v>
      </c>
      <c r="AU1517" s="16">
        <f t="shared" si="2659"/>
        <v>218.5</v>
      </c>
      <c r="AV1517" s="16">
        <f t="shared" si="2660"/>
        <v>218.5</v>
      </c>
      <c r="AW1517" s="16">
        <f t="shared" si="2639"/>
        <v>0</v>
      </c>
      <c r="AX1517" s="16">
        <f t="shared" si="2640"/>
        <v>0</v>
      </c>
      <c r="AY1517" s="16">
        <f t="shared" si="2641"/>
        <v>0</v>
      </c>
      <c r="AZ1517" s="16">
        <f t="shared" si="2661"/>
        <v>460</v>
      </c>
      <c r="BA1517" s="16">
        <f t="shared" si="2662"/>
        <v>218.5</v>
      </c>
      <c r="BB1517" s="16">
        <f t="shared" si="2663"/>
        <v>218.5</v>
      </c>
      <c r="BC1517" s="16">
        <f t="shared" si="2642"/>
        <v>0</v>
      </c>
      <c r="BD1517" s="30"/>
      <c r="BE1517" s="30"/>
      <c r="BF1517" s="1"/>
      <c r="BG1517" s="1"/>
      <c r="BH1517" s="1"/>
      <c r="BI1517" s="1"/>
      <c r="BJ1517" s="1"/>
    </row>
    <row r="1518" s="1" customFormat="1">
      <c r="A1518" s="13" t="s">
        <v>979</v>
      </c>
      <c r="B1518" s="14" t="s">
        <v>192</v>
      </c>
      <c r="C1518" s="13"/>
      <c r="D1518" s="13"/>
      <c r="E1518" s="29" t="s">
        <v>193</v>
      </c>
      <c r="F1518" s="16">
        <f t="shared" si="2664"/>
        <v>218.5</v>
      </c>
      <c r="G1518" s="16">
        <f t="shared" si="2665"/>
        <v>218.5</v>
      </c>
      <c r="H1518" s="16">
        <f t="shared" si="2666"/>
        <v>218.5</v>
      </c>
      <c r="I1518" s="16">
        <f t="shared" si="2620"/>
        <v>0</v>
      </c>
      <c r="J1518" s="16">
        <f t="shared" si="2621"/>
        <v>0</v>
      </c>
      <c r="K1518" s="16">
        <f t="shared" si="2622"/>
        <v>0</v>
      </c>
      <c r="L1518" s="16">
        <f t="shared" si="2614"/>
        <v>218.5</v>
      </c>
      <c r="M1518" s="16">
        <f t="shared" si="2615"/>
        <v>218.5</v>
      </c>
      <c r="N1518" s="16">
        <f t="shared" si="2616"/>
        <v>218.5</v>
      </c>
      <c r="O1518" s="16">
        <f t="shared" si="2623"/>
        <v>241.5</v>
      </c>
      <c r="P1518" s="16">
        <f t="shared" si="2624"/>
        <v>0</v>
      </c>
      <c r="Q1518" s="16">
        <f t="shared" si="2625"/>
        <v>0</v>
      </c>
      <c r="R1518" s="16">
        <f t="shared" si="2643"/>
        <v>460</v>
      </c>
      <c r="S1518" s="16">
        <f t="shared" si="2644"/>
        <v>218.5</v>
      </c>
      <c r="T1518" s="16">
        <f t="shared" si="2645"/>
        <v>218.5</v>
      </c>
      <c r="U1518" s="16">
        <f t="shared" si="2626"/>
        <v>0</v>
      </c>
      <c r="V1518" s="16">
        <f t="shared" si="2627"/>
        <v>0</v>
      </c>
      <c r="W1518" s="16">
        <f t="shared" si="2628"/>
        <v>0</v>
      </c>
      <c r="X1518" s="16">
        <f t="shared" si="2646"/>
        <v>460</v>
      </c>
      <c r="Y1518" s="16">
        <f t="shared" si="2647"/>
        <v>218.5</v>
      </c>
      <c r="Z1518" s="16">
        <f t="shared" si="2648"/>
        <v>218.5</v>
      </c>
      <c r="AA1518" s="16">
        <f t="shared" si="2629"/>
        <v>0</v>
      </c>
      <c r="AB1518" s="16">
        <f t="shared" si="2630"/>
        <v>0</v>
      </c>
      <c r="AC1518" s="16">
        <f t="shared" si="2631"/>
        <v>0</v>
      </c>
      <c r="AD1518" s="16">
        <f t="shared" si="2649"/>
        <v>460</v>
      </c>
      <c r="AE1518" s="16">
        <f t="shared" si="2650"/>
        <v>218.5</v>
      </c>
      <c r="AF1518" s="16">
        <f t="shared" si="2651"/>
        <v>218.5</v>
      </c>
      <c r="AG1518" s="16">
        <f t="shared" si="2632"/>
        <v>0</v>
      </c>
      <c r="AH1518" s="16">
        <f t="shared" si="2652"/>
        <v>460</v>
      </c>
      <c r="AI1518" s="16">
        <f t="shared" si="2653"/>
        <v>218.5</v>
      </c>
      <c r="AJ1518" s="16">
        <f t="shared" si="2654"/>
        <v>218.5</v>
      </c>
      <c r="AK1518" s="16">
        <f t="shared" si="2633"/>
        <v>0</v>
      </c>
      <c r="AL1518" s="16">
        <f t="shared" si="2634"/>
        <v>0</v>
      </c>
      <c r="AM1518" s="16">
        <f t="shared" si="2635"/>
        <v>0</v>
      </c>
      <c r="AN1518" s="16">
        <f t="shared" si="2655"/>
        <v>460</v>
      </c>
      <c r="AO1518" s="16">
        <f t="shared" si="2656"/>
        <v>218.5</v>
      </c>
      <c r="AP1518" s="16">
        <f t="shared" si="2657"/>
        <v>218.5</v>
      </c>
      <c r="AQ1518" s="16">
        <f t="shared" si="2636"/>
        <v>0</v>
      </c>
      <c r="AR1518" s="16">
        <f t="shared" si="2637"/>
        <v>0</v>
      </c>
      <c r="AS1518" s="16">
        <f t="shared" si="2638"/>
        <v>0</v>
      </c>
      <c r="AT1518" s="16">
        <f t="shared" si="2658"/>
        <v>460</v>
      </c>
      <c r="AU1518" s="16">
        <f t="shared" si="2659"/>
        <v>218.5</v>
      </c>
      <c r="AV1518" s="16">
        <f t="shared" si="2660"/>
        <v>218.5</v>
      </c>
      <c r="AW1518" s="16">
        <f t="shared" si="2639"/>
        <v>0</v>
      </c>
      <c r="AX1518" s="16">
        <f t="shared" si="2640"/>
        <v>0</v>
      </c>
      <c r="AY1518" s="16">
        <f t="shared" si="2641"/>
        <v>0</v>
      </c>
      <c r="AZ1518" s="16">
        <f t="shared" si="2661"/>
        <v>460</v>
      </c>
      <c r="BA1518" s="16">
        <f t="shared" si="2662"/>
        <v>218.5</v>
      </c>
      <c r="BB1518" s="16">
        <f t="shared" si="2663"/>
        <v>218.5</v>
      </c>
      <c r="BC1518" s="16">
        <f t="shared" si="2642"/>
        <v>0</v>
      </c>
      <c r="BD1518" s="30"/>
      <c r="BE1518" s="30"/>
      <c r="BF1518" s="1"/>
      <c r="BG1518" s="1"/>
      <c r="BH1518" s="1"/>
      <c r="BI1518" s="1"/>
      <c r="BJ1518" s="1"/>
    </row>
    <row r="1519" s="1" customFormat="1">
      <c r="A1519" s="13" t="s">
        <v>979</v>
      </c>
      <c r="B1519" s="14">
        <v>300</v>
      </c>
      <c r="C1519" s="13" t="s">
        <v>37</v>
      </c>
      <c r="D1519" s="13" t="s">
        <v>38</v>
      </c>
      <c r="E1519" s="29" t="s">
        <v>39</v>
      </c>
      <c r="F1519" s="16">
        <f>172.5+46</f>
        <v>218.5</v>
      </c>
      <c r="G1519" s="16">
        <f>172.5+46</f>
        <v>218.5</v>
      </c>
      <c r="H1519" s="16">
        <f>172.5+46</f>
        <v>218.5</v>
      </c>
      <c r="I1519" s="16"/>
      <c r="J1519" s="16"/>
      <c r="K1519" s="16"/>
      <c r="L1519" s="16">
        <f t="shared" si="2614"/>
        <v>218.5</v>
      </c>
      <c r="M1519" s="16">
        <f t="shared" si="2615"/>
        <v>218.5</v>
      </c>
      <c r="N1519" s="16">
        <f t="shared" si="2616"/>
        <v>218.5</v>
      </c>
      <c r="O1519" s="16">
        <v>241.5</v>
      </c>
      <c r="P1519" s="16"/>
      <c r="Q1519" s="16"/>
      <c r="R1519" s="16">
        <f t="shared" si="2643"/>
        <v>460</v>
      </c>
      <c r="S1519" s="16">
        <f t="shared" si="2644"/>
        <v>218.5</v>
      </c>
      <c r="T1519" s="16">
        <f t="shared" si="2645"/>
        <v>218.5</v>
      </c>
      <c r="U1519" s="16"/>
      <c r="V1519" s="16"/>
      <c r="W1519" s="16"/>
      <c r="X1519" s="16">
        <f t="shared" si="2646"/>
        <v>460</v>
      </c>
      <c r="Y1519" s="16">
        <f t="shared" si="2647"/>
        <v>218.5</v>
      </c>
      <c r="Z1519" s="16">
        <f t="shared" si="2648"/>
        <v>218.5</v>
      </c>
      <c r="AA1519" s="16"/>
      <c r="AB1519" s="16"/>
      <c r="AC1519" s="16"/>
      <c r="AD1519" s="16">
        <f t="shared" si="2649"/>
        <v>460</v>
      </c>
      <c r="AE1519" s="16">
        <f t="shared" si="2650"/>
        <v>218.5</v>
      </c>
      <c r="AF1519" s="16">
        <f t="shared" si="2651"/>
        <v>218.5</v>
      </c>
      <c r="AG1519" s="16"/>
      <c r="AH1519" s="16">
        <f t="shared" si="2652"/>
        <v>460</v>
      </c>
      <c r="AI1519" s="16">
        <f t="shared" si="2653"/>
        <v>218.5</v>
      </c>
      <c r="AJ1519" s="16">
        <f t="shared" si="2654"/>
        <v>218.5</v>
      </c>
      <c r="AK1519" s="16"/>
      <c r="AL1519" s="16"/>
      <c r="AM1519" s="16"/>
      <c r="AN1519" s="16">
        <f t="shared" si="2655"/>
        <v>460</v>
      </c>
      <c r="AO1519" s="16">
        <f t="shared" si="2656"/>
        <v>218.5</v>
      </c>
      <c r="AP1519" s="16">
        <f t="shared" si="2657"/>
        <v>218.5</v>
      </c>
      <c r="AQ1519" s="16"/>
      <c r="AR1519" s="16"/>
      <c r="AS1519" s="16"/>
      <c r="AT1519" s="16">
        <f t="shared" si="2658"/>
        <v>460</v>
      </c>
      <c r="AU1519" s="16">
        <f t="shared" si="2659"/>
        <v>218.5</v>
      </c>
      <c r="AV1519" s="16">
        <f t="shared" si="2660"/>
        <v>218.5</v>
      </c>
      <c r="AW1519" s="16"/>
      <c r="AX1519" s="16"/>
      <c r="AY1519" s="16"/>
      <c r="AZ1519" s="16">
        <f t="shared" si="2661"/>
        <v>460</v>
      </c>
      <c r="BA1519" s="16">
        <f t="shared" si="2662"/>
        <v>218.5</v>
      </c>
      <c r="BB1519" s="16">
        <f t="shared" si="2663"/>
        <v>218.5</v>
      </c>
      <c r="BC1519" s="16"/>
      <c r="BD1519" s="30"/>
      <c r="BE1519" s="30"/>
      <c r="BF1519" s="1"/>
      <c r="BG1519" s="1"/>
      <c r="BH1519" s="1"/>
      <c r="BI1519" s="1"/>
      <c r="BJ1519" s="1"/>
    </row>
    <row r="1520" s="1" customFormat="1">
      <c r="A1520" s="13" t="s">
        <v>981</v>
      </c>
      <c r="B1520" s="14"/>
      <c r="C1520" s="13"/>
      <c r="D1520" s="13"/>
      <c r="E1520" s="29" t="s">
        <v>982</v>
      </c>
      <c r="F1520" s="16">
        <f t="shared" si="2664"/>
        <v>109816.2</v>
      </c>
      <c r="G1520" s="16">
        <f t="shared" si="2665"/>
        <v>109816.2</v>
      </c>
      <c r="H1520" s="16">
        <f t="shared" si="2666"/>
        <v>109816.2</v>
      </c>
      <c r="I1520" s="16">
        <f t="shared" si="2620"/>
        <v>0</v>
      </c>
      <c r="J1520" s="16">
        <f t="shared" si="2621"/>
        <v>0</v>
      </c>
      <c r="K1520" s="16">
        <f t="shared" si="2622"/>
        <v>0</v>
      </c>
      <c r="L1520" s="16">
        <f t="shared" si="2614"/>
        <v>109816.2</v>
      </c>
      <c r="M1520" s="16">
        <f t="shared" si="2615"/>
        <v>109816.2</v>
      </c>
      <c r="N1520" s="16">
        <f t="shared" si="2616"/>
        <v>109816.2</v>
      </c>
      <c r="O1520" s="16">
        <f t="shared" si="2623"/>
        <v>612</v>
      </c>
      <c r="P1520" s="16">
        <f t="shared" si="2624"/>
        <v>0</v>
      </c>
      <c r="Q1520" s="16">
        <f t="shared" si="2625"/>
        <v>0</v>
      </c>
      <c r="R1520" s="16">
        <f t="shared" si="2643"/>
        <v>110428.2</v>
      </c>
      <c r="S1520" s="16">
        <f t="shared" si="2644"/>
        <v>109816.2</v>
      </c>
      <c r="T1520" s="16">
        <f t="shared" si="2645"/>
        <v>109816.2</v>
      </c>
      <c r="U1520" s="16">
        <f t="shared" si="2626"/>
        <v>0</v>
      </c>
      <c r="V1520" s="16">
        <f t="shared" si="2627"/>
        <v>0</v>
      </c>
      <c r="W1520" s="16">
        <f t="shared" si="2628"/>
        <v>0</v>
      </c>
      <c r="X1520" s="16">
        <f t="shared" si="2646"/>
        <v>110428.2</v>
      </c>
      <c r="Y1520" s="16">
        <f t="shared" si="2647"/>
        <v>109816.2</v>
      </c>
      <c r="Z1520" s="16">
        <f t="shared" si="2648"/>
        <v>109816.2</v>
      </c>
      <c r="AA1520" s="16">
        <f t="shared" si="2629"/>
        <v>0</v>
      </c>
      <c r="AB1520" s="16">
        <f t="shared" si="2630"/>
        <v>0</v>
      </c>
      <c r="AC1520" s="16">
        <f t="shared" si="2631"/>
        <v>0</v>
      </c>
      <c r="AD1520" s="16">
        <f t="shared" si="2649"/>
        <v>110428.2</v>
      </c>
      <c r="AE1520" s="16">
        <f t="shared" si="2650"/>
        <v>109816.2</v>
      </c>
      <c r="AF1520" s="16">
        <f t="shared" si="2651"/>
        <v>109816.2</v>
      </c>
      <c r="AG1520" s="16">
        <f t="shared" si="2632"/>
        <v>0</v>
      </c>
      <c r="AH1520" s="16">
        <f t="shared" si="2652"/>
        <v>110428.2</v>
      </c>
      <c r="AI1520" s="16">
        <f t="shared" si="2653"/>
        <v>109816.2</v>
      </c>
      <c r="AJ1520" s="16">
        <f t="shared" si="2654"/>
        <v>109816.2</v>
      </c>
      <c r="AK1520" s="16">
        <f t="shared" si="2633"/>
        <v>0</v>
      </c>
      <c r="AL1520" s="16">
        <f t="shared" si="2634"/>
        <v>0</v>
      </c>
      <c r="AM1520" s="16">
        <f t="shared" si="2635"/>
        <v>0</v>
      </c>
      <c r="AN1520" s="16">
        <f t="shared" si="2655"/>
        <v>110428.2</v>
      </c>
      <c r="AO1520" s="16">
        <f t="shared" si="2656"/>
        <v>109816.2</v>
      </c>
      <c r="AP1520" s="16">
        <f t="shared" si="2657"/>
        <v>109816.2</v>
      </c>
      <c r="AQ1520" s="16">
        <f t="shared" si="2636"/>
        <v>0</v>
      </c>
      <c r="AR1520" s="16">
        <f t="shared" si="2637"/>
        <v>0</v>
      </c>
      <c r="AS1520" s="16">
        <f t="shared" si="2638"/>
        <v>0</v>
      </c>
      <c r="AT1520" s="16">
        <f t="shared" si="2658"/>
        <v>110428.2</v>
      </c>
      <c r="AU1520" s="16">
        <f t="shared" si="2659"/>
        <v>109816.2</v>
      </c>
      <c r="AV1520" s="16">
        <f t="shared" si="2660"/>
        <v>109816.2</v>
      </c>
      <c r="AW1520" s="16">
        <f t="shared" si="2639"/>
        <v>0</v>
      </c>
      <c r="AX1520" s="16">
        <f t="shared" si="2640"/>
        <v>0</v>
      </c>
      <c r="AY1520" s="16">
        <f t="shared" si="2641"/>
        <v>0</v>
      </c>
      <c r="AZ1520" s="16">
        <f t="shared" si="2661"/>
        <v>110428.2</v>
      </c>
      <c r="BA1520" s="16">
        <f t="shared" si="2662"/>
        <v>109816.2</v>
      </c>
      <c r="BB1520" s="16">
        <f t="shared" si="2663"/>
        <v>109816.2</v>
      </c>
      <c r="BC1520" s="16">
        <f t="shared" si="2642"/>
        <v>0</v>
      </c>
      <c r="BD1520" s="30"/>
      <c r="BE1520" s="30"/>
      <c r="BF1520" s="1"/>
      <c r="BG1520" s="1"/>
      <c r="BH1520" s="1"/>
      <c r="BI1520" s="1"/>
      <c r="BJ1520" s="1"/>
    </row>
    <row r="1521" s="1" customFormat="1">
      <c r="A1521" s="13" t="s">
        <v>981</v>
      </c>
      <c r="B1521" s="14" t="s">
        <v>66</v>
      </c>
      <c r="C1521" s="13"/>
      <c r="D1521" s="13"/>
      <c r="E1521" s="29" t="s">
        <v>67</v>
      </c>
      <c r="F1521" s="16">
        <f t="shared" si="2664"/>
        <v>109816.2</v>
      </c>
      <c r="G1521" s="16">
        <f t="shared" si="2665"/>
        <v>109816.2</v>
      </c>
      <c r="H1521" s="16">
        <f t="shared" si="2666"/>
        <v>109816.2</v>
      </c>
      <c r="I1521" s="16">
        <f t="shared" si="2620"/>
        <v>0</v>
      </c>
      <c r="J1521" s="16">
        <f t="shared" si="2621"/>
        <v>0</v>
      </c>
      <c r="K1521" s="16">
        <f t="shared" si="2622"/>
        <v>0</v>
      </c>
      <c r="L1521" s="16">
        <f t="shared" si="2614"/>
        <v>109816.2</v>
      </c>
      <c r="M1521" s="16">
        <f t="shared" si="2615"/>
        <v>109816.2</v>
      </c>
      <c r="N1521" s="16">
        <f t="shared" si="2616"/>
        <v>109816.2</v>
      </c>
      <c r="O1521" s="16">
        <f t="shared" si="2623"/>
        <v>612</v>
      </c>
      <c r="P1521" s="16">
        <f t="shared" si="2624"/>
        <v>0</v>
      </c>
      <c r="Q1521" s="16">
        <f t="shared" si="2625"/>
        <v>0</v>
      </c>
      <c r="R1521" s="16">
        <f t="shared" si="2643"/>
        <v>110428.2</v>
      </c>
      <c r="S1521" s="16">
        <f t="shared" si="2644"/>
        <v>109816.2</v>
      </c>
      <c r="T1521" s="16">
        <f t="shared" si="2645"/>
        <v>109816.2</v>
      </c>
      <c r="U1521" s="16">
        <f t="shared" si="2626"/>
        <v>0</v>
      </c>
      <c r="V1521" s="16">
        <f t="shared" si="2627"/>
        <v>0</v>
      </c>
      <c r="W1521" s="16">
        <f t="shared" si="2628"/>
        <v>0</v>
      </c>
      <c r="X1521" s="16">
        <f t="shared" si="2646"/>
        <v>110428.2</v>
      </c>
      <c r="Y1521" s="16">
        <f t="shared" si="2647"/>
        <v>109816.2</v>
      </c>
      <c r="Z1521" s="16">
        <f t="shared" si="2648"/>
        <v>109816.2</v>
      </c>
      <c r="AA1521" s="16">
        <f t="shared" si="2629"/>
        <v>0</v>
      </c>
      <c r="AB1521" s="16">
        <f t="shared" si="2630"/>
        <v>0</v>
      </c>
      <c r="AC1521" s="16">
        <f t="shared" si="2631"/>
        <v>0</v>
      </c>
      <c r="AD1521" s="16">
        <f t="shared" si="2649"/>
        <v>110428.2</v>
      </c>
      <c r="AE1521" s="16">
        <f t="shared" si="2650"/>
        <v>109816.2</v>
      </c>
      <c r="AF1521" s="16">
        <f t="shared" si="2651"/>
        <v>109816.2</v>
      </c>
      <c r="AG1521" s="16">
        <f t="shared" si="2632"/>
        <v>0</v>
      </c>
      <c r="AH1521" s="16">
        <f t="shared" si="2652"/>
        <v>110428.2</v>
      </c>
      <c r="AI1521" s="16">
        <f t="shared" si="2653"/>
        <v>109816.2</v>
      </c>
      <c r="AJ1521" s="16">
        <f t="shared" si="2654"/>
        <v>109816.2</v>
      </c>
      <c r="AK1521" s="16">
        <f t="shared" si="2633"/>
        <v>0</v>
      </c>
      <c r="AL1521" s="16">
        <f t="shared" si="2634"/>
        <v>0</v>
      </c>
      <c r="AM1521" s="16">
        <f t="shared" si="2635"/>
        <v>0</v>
      </c>
      <c r="AN1521" s="16">
        <f t="shared" si="2655"/>
        <v>110428.2</v>
      </c>
      <c r="AO1521" s="16">
        <f t="shared" si="2656"/>
        <v>109816.2</v>
      </c>
      <c r="AP1521" s="16">
        <f t="shared" si="2657"/>
        <v>109816.2</v>
      </c>
      <c r="AQ1521" s="16">
        <f t="shared" si="2636"/>
        <v>0</v>
      </c>
      <c r="AR1521" s="16">
        <f t="shared" si="2637"/>
        <v>0</v>
      </c>
      <c r="AS1521" s="16">
        <f t="shared" si="2638"/>
        <v>0</v>
      </c>
      <c r="AT1521" s="16">
        <f t="shared" si="2658"/>
        <v>110428.2</v>
      </c>
      <c r="AU1521" s="16">
        <f t="shared" si="2659"/>
        <v>109816.2</v>
      </c>
      <c r="AV1521" s="16">
        <f t="shared" si="2660"/>
        <v>109816.2</v>
      </c>
      <c r="AW1521" s="16">
        <f t="shared" si="2639"/>
        <v>0</v>
      </c>
      <c r="AX1521" s="16">
        <f t="shared" si="2640"/>
        <v>0</v>
      </c>
      <c r="AY1521" s="16">
        <f t="shared" si="2641"/>
        <v>0</v>
      </c>
      <c r="AZ1521" s="16">
        <f t="shared" si="2661"/>
        <v>110428.2</v>
      </c>
      <c r="BA1521" s="16">
        <f t="shared" si="2662"/>
        <v>109816.2</v>
      </c>
      <c r="BB1521" s="16">
        <f t="shared" si="2663"/>
        <v>109816.2</v>
      </c>
      <c r="BC1521" s="16">
        <f t="shared" si="2642"/>
        <v>0</v>
      </c>
      <c r="BD1521" s="30"/>
      <c r="BE1521" s="30"/>
      <c r="BF1521" s="1"/>
      <c r="BG1521" s="1"/>
      <c r="BH1521" s="1"/>
      <c r="BI1521" s="1"/>
      <c r="BJ1521" s="1"/>
    </row>
    <row r="1522" s="1" customFormat="1">
      <c r="A1522" s="13" t="s">
        <v>981</v>
      </c>
      <c r="B1522" s="14">
        <v>200</v>
      </c>
      <c r="C1522" s="13" t="s">
        <v>37</v>
      </c>
      <c r="D1522" s="13" t="s">
        <v>38</v>
      </c>
      <c r="E1522" s="29" t="s">
        <v>39</v>
      </c>
      <c r="F1522" s="16">
        <v>109816.2</v>
      </c>
      <c r="G1522" s="16">
        <v>109816.2</v>
      </c>
      <c r="H1522" s="16">
        <v>109816.2</v>
      </c>
      <c r="I1522" s="16"/>
      <c r="J1522" s="16"/>
      <c r="K1522" s="16"/>
      <c r="L1522" s="16">
        <f t="shared" si="2614"/>
        <v>109816.2</v>
      </c>
      <c r="M1522" s="16">
        <f t="shared" si="2615"/>
        <v>109816.2</v>
      </c>
      <c r="N1522" s="16">
        <f t="shared" si="2616"/>
        <v>109816.2</v>
      </c>
      <c r="O1522" s="16">
        <v>612</v>
      </c>
      <c r="P1522" s="16"/>
      <c r="Q1522" s="16"/>
      <c r="R1522" s="16">
        <f t="shared" si="2643"/>
        <v>110428.2</v>
      </c>
      <c r="S1522" s="16">
        <f t="shared" si="2644"/>
        <v>109816.2</v>
      </c>
      <c r="T1522" s="16">
        <f t="shared" si="2645"/>
        <v>109816.2</v>
      </c>
      <c r="U1522" s="16"/>
      <c r="V1522" s="16"/>
      <c r="W1522" s="16"/>
      <c r="X1522" s="16">
        <f t="shared" si="2646"/>
        <v>110428.2</v>
      </c>
      <c r="Y1522" s="16">
        <f t="shared" si="2647"/>
        <v>109816.2</v>
      </c>
      <c r="Z1522" s="16">
        <f t="shared" si="2648"/>
        <v>109816.2</v>
      </c>
      <c r="AA1522" s="16"/>
      <c r="AB1522" s="16"/>
      <c r="AC1522" s="16"/>
      <c r="AD1522" s="16">
        <f t="shared" si="2649"/>
        <v>110428.2</v>
      </c>
      <c r="AE1522" s="16">
        <f t="shared" si="2650"/>
        <v>109816.2</v>
      </c>
      <c r="AF1522" s="16">
        <f t="shared" si="2651"/>
        <v>109816.2</v>
      </c>
      <c r="AG1522" s="16"/>
      <c r="AH1522" s="16">
        <f t="shared" si="2652"/>
        <v>110428.2</v>
      </c>
      <c r="AI1522" s="16">
        <f t="shared" si="2653"/>
        <v>109816.2</v>
      </c>
      <c r="AJ1522" s="16">
        <f t="shared" si="2654"/>
        <v>109816.2</v>
      </c>
      <c r="AK1522" s="16"/>
      <c r="AL1522" s="16"/>
      <c r="AM1522" s="16"/>
      <c r="AN1522" s="16">
        <f t="shared" si="2655"/>
        <v>110428.2</v>
      </c>
      <c r="AO1522" s="16">
        <f t="shared" si="2656"/>
        <v>109816.2</v>
      </c>
      <c r="AP1522" s="16">
        <f t="shared" si="2657"/>
        <v>109816.2</v>
      </c>
      <c r="AQ1522" s="16"/>
      <c r="AR1522" s="16"/>
      <c r="AS1522" s="16"/>
      <c r="AT1522" s="16">
        <f t="shared" si="2658"/>
        <v>110428.2</v>
      </c>
      <c r="AU1522" s="16">
        <f t="shared" si="2659"/>
        <v>109816.2</v>
      </c>
      <c r="AV1522" s="16">
        <f t="shared" si="2660"/>
        <v>109816.2</v>
      </c>
      <c r="AW1522" s="16"/>
      <c r="AX1522" s="16"/>
      <c r="AY1522" s="16"/>
      <c r="AZ1522" s="16">
        <f t="shared" si="2661"/>
        <v>110428.2</v>
      </c>
      <c r="BA1522" s="16">
        <f t="shared" si="2662"/>
        <v>109816.2</v>
      </c>
      <c r="BB1522" s="16">
        <f t="shared" si="2663"/>
        <v>109816.2</v>
      </c>
      <c r="BC1522" s="16"/>
      <c r="BD1522" s="30"/>
      <c r="BE1522" s="30"/>
      <c r="BF1522" s="1"/>
      <c r="BG1522" s="1"/>
      <c r="BH1522" s="1"/>
      <c r="BI1522" s="1"/>
      <c r="BJ1522" s="1"/>
    </row>
    <row r="1523" s="1" customFormat="1">
      <c r="A1523" s="13" t="s">
        <v>983</v>
      </c>
      <c r="B1523" s="14"/>
      <c r="C1523" s="13"/>
      <c r="D1523" s="13"/>
      <c r="E1523" s="29" t="s">
        <v>984</v>
      </c>
      <c r="F1523" s="16">
        <f>F1524+F1526+F1528</f>
        <v>3190.6000000000004</v>
      </c>
      <c r="G1523" s="16">
        <f>G1524+G1526+G1528</f>
        <v>3222.7000000000003</v>
      </c>
      <c r="H1523" s="16">
        <f>H1524+H1526+H1528</f>
        <v>3222.7000000000003</v>
      </c>
      <c r="I1523" s="16">
        <f>I1524+I1526+I1528</f>
        <v>0</v>
      </c>
      <c r="J1523" s="16">
        <f>J1524+J1526+J1528</f>
        <v>0</v>
      </c>
      <c r="K1523" s="16">
        <f>K1524+K1526+K1528</f>
        <v>0</v>
      </c>
      <c r="L1523" s="16">
        <f t="shared" si="2614"/>
        <v>3190.6000000000004</v>
      </c>
      <c r="M1523" s="16">
        <f t="shared" si="2615"/>
        <v>3222.7000000000003</v>
      </c>
      <c r="N1523" s="16">
        <f t="shared" si="2616"/>
        <v>3222.7000000000003</v>
      </c>
      <c r="O1523" s="16">
        <f>O1524+O1526+O1528</f>
        <v>142.09999999999999</v>
      </c>
      <c r="P1523" s="16">
        <f>P1524+P1526+P1528</f>
        <v>171.30000000000001</v>
      </c>
      <c r="Q1523" s="16">
        <f>Q1524+Q1526+Q1528</f>
        <v>171.30000000000001</v>
      </c>
      <c r="R1523" s="16">
        <f t="shared" si="2643"/>
        <v>3332.7000000000003</v>
      </c>
      <c r="S1523" s="16">
        <f t="shared" si="2644"/>
        <v>3394.0000000000005</v>
      </c>
      <c r="T1523" s="16">
        <f t="shared" si="2645"/>
        <v>3394.0000000000005</v>
      </c>
      <c r="U1523" s="16">
        <f>U1524+U1526+U1528</f>
        <v>0</v>
      </c>
      <c r="V1523" s="16">
        <f>V1524+V1526+V1528</f>
        <v>0</v>
      </c>
      <c r="W1523" s="16">
        <f>W1524+W1526+W1528</f>
        <v>0</v>
      </c>
      <c r="X1523" s="16">
        <f t="shared" si="2646"/>
        <v>3332.7000000000003</v>
      </c>
      <c r="Y1523" s="16">
        <f t="shared" si="2647"/>
        <v>3394.0000000000005</v>
      </c>
      <c r="Z1523" s="16">
        <f t="shared" si="2648"/>
        <v>3394.0000000000005</v>
      </c>
      <c r="AA1523" s="16">
        <f>AA1524+AA1526+AA1528</f>
        <v>3526.5120000000002</v>
      </c>
      <c r="AB1523" s="16">
        <f>AB1524+AB1526+AB1528</f>
        <v>0</v>
      </c>
      <c r="AC1523" s="16">
        <f>AC1524+AC1526+AC1528</f>
        <v>0</v>
      </c>
      <c r="AD1523" s="16">
        <f t="shared" si="2649"/>
        <v>6859.2120000000004</v>
      </c>
      <c r="AE1523" s="16">
        <f t="shared" si="2650"/>
        <v>3394.0000000000005</v>
      </c>
      <c r="AF1523" s="16">
        <f t="shared" si="2651"/>
        <v>3394.0000000000005</v>
      </c>
      <c r="AG1523" s="16">
        <f>AG1524+AG1526+AG1528</f>
        <v>0</v>
      </c>
      <c r="AH1523" s="16">
        <f t="shared" si="2652"/>
        <v>6859.2120000000004</v>
      </c>
      <c r="AI1523" s="16">
        <f t="shared" si="2653"/>
        <v>3394.0000000000005</v>
      </c>
      <c r="AJ1523" s="16">
        <f t="shared" si="2654"/>
        <v>3394.0000000000005</v>
      </c>
      <c r="AK1523" s="16">
        <f>AK1524+AK1526+AK1528</f>
        <v>0</v>
      </c>
      <c r="AL1523" s="16">
        <f>AL1524+AL1526+AL1528</f>
        <v>0</v>
      </c>
      <c r="AM1523" s="16">
        <f>AM1524+AM1526+AM1528</f>
        <v>0</v>
      </c>
      <c r="AN1523" s="16">
        <f t="shared" si="2655"/>
        <v>6859.2120000000004</v>
      </c>
      <c r="AO1523" s="16">
        <f t="shared" si="2656"/>
        <v>3394.0000000000005</v>
      </c>
      <c r="AP1523" s="16">
        <f t="shared" si="2657"/>
        <v>3394.0000000000005</v>
      </c>
      <c r="AQ1523" s="16">
        <f>AQ1524+AQ1526+AQ1528</f>
        <v>0</v>
      </c>
      <c r="AR1523" s="16">
        <f>AR1524+AR1526+AR1528</f>
        <v>0</v>
      </c>
      <c r="AS1523" s="16">
        <f>AS1524+AS1526+AS1528</f>
        <v>0</v>
      </c>
      <c r="AT1523" s="16">
        <f t="shared" si="2658"/>
        <v>6859.2120000000004</v>
      </c>
      <c r="AU1523" s="16">
        <f t="shared" si="2659"/>
        <v>3394.0000000000005</v>
      </c>
      <c r="AV1523" s="16">
        <f t="shared" si="2660"/>
        <v>3394.0000000000005</v>
      </c>
      <c r="AW1523" s="16">
        <f>AW1524+AW1526+AW1528</f>
        <v>0</v>
      </c>
      <c r="AX1523" s="16">
        <f>AX1524+AX1526+AX1528</f>
        <v>0</v>
      </c>
      <c r="AY1523" s="16">
        <f>AY1524+AY1526+AY1528</f>
        <v>0</v>
      </c>
      <c r="AZ1523" s="16">
        <f t="shared" si="2661"/>
        <v>6859.2120000000004</v>
      </c>
      <c r="BA1523" s="16">
        <f t="shared" si="2662"/>
        <v>3394.0000000000005</v>
      </c>
      <c r="BB1523" s="16">
        <f t="shared" si="2663"/>
        <v>3394.0000000000005</v>
      </c>
      <c r="BC1523" s="16">
        <f>BC1524+BC1526+BC1528</f>
        <v>0</v>
      </c>
      <c r="BD1523" s="30"/>
      <c r="BE1523" s="30"/>
      <c r="BF1523" s="1"/>
      <c r="BG1523" s="1"/>
      <c r="BH1523" s="1"/>
      <c r="BI1523" s="1"/>
      <c r="BJ1523" s="1"/>
    </row>
    <row r="1524" s="1" customFormat="1">
      <c r="A1524" s="13" t="s">
        <v>983</v>
      </c>
      <c r="B1524" s="14" t="s">
        <v>148</v>
      </c>
      <c r="C1524" s="13"/>
      <c r="D1524" s="13"/>
      <c r="E1524" s="29" t="s">
        <v>149</v>
      </c>
      <c r="F1524" s="16">
        <f>F1525</f>
        <v>1014.4</v>
      </c>
      <c r="G1524" s="16">
        <f>G1525</f>
        <v>1046.5</v>
      </c>
      <c r="H1524" s="16">
        <f>H1525</f>
        <v>1046.5</v>
      </c>
      <c r="I1524" s="16">
        <f>I1525</f>
        <v>0</v>
      </c>
      <c r="J1524" s="16">
        <f>J1525</f>
        <v>0</v>
      </c>
      <c r="K1524" s="16">
        <f>K1525</f>
        <v>0</v>
      </c>
      <c r="L1524" s="16">
        <f t="shared" si="2614"/>
        <v>1014.4</v>
      </c>
      <c r="M1524" s="16">
        <f t="shared" si="2615"/>
        <v>1046.5</v>
      </c>
      <c r="N1524" s="16">
        <f t="shared" si="2616"/>
        <v>1046.5</v>
      </c>
      <c r="O1524" s="16">
        <f>O1525</f>
        <v>142.09999999999999</v>
      </c>
      <c r="P1524" s="16">
        <f>P1525</f>
        <v>171.30000000000001</v>
      </c>
      <c r="Q1524" s="16">
        <f>Q1525</f>
        <v>171.30000000000001</v>
      </c>
      <c r="R1524" s="16">
        <f t="shared" si="2643"/>
        <v>1156.5</v>
      </c>
      <c r="S1524" s="16">
        <f t="shared" si="2644"/>
        <v>1217.8</v>
      </c>
      <c r="T1524" s="16">
        <f t="shared" si="2645"/>
        <v>1217.8</v>
      </c>
      <c r="U1524" s="16">
        <f>U1525</f>
        <v>0</v>
      </c>
      <c r="V1524" s="16">
        <f>V1525</f>
        <v>0</v>
      </c>
      <c r="W1524" s="16">
        <f>W1525</f>
        <v>0</v>
      </c>
      <c r="X1524" s="16">
        <f t="shared" si="2646"/>
        <v>1156.5</v>
      </c>
      <c r="Y1524" s="16">
        <f t="shared" si="2647"/>
        <v>1217.8</v>
      </c>
      <c r="Z1524" s="16">
        <f t="shared" si="2648"/>
        <v>1217.8</v>
      </c>
      <c r="AA1524" s="16">
        <f>AA1525</f>
        <v>0</v>
      </c>
      <c r="AB1524" s="16">
        <f>AB1525</f>
        <v>0</v>
      </c>
      <c r="AC1524" s="16">
        <f>AC1525</f>
        <v>0</v>
      </c>
      <c r="AD1524" s="16">
        <f t="shared" si="2649"/>
        <v>1156.5</v>
      </c>
      <c r="AE1524" s="16">
        <f t="shared" si="2650"/>
        <v>1217.8</v>
      </c>
      <c r="AF1524" s="16">
        <f t="shared" si="2651"/>
        <v>1217.8</v>
      </c>
      <c r="AG1524" s="16">
        <f>AG1525</f>
        <v>0</v>
      </c>
      <c r="AH1524" s="16">
        <f t="shared" si="2652"/>
        <v>1156.5</v>
      </c>
      <c r="AI1524" s="16">
        <f t="shared" si="2653"/>
        <v>1217.8</v>
      </c>
      <c r="AJ1524" s="16">
        <f t="shared" si="2654"/>
        <v>1217.8</v>
      </c>
      <c r="AK1524" s="16">
        <f>AK1525</f>
        <v>0</v>
      </c>
      <c r="AL1524" s="16">
        <f>AL1525</f>
        <v>0</v>
      </c>
      <c r="AM1524" s="16">
        <f>AM1525</f>
        <v>0</v>
      </c>
      <c r="AN1524" s="16">
        <f t="shared" si="2655"/>
        <v>1156.5</v>
      </c>
      <c r="AO1524" s="16">
        <f t="shared" si="2656"/>
        <v>1217.8</v>
      </c>
      <c r="AP1524" s="16">
        <f t="shared" si="2657"/>
        <v>1217.8</v>
      </c>
      <c r="AQ1524" s="16">
        <f>AQ1525</f>
        <v>0</v>
      </c>
      <c r="AR1524" s="16">
        <f>AR1525</f>
        <v>0</v>
      </c>
      <c r="AS1524" s="16">
        <f>AS1525</f>
        <v>0</v>
      </c>
      <c r="AT1524" s="16">
        <f t="shared" si="2658"/>
        <v>1156.5</v>
      </c>
      <c r="AU1524" s="16">
        <f t="shared" si="2659"/>
        <v>1217.8</v>
      </c>
      <c r="AV1524" s="16">
        <f t="shared" si="2660"/>
        <v>1217.8</v>
      </c>
      <c r="AW1524" s="16">
        <f>AW1525</f>
        <v>0</v>
      </c>
      <c r="AX1524" s="16">
        <f>AX1525</f>
        <v>0</v>
      </c>
      <c r="AY1524" s="16">
        <f>AY1525</f>
        <v>0</v>
      </c>
      <c r="AZ1524" s="16">
        <f t="shared" si="2661"/>
        <v>1156.5</v>
      </c>
      <c r="BA1524" s="16">
        <f t="shared" si="2662"/>
        <v>1217.8</v>
      </c>
      <c r="BB1524" s="16">
        <f t="shared" si="2663"/>
        <v>1217.8</v>
      </c>
      <c r="BC1524" s="16">
        <f>BC1525</f>
        <v>0</v>
      </c>
      <c r="BD1524" s="30"/>
      <c r="BE1524" s="30"/>
      <c r="BF1524" s="1"/>
      <c r="BG1524" s="1"/>
      <c r="BH1524" s="1"/>
      <c r="BI1524" s="1"/>
      <c r="BJ1524" s="1"/>
    </row>
    <row r="1525" s="1" customFormat="1">
      <c r="A1525" s="13" t="s">
        <v>983</v>
      </c>
      <c r="B1525" s="14">
        <v>100</v>
      </c>
      <c r="C1525" s="13" t="s">
        <v>106</v>
      </c>
      <c r="D1525" s="13" t="s">
        <v>169</v>
      </c>
      <c r="E1525" s="29" t="s">
        <v>170</v>
      </c>
      <c r="F1525" s="16">
        <v>1014.4</v>
      </c>
      <c r="G1525" s="16">
        <v>1046.5</v>
      </c>
      <c r="H1525" s="16">
        <v>1046.5</v>
      </c>
      <c r="I1525" s="16"/>
      <c r="J1525" s="16"/>
      <c r="K1525" s="16"/>
      <c r="L1525" s="16">
        <f t="shared" si="2614"/>
        <v>1014.4</v>
      </c>
      <c r="M1525" s="16">
        <f t="shared" si="2615"/>
        <v>1046.5</v>
      </c>
      <c r="N1525" s="16">
        <f t="shared" si="2616"/>
        <v>1046.5</v>
      </c>
      <c r="O1525" s="16">
        <v>142.09999999999999</v>
      </c>
      <c r="P1525" s="16">
        <v>171.30000000000001</v>
      </c>
      <c r="Q1525" s="16">
        <v>171.30000000000001</v>
      </c>
      <c r="R1525" s="16">
        <f t="shared" si="2643"/>
        <v>1156.5</v>
      </c>
      <c r="S1525" s="16">
        <f t="shared" si="2644"/>
        <v>1217.8</v>
      </c>
      <c r="T1525" s="16">
        <f t="shared" si="2645"/>
        <v>1217.8</v>
      </c>
      <c r="U1525" s="16"/>
      <c r="V1525" s="16"/>
      <c r="W1525" s="16"/>
      <c r="X1525" s="16">
        <f t="shared" si="2646"/>
        <v>1156.5</v>
      </c>
      <c r="Y1525" s="16">
        <f t="shared" si="2647"/>
        <v>1217.8</v>
      </c>
      <c r="Z1525" s="16">
        <f t="shared" si="2648"/>
        <v>1217.8</v>
      </c>
      <c r="AA1525" s="16"/>
      <c r="AB1525" s="16"/>
      <c r="AC1525" s="16"/>
      <c r="AD1525" s="16">
        <f t="shared" si="2649"/>
        <v>1156.5</v>
      </c>
      <c r="AE1525" s="16">
        <f t="shared" si="2650"/>
        <v>1217.8</v>
      </c>
      <c r="AF1525" s="16">
        <f t="shared" si="2651"/>
        <v>1217.8</v>
      </c>
      <c r="AG1525" s="16"/>
      <c r="AH1525" s="16">
        <f t="shared" si="2652"/>
        <v>1156.5</v>
      </c>
      <c r="AI1525" s="16">
        <f t="shared" si="2653"/>
        <v>1217.8</v>
      </c>
      <c r="AJ1525" s="16">
        <f t="shared" si="2654"/>
        <v>1217.8</v>
      </c>
      <c r="AK1525" s="16"/>
      <c r="AL1525" s="16"/>
      <c r="AM1525" s="16"/>
      <c r="AN1525" s="16">
        <f t="shared" si="2655"/>
        <v>1156.5</v>
      </c>
      <c r="AO1525" s="16">
        <f t="shared" si="2656"/>
        <v>1217.8</v>
      </c>
      <c r="AP1525" s="16">
        <f t="shared" si="2657"/>
        <v>1217.8</v>
      </c>
      <c r="AQ1525" s="16"/>
      <c r="AR1525" s="16"/>
      <c r="AS1525" s="16"/>
      <c r="AT1525" s="16">
        <f t="shared" si="2658"/>
        <v>1156.5</v>
      </c>
      <c r="AU1525" s="16">
        <f t="shared" si="2659"/>
        <v>1217.8</v>
      </c>
      <c r="AV1525" s="16">
        <f t="shared" si="2660"/>
        <v>1217.8</v>
      </c>
      <c r="AW1525" s="16"/>
      <c r="AX1525" s="16"/>
      <c r="AY1525" s="16"/>
      <c r="AZ1525" s="16">
        <f t="shared" si="2661"/>
        <v>1156.5</v>
      </c>
      <c r="BA1525" s="16">
        <f t="shared" si="2662"/>
        <v>1217.8</v>
      </c>
      <c r="BB1525" s="16">
        <f t="shared" si="2663"/>
        <v>1217.8</v>
      </c>
      <c r="BC1525" s="16"/>
      <c r="BD1525" s="30"/>
      <c r="BE1525" s="30"/>
      <c r="BF1525" s="1"/>
      <c r="BG1525" s="1"/>
      <c r="BH1525" s="1"/>
      <c r="BI1525" s="1"/>
      <c r="BJ1525" s="1"/>
    </row>
    <row r="1526" s="1" customFormat="1">
      <c r="A1526" s="13" t="s">
        <v>983</v>
      </c>
      <c r="B1526" s="14" t="s">
        <v>66</v>
      </c>
      <c r="C1526" s="13"/>
      <c r="D1526" s="13"/>
      <c r="E1526" s="29" t="s">
        <v>67</v>
      </c>
      <c r="F1526" s="16">
        <f>F1527</f>
        <v>2156.8000000000002</v>
      </c>
      <c r="G1526" s="16">
        <f>G1527</f>
        <v>2156.8000000000002</v>
      </c>
      <c r="H1526" s="16">
        <f>H1527</f>
        <v>2156.8000000000002</v>
      </c>
      <c r="I1526" s="16">
        <f>I1527</f>
        <v>0</v>
      </c>
      <c r="J1526" s="16">
        <f>J1527</f>
        <v>0</v>
      </c>
      <c r="K1526" s="16">
        <f>K1527</f>
        <v>0</v>
      </c>
      <c r="L1526" s="16">
        <f t="shared" si="2614"/>
        <v>2156.8000000000002</v>
      </c>
      <c r="M1526" s="16">
        <f t="shared" si="2615"/>
        <v>2156.8000000000002</v>
      </c>
      <c r="N1526" s="16">
        <f t="shared" si="2616"/>
        <v>2156.8000000000002</v>
      </c>
      <c r="O1526" s="16">
        <f>O1527</f>
        <v>0</v>
      </c>
      <c r="P1526" s="16">
        <f>P1527</f>
        <v>0</v>
      </c>
      <c r="Q1526" s="16">
        <f>Q1527</f>
        <v>0</v>
      </c>
      <c r="R1526" s="16">
        <f t="shared" si="2643"/>
        <v>2156.8000000000002</v>
      </c>
      <c r="S1526" s="16">
        <f t="shared" si="2644"/>
        <v>2156.8000000000002</v>
      </c>
      <c r="T1526" s="16">
        <f t="shared" si="2645"/>
        <v>2156.8000000000002</v>
      </c>
      <c r="U1526" s="16">
        <f>U1527</f>
        <v>0</v>
      </c>
      <c r="V1526" s="16">
        <f>V1527</f>
        <v>0</v>
      </c>
      <c r="W1526" s="16">
        <f>W1527</f>
        <v>0</v>
      </c>
      <c r="X1526" s="16">
        <f t="shared" si="2646"/>
        <v>2156.8000000000002</v>
      </c>
      <c r="Y1526" s="16">
        <f t="shared" si="2647"/>
        <v>2156.8000000000002</v>
      </c>
      <c r="Z1526" s="16">
        <f t="shared" si="2648"/>
        <v>2156.8000000000002</v>
      </c>
      <c r="AA1526" s="16">
        <f>AA1527</f>
        <v>3526.5120000000002</v>
      </c>
      <c r="AB1526" s="16">
        <f>AB1527</f>
        <v>0</v>
      </c>
      <c r="AC1526" s="16">
        <f>AC1527</f>
        <v>0</v>
      </c>
      <c r="AD1526" s="16">
        <f t="shared" si="2649"/>
        <v>5683.3119999999999</v>
      </c>
      <c r="AE1526" s="16">
        <f t="shared" si="2650"/>
        <v>2156.8000000000002</v>
      </c>
      <c r="AF1526" s="16">
        <f t="shared" si="2651"/>
        <v>2156.8000000000002</v>
      </c>
      <c r="AG1526" s="16">
        <f>AG1527</f>
        <v>0</v>
      </c>
      <c r="AH1526" s="16">
        <f t="shared" si="2652"/>
        <v>5683.3119999999999</v>
      </c>
      <c r="AI1526" s="16">
        <f t="shared" si="2653"/>
        <v>2156.8000000000002</v>
      </c>
      <c r="AJ1526" s="16">
        <f t="shared" si="2654"/>
        <v>2156.8000000000002</v>
      </c>
      <c r="AK1526" s="16">
        <f>AK1527</f>
        <v>0</v>
      </c>
      <c r="AL1526" s="16">
        <f>AL1527</f>
        <v>0</v>
      </c>
      <c r="AM1526" s="16">
        <f>AM1527</f>
        <v>0</v>
      </c>
      <c r="AN1526" s="16">
        <f t="shared" si="2655"/>
        <v>5683.3119999999999</v>
      </c>
      <c r="AO1526" s="16">
        <f t="shared" si="2656"/>
        <v>2156.8000000000002</v>
      </c>
      <c r="AP1526" s="16">
        <f t="shared" si="2657"/>
        <v>2156.8000000000002</v>
      </c>
      <c r="AQ1526" s="16">
        <f>AQ1527</f>
        <v>0</v>
      </c>
      <c r="AR1526" s="16">
        <f>AR1527</f>
        <v>0</v>
      </c>
      <c r="AS1526" s="16">
        <f>AS1527</f>
        <v>0</v>
      </c>
      <c r="AT1526" s="16">
        <f t="shared" si="2658"/>
        <v>5683.3119999999999</v>
      </c>
      <c r="AU1526" s="16">
        <f t="shared" si="2659"/>
        <v>2156.8000000000002</v>
      </c>
      <c r="AV1526" s="16">
        <f t="shared" si="2660"/>
        <v>2156.8000000000002</v>
      </c>
      <c r="AW1526" s="16">
        <f>AW1527</f>
        <v>0</v>
      </c>
      <c r="AX1526" s="16">
        <f>AX1527</f>
        <v>0</v>
      </c>
      <c r="AY1526" s="16">
        <f>AY1527</f>
        <v>0</v>
      </c>
      <c r="AZ1526" s="16">
        <f t="shared" si="2661"/>
        <v>5683.3119999999999</v>
      </c>
      <c r="BA1526" s="16">
        <f t="shared" si="2662"/>
        <v>2156.8000000000002</v>
      </c>
      <c r="BB1526" s="16">
        <f t="shared" si="2663"/>
        <v>2156.8000000000002</v>
      </c>
      <c r="BC1526" s="16">
        <f>BC1527</f>
        <v>0</v>
      </c>
      <c r="BD1526" s="30"/>
      <c r="BE1526" s="30"/>
      <c r="BF1526" s="1"/>
      <c r="BG1526" s="1"/>
      <c r="BH1526" s="1"/>
      <c r="BI1526" s="1"/>
      <c r="BJ1526" s="1"/>
    </row>
    <row r="1527" s="1" customFormat="1">
      <c r="A1527" s="13" t="s">
        <v>983</v>
      </c>
      <c r="B1527" s="14">
        <v>200</v>
      </c>
      <c r="C1527" s="13" t="s">
        <v>106</v>
      </c>
      <c r="D1527" s="13" t="s">
        <v>169</v>
      </c>
      <c r="E1527" s="29" t="s">
        <v>170</v>
      </c>
      <c r="F1527" s="16">
        <v>2156.8000000000002</v>
      </c>
      <c r="G1527" s="16">
        <v>2156.8000000000002</v>
      </c>
      <c r="H1527" s="16">
        <v>2156.8000000000002</v>
      </c>
      <c r="I1527" s="16"/>
      <c r="J1527" s="16"/>
      <c r="K1527" s="16"/>
      <c r="L1527" s="16">
        <f t="shared" si="2614"/>
        <v>2156.8000000000002</v>
      </c>
      <c r="M1527" s="16">
        <f t="shared" si="2615"/>
        <v>2156.8000000000002</v>
      </c>
      <c r="N1527" s="16">
        <f t="shared" si="2616"/>
        <v>2156.8000000000002</v>
      </c>
      <c r="O1527" s="16"/>
      <c r="P1527" s="16"/>
      <c r="Q1527" s="16"/>
      <c r="R1527" s="16">
        <f t="shared" si="2643"/>
        <v>2156.8000000000002</v>
      </c>
      <c r="S1527" s="16">
        <f t="shared" si="2644"/>
        <v>2156.8000000000002</v>
      </c>
      <c r="T1527" s="16">
        <f t="shared" si="2645"/>
        <v>2156.8000000000002</v>
      </c>
      <c r="U1527" s="16"/>
      <c r="V1527" s="16"/>
      <c r="W1527" s="16"/>
      <c r="X1527" s="16">
        <f t="shared" si="2646"/>
        <v>2156.8000000000002</v>
      </c>
      <c r="Y1527" s="16">
        <f t="shared" si="2647"/>
        <v>2156.8000000000002</v>
      </c>
      <c r="Z1527" s="16">
        <f t="shared" si="2648"/>
        <v>2156.8000000000002</v>
      </c>
      <c r="AA1527" s="16">
        <v>3526.5120000000002</v>
      </c>
      <c r="AB1527" s="16"/>
      <c r="AC1527" s="16"/>
      <c r="AD1527" s="16">
        <f t="shared" si="2649"/>
        <v>5683.3119999999999</v>
      </c>
      <c r="AE1527" s="16">
        <f t="shared" si="2650"/>
        <v>2156.8000000000002</v>
      </c>
      <c r="AF1527" s="16">
        <f t="shared" si="2651"/>
        <v>2156.8000000000002</v>
      </c>
      <c r="AG1527" s="16"/>
      <c r="AH1527" s="16">
        <f t="shared" si="2652"/>
        <v>5683.3119999999999</v>
      </c>
      <c r="AI1527" s="16">
        <f t="shared" si="2653"/>
        <v>2156.8000000000002</v>
      </c>
      <c r="AJ1527" s="16">
        <f t="shared" si="2654"/>
        <v>2156.8000000000002</v>
      </c>
      <c r="AK1527" s="16"/>
      <c r="AL1527" s="16"/>
      <c r="AM1527" s="16"/>
      <c r="AN1527" s="16">
        <f t="shared" si="2655"/>
        <v>5683.3119999999999</v>
      </c>
      <c r="AO1527" s="16">
        <f t="shared" si="2656"/>
        <v>2156.8000000000002</v>
      </c>
      <c r="AP1527" s="16">
        <f t="shared" si="2657"/>
        <v>2156.8000000000002</v>
      </c>
      <c r="AQ1527" s="16"/>
      <c r="AR1527" s="16"/>
      <c r="AS1527" s="16"/>
      <c r="AT1527" s="16">
        <f t="shared" si="2658"/>
        <v>5683.3119999999999</v>
      </c>
      <c r="AU1527" s="16">
        <f t="shared" si="2659"/>
        <v>2156.8000000000002</v>
      </c>
      <c r="AV1527" s="16">
        <f t="shared" si="2660"/>
        <v>2156.8000000000002</v>
      </c>
      <c r="AW1527" s="16"/>
      <c r="AX1527" s="16"/>
      <c r="AY1527" s="16"/>
      <c r="AZ1527" s="16">
        <f t="shared" si="2661"/>
        <v>5683.3119999999999</v>
      </c>
      <c r="BA1527" s="16">
        <f t="shared" si="2662"/>
        <v>2156.8000000000002</v>
      </c>
      <c r="BB1527" s="16">
        <f t="shared" si="2663"/>
        <v>2156.8000000000002</v>
      </c>
      <c r="BC1527" s="16"/>
      <c r="BD1527" s="30"/>
      <c r="BE1527" s="30"/>
      <c r="BF1527" s="1"/>
      <c r="BG1527" s="1"/>
      <c r="BH1527" s="1"/>
      <c r="BI1527" s="1"/>
      <c r="BJ1527" s="1"/>
    </row>
    <row r="1528" s="1" customFormat="1">
      <c r="A1528" s="13" t="s">
        <v>983</v>
      </c>
      <c r="B1528" s="14" t="s">
        <v>52</v>
      </c>
      <c r="C1528" s="13"/>
      <c r="D1528" s="13"/>
      <c r="E1528" s="29" t="s">
        <v>53</v>
      </c>
      <c r="F1528" s="16">
        <f>F1529</f>
        <v>19.399999999999999</v>
      </c>
      <c r="G1528" s="16">
        <f>G1529</f>
        <v>19.399999999999999</v>
      </c>
      <c r="H1528" s="16">
        <f>H1529</f>
        <v>19.399999999999999</v>
      </c>
      <c r="I1528" s="16">
        <f>I1529</f>
        <v>0</v>
      </c>
      <c r="J1528" s="16">
        <f>J1529</f>
        <v>0</v>
      </c>
      <c r="K1528" s="16">
        <f>K1529</f>
        <v>0</v>
      </c>
      <c r="L1528" s="16">
        <f t="shared" si="2614"/>
        <v>19.399999999999999</v>
      </c>
      <c r="M1528" s="16">
        <f t="shared" si="2615"/>
        <v>19.399999999999999</v>
      </c>
      <c r="N1528" s="16">
        <f t="shared" si="2616"/>
        <v>19.399999999999999</v>
      </c>
      <c r="O1528" s="16">
        <f>O1529</f>
        <v>0</v>
      </c>
      <c r="P1528" s="16">
        <f>P1529</f>
        <v>0</v>
      </c>
      <c r="Q1528" s="16">
        <f>Q1529</f>
        <v>0</v>
      </c>
      <c r="R1528" s="16">
        <f t="shared" si="2643"/>
        <v>19.399999999999999</v>
      </c>
      <c r="S1528" s="16">
        <f t="shared" si="2644"/>
        <v>19.399999999999999</v>
      </c>
      <c r="T1528" s="16">
        <f t="shared" si="2645"/>
        <v>19.399999999999999</v>
      </c>
      <c r="U1528" s="16">
        <f>U1529</f>
        <v>0</v>
      </c>
      <c r="V1528" s="16">
        <f>V1529</f>
        <v>0</v>
      </c>
      <c r="W1528" s="16">
        <f>W1529</f>
        <v>0</v>
      </c>
      <c r="X1528" s="16">
        <f t="shared" si="2646"/>
        <v>19.399999999999999</v>
      </c>
      <c r="Y1528" s="16">
        <f t="shared" si="2647"/>
        <v>19.399999999999999</v>
      </c>
      <c r="Z1528" s="16">
        <f t="shared" si="2648"/>
        <v>19.399999999999999</v>
      </c>
      <c r="AA1528" s="16">
        <f>AA1529</f>
        <v>0</v>
      </c>
      <c r="AB1528" s="16">
        <f>AB1529</f>
        <v>0</v>
      </c>
      <c r="AC1528" s="16">
        <f>AC1529</f>
        <v>0</v>
      </c>
      <c r="AD1528" s="16">
        <f t="shared" si="2649"/>
        <v>19.399999999999999</v>
      </c>
      <c r="AE1528" s="16">
        <f t="shared" si="2650"/>
        <v>19.399999999999999</v>
      </c>
      <c r="AF1528" s="16">
        <f t="shared" si="2651"/>
        <v>19.399999999999999</v>
      </c>
      <c r="AG1528" s="16">
        <f>AG1529</f>
        <v>0</v>
      </c>
      <c r="AH1528" s="16">
        <f t="shared" si="2652"/>
        <v>19.399999999999999</v>
      </c>
      <c r="AI1528" s="16">
        <f t="shared" si="2653"/>
        <v>19.399999999999999</v>
      </c>
      <c r="AJ1528" s="16">
        <f t="shared" si="2654"/>
        <v>19.399999999999999</v>
      </c>
      <c r="AK1528" s="16">
        <f>AK1529</f>
        <v>0</v>
      </c>
      <c r="AL1528" s="16">
        <f>AL1529</f>
        <v>0</v>
      </c>
      <c r="AM1528" s="16">
        <f>AM1529</f>
        <v>0</v>
      </c>
      <c r="AN1528" s="16">
        <f t="shared" si="2655"/>
        <v>19.399999999999999</v>
      </c>
      <c r="AO1528" s="16">
        <f t="shared" si="2656"/>
        <v>19.399999999999999</v>
      </c>
      <c r="AP1528" s="16">
        <f t="shared" si="2657"/>
        <v>19.399999999999999</v>
      </c>
      <c r="AQ1528" s="16">
        <f>AQ1529</f>
        <v>0</v>
      </c>
      <c r="AR1528" s="16">
        <f>AR1529</f>
        <v>0</v>
      </c>
      <c r="AS1528" s="16">
        <f>AS1529</f>
        <v>0</v>
      </c>
      <c r="AT1528" s="16">
        <f t="shared" si="2658"/>
        <v>19.399999999999999</v>
      </c>
      <c r="AU1528" s="16">
        <f t="shared" si="2659"/>
        <v>19.399999999999999</v>
      </c>
      <c r="AV1528" s="16">
        <f t="shared" si="2660"/>
        <v>19.399999999999999</v>
      </c>
      <c r="AW1528" s="16">
        <f>AW1529</f>
        <v>0</v>
      </c>
      <c r="AX1528" s="16">
        <f>AX1529</f>
        <v>0</v>
      </c>
      <c r="AY1528" s="16">
        <f>AY1529</f>
        <v>0</v>
      </c>
      <c r="AZ1528" s="16">
        <f t="shared" si="2661"/>
        <v>19.399999999999999</v>
      </c>
      <c r="BA1528" s="16">
        <f t="shared" si="2662"/>
        <v>19.399999999999999</v>
      </c>
      <c r="BB1528" s="16">
        <f t="shared" si="2663"/>
        <v>19.399999999999999</v>
      </c>
      <c r="BC1528" s="16">
        <f>BC1529</f>
        <v>0</v>
      </c>
      <c r="BD1528" s="30"/>
      <c r="BE1528" s="30"/>
      <c r="BF1528" s="1"/>
      <c r="BG1528" s="1"/>
      <c r="BH1528" s="1"/>
      <c r="BI1528" s="1"/>
      <c r="BJ1528" s="1"/>
    </row>
    <row r="1529" s="1" customFormat="1">
      <c r="A1529" s="13" t="s">
        <v>983</v>
      </c>
      <c r="B1529" s="14">
        <v>800</v>
      </c>
      <c r="C1529" s="13" t="s">
        <v>106</v>
      </c>
      <c r="D1529" s="13" t="s">
        <v>169</v>
      </c>
      <c r="E1529" s="29" t="s">
        <v>170</v>
      </c>
      <c r="F1529" s="16">
        <v>19.399999999999999</v>
      </c>
      <c r="G1529" s="16">
        <v>19.399999999999999</v>
      </c>
      <c r="H1529" s="16">
        <v>19.399999999999999</v>
      </c>
      <c r="I1529" s="16"/>
      <c r="J1529" s="16"/>
      <c r="K1529" s="16"/>
      <c r="L1529" s="16">
        <f t="shared" si="2614"/>
        <v>19.399999999999999</v>
      </c>
      <c r="M1529" s="16">
        <f t="shared" si="2615"/>
        <v>19.399999999999999</v>
      </c>
      <c r="N1529" s="16">
        <f t="shared" si="2616"/>
        <v>19.399999999999999</v>
      </c>
      <c r="O1529" s="16"/>
      <c r="P1529" s="16"/>
      <c r="Q1529" s="16"/>
      <c r="R1529" s="16">
        <f t="shared" si="2643"/>
        <v>19.399999999999999</v>
      </c>
      <c r="S1529" s="16">
        <f t="shared" si="2644"/>
        <v>19.399999999999999</v>
      </c>
      <c r="T1529" s="16">
        <f t="shared" si="2645"/>
        <v>19.399999999999999</v>
      </c>
      <c r="U1529" s="16"/>
      <c r="V1529" s="16"/>
      <c r="W1529" s="16"/>
      <c r="X1529" s="16">
        <f t="shared" si="2646"/>
        <v>19.399999999999999</v>
      </c>
      <c r="Y1529" s="16">
        <f t="shared" si="2647"/>
        <v>19.399999999999999</v>
      </c>
      <c r="Z1529" s="16">
        <f t="shared" si="2648"/>
        <v>19.399999999999999</v>
      </c>
      <c r="AA1529" s="16"/>
      <c r="AB1529" s="16"/>
      <c r="AC1529" s="16"/>
      <c r="AD1529" s="16">
        <f t="shared" si="2649"/>
        <v>19.399999999999999</v>
      </c>
      <c r="AE1529" s="16">
        <f t="shared" si="2650"/>
        <v>19.399999999999999</v>
      </c>
      <c r="AF1529" s="16">
        <f t="shared" si="2651"/>
        <v>19.399999999999999</v>
      </c>
      <c r="AG1529" s="16"/>
      <c r="AH1529" s="16">
        <f t="shared" si="2652"/>
        <v>19.399999999999999</v>
      </c>
      <c r="AI1529" s="16">
        <f t="shared" si="2653"/>
        <v>19.399999999999999</v>
      </c>
      <c r="AJ1529" s="16">
        <f t="shared" si="2654"/>
        <v>19.399999999999999</v>
      </c>
      <c r="AK1529" s="16"/>
      <c r="AL1529" s="16"/>
      <c r="AM1529" s="16"/>
      <c r="AN1529" s="16">
        <f t="shared" si="2655"/>
        <v>19.399999999999999</v>
      </c>
      <c r="AO1529" s="16">
        <f t="shared" si="2656"/>
        <v>19.399999999999999</v>
      </c>
      <c r="AP1529" s="16">
        <f t="shared" si="2657"/>
        <v>19.399999999999999</v>
      </c>
      <c r="AQ1529" s="16"/>
      <c r="AR1529" s="16"/>
      <c r="AS1529" s="16"/>
      <c r="AT1529" s="16">
        <f t="shared" si="2658"/>
        <v>19.399999999999999</v>
      </c>
      <c r="AU1529" s="16">
        <f t="shared" si="2659"/>
        <v>19.399999999999999</v>
      </c>
      <c r="AV1529" s="16">
        <f t="shared" si="2660"/>
        <v>19.399999999999999</v>
      </c>
      <c r="AW1529" s="16"/>
      <c r="AX1529" s="16"/>
      <c r="AY1529" s="16"/>
      <c r="AZ1529" s="16">
        <f t="shared" si="2661"/>
        <v>19.399999999999999</v>
      </c>
      <c r="BA1529" s="16">
        <f t="shared" si="2662"/>
        <v>19.399999999999999</v>
      </c>
      <c r="BB1529" s="16">
        <f t="shared" si="2663"/>
        <v>19.399999999999999</v>
      </c>
      <c r="BC1529" s="16"/>
      <c r="BD1529" s="30"/>
      <c r="BE1529" s="30"/>
      <c r="BF1529" s="1"/>
      <c r="BG1529" s="1"/>
      <c r="BH1529" s="1"/>
      <c r="BI1529" s="1"/>
      <c r="BJ1529" s="1"/>
    </row>
    <row r="1530" s="1" customFormat="1">
      <c r="A1530" s="13" t="s">
        <v>985</v>
      </c>
      <c r="B1530" s="14"/>
      <c r="C1530" s="13"/>
      <c r="D1530" s="13"/>
      <c r="E1530" s="29" t="s">
        <v>986</v>
      </c>
      <c r="F1530" s="16">
        <f t="shared" ref="F1530:F1567" si="2667">F1531</f>
        <v>3202.5</v>
      </c>
      <c r="G1530" s="16">
        <f t="shared" ref="G1530:G1567" si="2668">G1531</f>
        <v>2202.5</v>
      </c>
      <c r="H1530" s="16">
        <f t="shared" ref="H1530:H1567" si="2669">H1531</f>
        <v>2202.5</v>
      </c>
      <c r="I1530" s="16">
        <f t="shared" ref="I1530:I1567" si="2670">I1531</f>
        <v>0</v>
      </c>
      <c r="J1530" s="16">
        <f t="shared" ref="J1530:J1567" si="2671">J1531</f>
        <v>0</v>
      </c>
      <c r="K1530" s="16">
        <f t="shared" ref="K1530:K1567" si="2672">K1531</f>
        <v>0</v>
      </c>
      <c r="L1530" s="16">
        <f t="shared" si="2614"/>
        <v>3202.5</v>
      </c>
      <c r="M1530" s="16">
        <f t="shared" si="2615"/>
        <v>2202.5</v>
      </c>
      <c r="N1530" s="16">
        <f t="shared" si="2616"/>
        <v>2202.5</v>
      </c>
      <c r="O1530" s="16">
        <f t="shared" ref="O1530:O1567" si="2673">O1531</f>
        <v>0</v>
      </c>
      <c r="P1530" s="16">
        <f t="shared" ref="P1530:P1567" si="2674">P1531</f>
        <v>0</v>
      </c>
      <c r="Q1530" s="16">
        <f t="shared" ref="Q1530:Q1567" si="2675">Q1531</f>
        <v>0</v>
      </c>
      <c r="R1530" s="16">
        <f t="shared" si="2643"/>
        <v>3202.5</v>
      </c>
      <c r="S1530" s="16">
        <f t="shared" si="2644"/>
        <v>2202.5</v>
      </c>
      <c r="T1530" s="16">
        <f t="shared" si="2645"/>
        <v>2202.5</v>
      </c>
      <c r="U1530" s="16">
        <f t="shared" ref="U1530:U1567" si="2676">U1531</f>
        <v>0</v>
      </c>
      <c r="V1530" s="16">
        <f t="shared" ref="V1530:V1567" si="2677">V1531</f>
        <v>0</v>
      </c>
      <c r="W1530" s="16">
        <f t="shared" ref="W1530:W1567" si="2678">W1531</f>
        <v>0</v>
      </c>
      <c r="X1530" s="16">
        <f t="shared" si="2646"/>
        <v>3202.5</v>
      </c>
      <c r="Y1530" s="16">
        <f t="shared" si="2647"/>
        <v>2202.5</v>
      </c>
      <c r="Z1530" s="16">
        <f t="shared" si="2648"/>
        <v>2202.5</v>
      </c>
      <c r="AA1530" s="16">
        <f t="shared" ref="AA1530:AA1567" si="2679">AA1531</f>
        <v>0</v>
      </c>
      <c r="AB1530" s="16">
        <f t="shared" ref="AB1530:AB1567" si="2680">AB1531</f>
        <v>0</v>
      </c>
      <c r="AC1530" s="16">
        <f t="shared" ref="AC1530:AC1567" si="2681">AC1531</f>
        <v>0</v>
      </c>
      <c r="AD1530" s="16">
        <f t="shared" si="2649"/>
        <v>3202.5</v>
      </c>
      <c r="AE1530" s="16">
        <f t="shared" si="2650"/>
        <v>2202.5</v>
      </c>
      <c r="AF1530" s="16">
        <f t="shared" si="2651"/>
        <v>2202.5</v>
      </c>
      <c r="AG1530" s="16">
        <f t="shared" ref="AG1530:AG1567" si="2682">AG1531</f>
        <v>0</v>
      </c>
      <c r="AH1530" s="16">
        <f t="shared" si="2652"/>
        <v>3202.5</v>
      </c>
      <c r="AI1530" s="16">
        <f t="shared" si="2653"/>
        <v>2202.5</v>
      </c>
      <c r="AJ1530" s="16">
        <f t="shared" si="2654"/>
        <v>2202.5</v>
      </c>
      <c r="AK1530" s="16">
        <f t="shared" ref="AK1530:AK1567" si="2683">AK1531</f>
        <v>0</v>
      </c>
      <c r="AL1530" s="16">
        <f t="shared" ref="AL1530:AL1567" si="2684">AL1531</f>
        <v>0</v>
      </c>
      <c r="AM1530" s="16">
        <f t="shared" ref="AM1530:AM1567" si="2685">AM1531</f>
        <v>0</v>
      </c>
      <c r="AN1530" s="16">
        <f t="shared" si="2655"/>
        <v>3202.5</v>
      </c>
      <c r="AO1530" s="16">
        <f t="shared" si="2656"/>
        <v>2202.5</v>
      </c>
      <c r="AP1530" s="16">
        <f t="shared" si="2657"/>
        <v>2202.5</v>
      </c>
      <c r="AQ1530" s="16">
        <f t="shared" ref="AQ1530:AQ1567" si="2686">AQ1531</f>
        <v>0</v>
      </c>
      <c r="AR1530" s="16">
        <f t="shared" ref="AR1530:AR1567" si="2687">AR1531</f>
        <v>0</v>
      </c>
      <c r="AS1530" s="16">
        <f t="shared" ref="AS1530:AS1567" si="2688">AS1531</f>
        <v>0</v>
      </c>
      <c r="AT1530" s="16">
        <f t="shared" si="2658"/>
        <v>3202.5</v>
      </c>
      <c r="AU1530" s="16">
        <f t="shared" si="2659"/>
        <v>2202.5</v>
      </c>
      <c r="AV1530" s="16">
        <f t="shared" si="2660"/>
        <v>2202.5</v>
      </c>
      <c r="AW1530" s="16">
        <f t="shared" ref="AW1530:AW1567" si="2689">AW1531</f>
        <v>-1786.5999999999999</v>
      </c>
      <c r="AX1530" s="16">
        <f t="shared" ref="AX1530:AX1567" si="2690">AX1531</f>
        <v>1786.5999999999999</v>
      </c>
      <c r="AY1530" s="16">
        <f t="shared" ref="AY1530:AY1567" si="2691">AY1531</f>
        <v>0</v>
      </c>
      <c r="AZ1530" s="16">
        <f t="shared" si="2661"/>
        <v>1415.9000000000001</v>
      </c>
      <c r="BA1530" s="16">
        <f t="shared" si="2662"/>
        <v>3989.0999999999999</v>
      </c>
      <c r="BB1530" s="16">
        <f t="shared" si="2663"/>
        <v>2202.5</v>
      </c>
      <c r="BC1530" s="16">
        <f t="shared" ref="BC1530:BC1567" si="2692">BC1531</f>
        <v>0</v>
      </c>
      <c r="BD1530" s="30"/>
      <c r="BE1530" s="30"/>
      <c r="BF1530" s="1"/>
      <c r="BG1530" s="1"/>
      <c r="BH1530" s="1"/>
      <c r="BI1530" s="1"/>
      <c r="BJ1530" s="1"/>
    </row>
    <row r="1531" s="1" customFormat="1">
      <c r="A1531" s="13" t="s">
        <v>985</v>
      </c>
      <c r="B1531" s="14" t="s">
        <v>66</v>
      </c>
      <c r="C1531" s="13"/>
      <c r="D1531" s="13"/>
      <c r="E1531" s="29" t="s">
        <v>67</v>
      </c>
      <c r="F1531" s="16">
        <f t="shared" si="2667"/>
        <v>3202.5</v>
      </c>
      <c r="G1531" s="16">
        <f t="shared" si="2668"/>
        <v>2202.5</v>
      </c>
      <c r="H1531" s="16">
        <f t="shared" si="2669"/>
        <v>2202.5</v>
      </c>
      <c r="I1531" s="16">
        <f t="shared" si="2670"/>
        <v>0</v>
      </c>
      <c r="J1531" s="16">
        <f t="shared" si="2671"/>
        <v>0</v>
      </c>
      <c r="K1531" s="16">
        <f t="shared" si="2672"/>
        <v>0</v>
      </c>
      <c r="L1531" s="16">
        <f t="shared" si="2614"/>
        <v>3202.5</v>
      </c>
      <c r="M1531" s="16">
        <f t="shared" si="2615"/>
        <v>2202.5</v>
      </c>
      <c r="N1531" s="16">
        <f t="shared" si="2616"/>
        <v>2202.5</v>
      </c>
      <c r="O1531" s="16">
        <f t="shared" si="2673"/>
        <v>0</v>
      </c>
      <c r="P1531" s="16">
        <f t="shared" si="2674"/>
        <v>0</v>
      </c>
      <c r="Q1531" s="16">
        <f t="shared" si="2675"/>
        <v>0</v>
      </c>
      <c r="R1531" s="16">
        <f t="shared" si="2643"/>
        <v>3202.5</v>
      </c>
      <c r="S1531" s="16">
        <f t="shared" si="2644"/>
        <v>2202.5</v>
      </c>
      <c r="T1531" s="16">
        <f t="shared" si="2645"/>
        <v>2202.5</v>
      </c>
      <c r="U1531" s="16">
        <f t="shared" si="2676"/>
        <v>0</v>
      </c>
      <c r="V1531" s="16">
        <f t="shared" si="2677"/>
        <v>0</v>
      </c>
      <c r="W1531" s="16">
        <f t="shared" si="2678"/>
        <v>0</v>
      </c>
      <c r="X1531" s="16">
        <f t="shared" si="2646"/>
        <v>3202.5</v>
      </c>
      <c r="Y1531" s="16">
        <f t="shared" si="2647"/>
        <v>2202.5</v>
      </c>
      <c r="Z1531" s="16">
        <f t="shared" si="2648"/>
        <v>2202.5</v>
      </c>
      <c r="AA1531" s="16">
        <f t="shared" si="2679"/>
        <v>0</v>
      </c>
      <c r="AB1531" s="16">
        <f t="shared" si="2680"/>
        <v>0</v>
      </c>
      <c r="AC1531" s="16">
        <f t="shared" si="2681"/>
        <v>0</v>
      </c>
      <c r="AD1531" s="16">
        <f t="shared" si="2649"/>
        <v>3202.5</v>
      </c>
      <c r="AE1531" s="16">
        <f t="shared" si="2650"/>
        <v>2202.5</v>
      </c>
      <c r="AF1531" s="16">
        <f t="shared" si="2651"/>
        <v>2202.5</v>
      </c>
      <c r="AG1531" s="16">
        <f t="shared" si="2682"/>
        <v>0</v>
      </c>
      <c r="AH1531" s="16">
        <f t="shared" si="2652"/>
        <v>3202.5</v>
      </c>
      <c r="AI1531" s="16">
        <f t="shared" si="2653"/>
        <v>2202.5</v>
      </c>
      <c r="AJ1531" s="16">
        <f t="shared" si="2654"/>
        <v>2202.5</v>
      </c>
      <c r="AK1531" s="16">
        <f t="shared" si="2683"/>
        <v>0</v>
      </c>
      <c r="AL1531" s="16">
        <f t="shared" si="2684"/>
        <v>0</v>
      </c>
      <c r="AM1531" s="16">
        <f t="shared" si="2685"/>
        <v>0</v>
      </c>
      <c r="AN1531" s="16">
        <f t="shared" si="2655"/>
        <v>3202.5</v>
      </c>
      <c r="AO1531" s="16">
        <f t="shared" si="2656"/>
        <v>2202.5</v>
      </c>
      <c r="AP1531" s="16">
        <f t="shared" si="2657"/>
        <v>2202.5</v>
      </c>
      <c r="AQ1531" s="16">
        <f t="shared" si="2686"/>
        <v>0</v>
      </c>
      <c r="AR1531" s="16">
        <f t="shared" si="2687"/>
        <v>0</v>
      </c>
      <c r="AS1531" s="16">
        <f t="shared" si="2688"/>
        <v>0</v>
      </c>
      <c r="AT1531" s="16">
        <f t="shared" si="2658"/>
        <v>3202.5</v>
      </c>
      <c r="AU1531" s="16">
        <f t="shared" si="2659"/>
        <v>2202.5</v>
      </c>
      <c r="AV1531" s="16">
        <f t="shared" si="2660"/>
        <v>2202.5</v>
      </c>
      <c r="AW1531" s="16">
        <f t="shared" si="2689"/>
        <v>-1786.5999999999999</v>
      </c>
      <c r="AX1531" s="16">
        <f t="shared" si="2690"/>
        <v>1786.5999999999999</v>
      </c>
      <c r="AY1531" s="16">
        <f t="shared" si="2691"/>
        <v>0</v>
      </c>
      <c r="AZ1531" s="16">
        <f t="shared" si="2661"/>
        <v>1415.9000000000001</v>
      </c>
      <c r="BA1531" s="16">
        <f t="shared" si="2662"/>
        <v>3989.0999999999999</v>
      </c>
      <c r="BB1531" s="16">
        <f t="shared" si="2663"/>
        <v>2202.5</v>
      </c>
      <c r="BC1531" s="16">
        <f t="shared" si="2692"/>
        <v>0</v>
      </c>
      <c r="BD1531" s="30"/>
      <c r="BE1531" s="30"/>
      <c r="BF1531" s="1"/>
      <c r="BG1531" s="1"/>
      <c r="BH1531" s="1"/>
      <c r="BI1531" s="1"/>
      <c r="BJ1531" s="1"/>
    </row>
    <row r="1532" s="1" customFormat="1">
      <c r="A1532" s="13" t="s">
        <v>985</v>
      </c>
      <c r="B1532" s="14">
        <v>200</v>
      </c>
      <c r="C1532" s="13" t="s">
        <v>37</v>
      </c>
      <c r="D1532" s="13" t="s">
        <v>38</v>
      </c>
      <c r="E1532" s="29" t="s">
        <v>39</v>
      </c>
      <c r="F1532" s="16">
        <v>3202.5</v>
      </c>
      <c r="G1532" s="16">
        <v>2202.5</v>
      </c>
      <c r="H1532" s="16">
        <v>2202.5</v>
      </c>
      <c r="I1532" s="16"/>
      <c r="J1532" s="16"/>
      <c r="K1532" s="16"/>
      <c r="L1532" s="16">
        <f t="shared" si="2614"/>
        <v>3202.5</v>
      </c>
      <c r="M1532" s="16">
        <f t="shared" si="2615"/>
        <v>2202.5</v>
      </c>
      <c r="N1532" s="16">
        <f t="shared" si="2616"/>
        <v>2202.5</v>
      </c>
      <c r="O1532" s="16"/>
      <c r="P1532" s="16"/>
      <c r="Q1532" s="16"/>
      <c r="R1532" s="16">
        <f t="shared" si="2643"/>
        <v>3202.5</v>
      </c>
      <c r="S1532" s="16">
        <f t="shared" si="2644"/>
        <v>2202.5</v>
      </c>
      <c r="T1532" s="16">
        <f t="shared" si="2645"/>
        <v>2202.5</v>
      </c>
      <c r="U1532" s="16"/>
      <c r="V1532" s="16"/>
      <c r="W1532" s="16"/>
      <c r="X1532" s="16">
        <f t="shared" si="2646"/>
        <v>3202.5</v>
      </c>
      <c r="Y1532" s="16">
        <f t="shared" si="2647"/>
        <v>2202.5</v>
      </c>
      <c r="Z1532" s="16">
        <f t="shared" si="2648"/>
        <v>2202.5</v>
      </c>
      <c r="AA1532" s="16"/>
      <c r="AB1532" s="16"/>
      <c r="AC1532" s="16"/>
      <c r="AD1532" s="16">
        <f t="shared" si="2649"/>
        <v>3202.5</v>
      </c>
      <c r="AE1532" s="16">
        <f t="shared" si="2650"/>
        <v>2202.5</v>
      </c>
      <c r="AF1532" s="16">
        <f t="shared" si="2651"/>
        <v>2202.5</v>
      </c>
      <c r="AG1532" s="16"/>
      <c r="AH1532" s="16">
        <f t="shared" si="2652"/>
        <v>3202.5</v>
      </c>
      <c r="AI1532" s="16">
        <f t="shared" si="2653"/>
        <v>2202.5</v>
      </c>
      <c r="AJ1532" s="16">
        <f t="shared" si="2654"/>
        <v>2202.5</v>
      </c>
      <c r="AK1532" s="16"/>
      <c r="AL1532" s="16"/>
      <c r="AM1532" s="16"/>
      <c r="AN1532" s="16">
        <f t="shared" si="2655"/>
        <v>3202.5</v>
      </c>
      <c r="AO1532" s="16">
        <f t="shared" si="2656"/>
        <v>2202.5</v>
      </c>
      <c r="AP1532" s="16">
        <f t="shared" si="2657"/>
        <v>2202.5</v>
      </c>
      <c r="AQ1532" s="16"/>
      <c r="AR1532" s="16"/>
      <c r="AS1532" s="16"/>
      <c r="AT1532" s="16">
        <f t="shared" si="2658"/>
        <v>3202.5</v>
      </c>
      <c r="AU1532" s="16">
        <f t="shared" si="2659"/>
        <v>2202.5</v>
      </c>
      <c r="AV1532" s="16">
        <f t="shared" si="2660"/>
        <v>2202.5</v>
      </c>
      <c r="AW1532" s="16">
        <v>-1786.5999999999999</v>
      </c>
      <c r="AX1532" s="16">
        <v>1786.5999999999999</v>
      </c>
      <c r="AY1532" s="16"/>
      <c r="AZ1532" s="16">
        <f t="shared" si="2661"/>
        <v>1415.9000000000001</v>
      </c>
      <c r="BA1532" s="16">
        <f t="shared" si="2662"/>
        <v>3989.0999999999999</v>
      </c>
      <c r="BB1532" s="16">
        <f t="shared" si="2663"/>
        <v>2202.5</v>
      </c>
      <c r="BC1532" s="16"/>
      <c r="BD1532" s="30"/>
      <c r="BE1532" s="30"/>
      <c r="BF1532" s="1"/>
      <c r="BG1532" s="1"/>
      <c r="BH1532" s="1"/>
      <c r="BI1532" s="1"/>
      <c r="BJ1532" s="1"/>
    </row>
    <row r="1533" s="1" customFormat="1">
      <c r="A1533" s="13" t="s">
        <v>987</v>
      </c>
      <c r="B1533" s="14"/>
      <c r="C1533" s="13"/>
      <c r="D1533" s="13"/>
      <c r="E1533" s="29" t="s">
        <v>988</v>
      </c>
      <c r="F1533" s="16">
        <f t="shared" si="2667"/>
        <v>18768.199999999997</v>
      </c>
      <c r="G1533" s="16">
        <f t="shared" si="2668"/>
        <v>11868.200000000001</v>
      </c>
      <c r="H1533" s="16">
        <f t="shared" si="2669"/>
        <v>11868.200000000001</v>
      </c>
      <c r="I1533" s="16">
        <f t="shared" si="2670"/>
        <v>0</v>
      </c>
      <c r="J1533" s="16">
        <f t="shared" si="2671"/>
        <v>0</v>
      </c>
      <c r="K1533" s="16">
        <f t="shared" si="2672"/>
        <v>0</v>
      </c>
      <c r="L1533" s="16">
        <f t="shared" si="2614"/>
        <v>18768.199999999997</v>
      </c>
      <c r="M1533" s="16">
        <f t="shared" si="2615"/>
        <v>11868.200000000001</v>
      </c>
      <c r="N1533" s="16">
        <f t="shared" si="2616"/>
        <v>11868.200000000001</v>
      </c>
      <c r="O1533" s="16">
        <f t="shared" si="2673"/>
        <v>0</v>
      </c>
      <c r="P1533" s="16">
        <f t="shared" si="2674"/>
        <v>0</v>
      </c>
      <c r="Q1533" s="16">
        <f t="shared" si="2675"/>
        <v>0</v>
      </c>
      <c r="R1533" s="16">
        <f t="shared" si="2643"/>
        <v>18768.199999999997</v>
      </c>
      <c r="S1533" s="16">
        <f t="shared" si="2644"/>
        <v>11868.200000000001</v>
      </c>
      <c r="T1533" s="16">
        <f t="shared" si="2645"/>
        <v>11868.200000000001</v>
      </c>
      <c r="U1533" s="16">
        <f t="shared" si="2676"/>
        <v>0</v>
      </c>
      <c r="V1533" s="16">
        <f t="shared" si="2677"/>
        <v>0</v>
      </c>
      <c r="W1533" s="16">
        <f t="shared" si="2678"/>
        <v>0</v>
      </c>
      <c r="X1533" s="16">
        <f t="shared" si="2646"/>
        <v>18768.199999999997</v>
      </c>
      <c r="Y1533" s="16">
        <f t="shared" si="2647"/>
        <v>11868.200000000001</v>
      </c>
      <c r="Z1533" s="16">
        <f t="shared" si="2648"/>
        <v>11868.200000000001</v>
      </c>
      <c r="AA1533" s="16">
        <f t="shared" si="2679"/>
        <v>-6900</v>
      </c>
      <c r="AB1533" s="16">
        <f t="shared" si="2680"/>
        <v>6900</v>
      </c>
      <c r="AC1533" s="16">
        <f t="shared" si="2681"/>
        <v>0</v>
      </c>
      <c r="AD1533" s="16">
        <f t="shared" si="2649"/>
        <v>11868.199999999997</v>
      </c>
      <c r="AE1533" s="16">
        <f t="shared" si="2650"/>
        <v>18768.200000000001</v>
      </c>
      <c r="AF1533" s="16">
        <f t="shared" si="2651"/>
        <v>11868.200000000001</v>
      </c>
      <c r="AG1533" s="16">
        <f t="shared" si="2682"/>
        <v>0</v>
      </c>
      <c r="AH1533" s="16">
        <f t="shared" si="2652"/>
        <v>11868.199999999997</v>
      </c>
      <c r="AI1533" s="16">
        <f t="shared" si="2653"/>
        <v>18768.200000000001</v>
      </c>
      <c r="AJ1533" s="16">
        <f t="shared" si="2654"/>
        <v>11868.200000000001</v>
      </c>
      <c r="AK1533" s="16">
        <f t="shared" si="2683"/>
        <v>-384.39999999999998</v>
      </c>
      <c r="AL1533" s="16">
        <f t="shared" si="2684"/>
        <v>0</v>
      </c>
      <c r="AM1533" s="16">
        <f t="shared" si="2685"/>
        <v>0</v>
      </c>
      <c r="AN1533" s="16">
        <f t="shared" si="2655"/>
        <v>11483.799999999997</v>
      </c>
      <c r="AO1533" s="16">
        <f t="shared" si="2656"/>
        <v>18768.200000000001</v>
      </c>
      <c r="AP1533" s="16">
        <f t="shared" si="2657"/>
        <v>11868.200000000001</v>
      </c>
      <c r="AQ1533" s="16">
        <f t="shared" si="2686"/>
        <v>0</v>
      </c>
      <c r="AR1533" s="16">
        <f t="shared" si="2687"/>
        <v>0</v>
      </c>
      <c r="AS1533" s="16">
        <f t="shared" si="2688"/>
        <v>0</v>
      </c>
      <c r="AT1533" s="16">
        <f t="shared" si="2658"/>
        <v>11483.799999999997</v>
      </c>
      <c r="AU1533" s="16">
        <f t="shared" si="2659"/>
        <v>18768.200000000001</v>
      </c>
      <c r="AV1533" s="16">
        <f t="shared" si="2660"/>
        <v>11868.200000000001</v>
      </c>
      <c r="AW1533" s="16">
        <f t="shared" si="2689"/>
        <v>0</v>
      </c>
      <c r="AX1533" s="16">
        <f t="shared" si="2690"/>
        <v>0</v>
      </c>
      <c r="AY1533" s="16">
        <f t="shared" si="2691"/>
        <v>0</v>
      </c>
      <c r="AZ1533" s="16">
        <f t="shared" si="2661"/>
        <v>11483.799999999997</v>
      </c>
      <c r="BA1533" s="16">
        <f t="shared" si="2662"/>
        <v>18768.200000000001</v>
      </c>
      <c r="BB1533" s="16">
        <f t="shared" si="2663"/>
        <v>11868.200000000001</v>
      </c>
      <c r="BC1533" s="16">
        <f t="shared" si="2692"/>
        <v>0</v>
      </c>
      <c r="BD1533" s="30"/>
      <c r="BE1533" s="30"/>
      <c r="BF1533" s="1"/>
      <c r="BG1533" s="1"/>
      <c r="BH1533" s="1"/>
      <c r="BI1533" s="1"/>
      <c r="BJ1533" s="1"/>
    </row>
    <row r="1534" s="1" customFormat="1">
      <c r="A1534" s="13" t="s">
        <v>987</v>
      </c>
      <c r="B1534" s="14" t="s">
        <v>66</v>
      </c>
      <c r="C1534" s="13"/>
      <c r="D1534" s="13"/>
      <c r="E1534" s="29" t="s">
        <v>67</v>
      </c>
      <c r="F1534" s="16">
        <f t="shared" si="2667"/>
        <v>18768.199999999997</v>
      </c>
      <c r="G1534" s="16">
        <f t="shared" si="2668"/>
        <v>11868.200000000001</v>
      </c>
      <c r="H1534" s="16">
        <f t="shared" si="2669"/>
        <v>11868.200000000001</v>
      </c>
      <c r="I1534" s="16">
        <f t="shared" si="2670"/>
        <v>0</v>
      </c>
      <c r="J1534" s="16">
        <f t="shared" si="2671"/>
        <v>0</v>
      </c>
      <c r="K1534" s="16">
        <f t="shared" si="2672"/>
        <v>0</v>
      </c>
      <c r="L1534" s="16">
        <f t="shared" si="2614"/>
        <v>18768.199999999997</v>
      </c>
      <c r="M1534" s="16">
        <f t="shared" si="2615"/>
        <v>11868.200000000001</v>
      </c>
      <c r="N1534" s="16">
        <f t="shared" si="2616"/>
        <v>11868.200000000001</v>
      </c>
      <c r="O1534" s="16">
        <f t="shared" si="2673"/>
        <v>0</v>
      </c>
      <c r="P1534" s="16">
        <f t="shared" si="2674"/>
        <v>0</v>
      </c>
      <c r="Q1534" s="16">
        <f t="shared" si="2675"/>
        <v>0</v>
      </c>
      <c r="R1534" s="16">
        <f t="shared" si="2643"/>
        <v>18768.199999999997</v>
      </c>
      <c r="S1534" s="16">
        <f t="shared" si="2644"/>
        <v>11868.200000000001</v>
      </c>
      <c r="T1534" s="16">
        <f t="shared" si="2645"/>
        <v>11868.200000000001</v>
      </c>
      <c r="U1534" s="16">
        <f t="shared" si="2676"/>
        <v>0</v>
      </c>
      <c r="V1534" s="16">
        <f t="shared" si="2677"/>
        <v>0</v>
      </c>
      <c r="W1534" s="16">
        <f t="shared" si="2678"/>
        <v>0</v>
      </c>
      <c r="X1534" s="16">
        <f t="shared" si="2646"/>
        <v>18768.199999999997</v>
      </c>
      <c r="Y1534" s="16">
        <f t="shared" si="2647"/>
        <v>11868.200000000001</v>
      </c>
      <c r="Z1534" s="16">
        <f t="shared" si="2648"/>
        <v>11868.200000000001</v>
      </c>
      <c r="AA1534" s="16">
        <f t="shared" si="2679"/>
        <v>-6900</v>
      </c>
      <c r="AB1534" s="16">
        <f t="shared" si="2680"/>
        <v>6900</v>
      </c>
      <c r="AC1534" s="16">
        <f t="shared" si="2681"/>
        <v>0</v>
      </c>
      <c r="AD1534" s="16">
        <f t="shared" si="2649"/>
        <v>11868.199999999997</v>
      </c>
      <c r="AE1534" s="16">
        <f t="shared" si="2650"/>
        <v>18768.200000000001</v>
      </c>
      <c r="AF1534" s="16">
        <f t="shared" si="2651"/>
        <v>11868.200000000001</v>
      </c>
      <c r="AG1534" s="16">
        <f t="shared" si="2682"/>
        <v>0</v>
      </c>
      <c r="AH1534" s="16">
        <f t="shared" si="2652"/>
        <v>11868.199999999997</v>
      </c>
      <c r="AI1534" s="16">
        <f t="shared" si="2653"/>
        <v>18768.200000000001</v>
      </c>
      <c r="AJ1534" s="16">
        <f t="shared" si="2654"/>
        <v>11868.200000000001</v>
      </c>
      <c r="AK1534" s="16">
        <f t="shared" si="2683"/>
        <v>-384.39999999999998</v>
      </c>
      <c r="AL1534" s="16">
        <f t="shared" si="2684"/>
        <v>0</v>
      </c>
      <c r="AM1534" s="16">
        <f t="shared" si="2685"/>
        <v>0</v>
      </c>
      <c r="AN1534" s="16">
        <f t="shared" si="2655"/>
        <v>11483.799999999997</v>
      </c>
      <c r="AO1534" s="16">
        <f t="shared" si="2656"/>
        <v>18768.200000000001</v>
      </c>
      <c r="AP1534" s="16">
        <f t="shared" si="2657"/>
        <v>11868.200000000001</v>
      </c>
      <c r="AQ1534" s="16">
        <f t="shared" si="2686"/>
        <v>0</v>
      </c>
      <c r="AR1534" s="16">
        <f t="shared" si="2687"/>
        <v>0</v>
      </c>
      <c r="AS1534" s="16">
        <f t="shared" si="2688"/>
        <v>0</v>
      </c>
      <c r="AT1534" s="16">
        <f t="shared" si="2658"/>
        <v>11483.799999999997</v>
      </c>
      <c r="AU1534" s="16">
        <f t="shared" si="2659"/>
        <v>18768.200000000001</v>
      </c>
      <c r="AV1534" s="16">
        <f t="shared" si="2660"/>
        <v>11868.200000000001</v>
      </c>
      <c r="AW1534" s="16">
        <f t="shared" si="2689"/>
        <v>0</v>
      </c>
      <c r="AX1534" s="16">
        <f t="shared" si="2690"/>
        <v>0</v>
      </c>
      <c r="AY1534" s="16">
        <f t="shared" si="2691"/>
        <v>0</v>
      </c>
      <c r="AZ1534" s="16">
        <f t="shared" si="2661"/>
        <v>11483.799999999997</v>
      </c>
      <c r="BA1534" s="16">
        <f t="shared" si="2662"/>
        <v>18768.200000000001</v>
      </c>
      <c r="BB1534" s="16">
        <f t="shared" si="2663"/>
        <v>11868.200000000001</v>
      </c>
      <c r="BC1534" s="16">
        <f t="shared" si="2692"/>
        <v>0</v>
      </c>
      <c r="BD1534" s="30"/>
      <c r="BE1534" s="30"/>
      <c r="BF1534" s="1"/>
      <c r="BG1534" s="1"/>
      <c r="BH1534" s="1"/>
      <c r="BI1534" s="1"/>
      <c r="BJ1534" s="1"/>
    </row>
    <row r="1535" s="1" customFormat="1">
      <c r="A1535" s="13" t="s">
        <v>987</v>
      </c>
      <c r="B1535" s="14" t="s">
        <v>66</v>
      </c>
      <c r="C1535" s="13" t="s">
        <v>37</v>
      </c>
      <c r="D1535" s="13" t="s">
        <v>38</v>
      </c>
      <c r="E1535" s="29" t="s">
        <v>39</v>
      </c>
      <c r="F1535" s="16">
        <v>18768.199999999997</v>
      </c>
      <c r="G1535" s="16">
        <v>11868.200000000001</v>
      </c>
      <c r="H1535" s="16">
        <v>11868.200000000001</v>
      </c>
      <c r="I1535" s="16"/>
      <c r="J1535" s="16"/>
      <c r="K1535" s="16"/>
      <c r="L1535" s="16">
        <f t="shared" si="2614"/>
        <v>18768.199999999997</v>
      </c>
      <c r="M1535" s="16">
        <f t="shared" si="2615"/>
        <v>11868.200000000001</v>
      </c>
      <c r="N1535" s="16">
        <f t="shared" si="2616"/>
        <v>11868.200000000001</v>
      </c>
      <c r="O1535" s="16"/>
      <c r="P1535" s="16"/>
      <c r="Q1535" s="16"/>
      <c r="R1535" s="16">
        <f t="shared" si="2643"/>
        <v>18768.199999999997</v>
      </c>
      <c r="S1535" s="16">
        <f t="shared" si="2644"/>
        <v>11868.200000000001</v>
      </c>
      <c r="T1535" s="16">
        <f t="shared" si="2645"/>
        <v>11868.200000000001</v>
      </c>
      <c r="U1535" s="16"/>
      <c r="V1535" s="16"/>
      <c r="W1535" s="16"/>
      <c r="X1535" s="16">
        <f t="shared" si="2646"/>
        <v>18768.199999999997</v>
      </c>
      <c r="Y1535" s="16">
        <f t="shared" si="2647"/>
        <v>11868.200000000001</v>
      </c>
      <c r="Z1535" s="16">
        <f t="shared" si="2648"/>
        <v>11868.200000000001</v>
      </c>
      <c r="AA1535" s="16">
        <v>-6900</v>
      </c>
      <c r="AB1535" s="16">
        <v>6900</v>
      </c>
      <c r="AC1535" s="16"/>
      <c r="AD1535" s="16">
        <f t="shared" si="2649"/>
        <v>11868.199999999997</v>
      </c>
      <c r="AE1535" s="16">
        <f t="shared" si="2650"/>
        <v>18768.200000000001</v>
      </c>
      <c r="AF1535" s="16">
        <f t="shared" si="2651"/>
        <v>11868.200000000001</v>
      </c>
      <c r="AG1535" s="16"/>
      <c r="AH1535" s="16">
        <f t="shared" si="2652"/>
        <v>11868.199999999997</v>
      </c>
      <c r="AI1535" s="16">
        <f t="shared" si="2653"/>
        <v>18768.200000000001</v>
      </c>
      <c r="AJ1535" s="16">
        <f t="shared" si="2654"/>
        <v>11868.200000000001</v>
      </c>
      <c r="AK1535" s="16">
        <v>-384.39999999999998</v>
      </c>
      <c r="AL1535" s="16"/>
      <c r="AM1535" s="16"/>
      <c r="AN1535" s="16">
        <f t="shared" si="2655"/>
        <v>11483.799999999997</v>
      </c>
      <c r="AO1535" s="16">
        <f t="shared" si="2656"/>
        <v>18768.200000000001</v>
      </c>
      <c r="AP1535" s="16">
        <f t="shared" si="2657"/>
        <v>11868.200000000001</v>
      </c>
      <c r="AQ1535" s="16"/>
      <c r="AR1535" s="16"/>
      <c r="AS1535" s="16"/>
      <c r="AT1535" s="16">
        <f t="shared" si="2658"/>
        <v>11483.799999999997</v>
      </c>
      <c r="AU1535" s="16">
        <f t="shared" si="2659"/>
        <v>18768.200000000001</v>
      </c>
      <c r="AV1535" s="16">
        <f t="shared" si="2660"/>
        <v>11868.200000000001</v>
      </c>
      <c r="AW1535" s="16"/>
      <c r="AX1535" s="16"/>
      <c r="AY1535" s="16"/>
      <c r="AZ1535" s="16">
        <f t="shared" si="2661"/>
        <v>11483.799999999997</v>
      </c>
      <c r="BA1535" s="16">
        <f t="shared" si="2662"/>
        <v>18768.200000000001</v>
      </c>
      <c r="BB1535" s="16">
        <f t="shared" si="2663"/>
        <v>11868.200000000001</v>
      </c>
      <c r="BC1535" s="16"/>
      <c r="BD1535" s="30"/>
      <c r="BE1535" s="30"/>
      <c r="BF1535" s="1"/>
      <c r="BG1535" s="1"/>
      <c r="BH1535" s="1"/>
      <c r="BI1535" s="1"/>
      <c r="BJ1535" s="1"/>
    </row>
    <row r="1536" s="1" customFormat="1">
      <c r="A1536" s="13" t="s">
        <v>989</v>
      </c>
      <c r="B1536" s="14"/>
      <c r="C1536" s="13"/>
      <c r="D1536" s="13"/>
      <c r="E1536" s="29" t="s">
        <v>990</v>
      </c>
      <c r="F1536" s="16">
        <f t="shared" si="2667"/>
        <v>3668.2999999999997</v>
      </c>
      <c r="G1536" s="16">
        <f t="shared" si="2668"/>
        <v>3668.2999999999997</v>
      </c>
      <c r="H1536" s="16">
        <f t="shared" si="2669"/>
        <v>3668.2999999999997</v>
      </c>
      <c r="I1536" s="16">
        <f t="shared" si="2670"/>
        <v>0</v>
      </c>
      <c r="J1536" s="16">
        <f t="shared" si="2671"/>
        <v>0</v>
      </c>
      <c r="K1536" s="16">
        <f t="shared" si="2672"/>
        <v>0</v>
      </c>
      <c r="L1536" s="16">
        <f t="shared" si="2614"/>
        <v>3668.2999999999997</v>
      </c>
      <c r="M1536" s="16">
        <f t="shared" si="2615"/>
        <v>3668.2999999999997</v>
      </c>
      <c r="N1536" s="16">
        <f t="shared" si="2616"/>
        <v>3668.2999999999997</v>
      </c>
      <c r="O1536" s="16">
        <f t="shared" si="2673"/>
        <v>0</v>
      </c>
      <c r="P1536" s="16">
        <f t="shared" si="2674"/>
        <v>0</v>
      </c>
      <c r="Q1536" s="16">
        <f t="shared" si="2675"/>
        <v>0</v>
      </c>
      <c r="R1536" s="16">
        <f t="shared" si="2643"/>
        <v>3668.2999999999997</v>
      </c>
      <c r="S1536" s="16">
        <f t="shared" si="2644"/>
        <v>3668.2999999999997</v>
      </c>
      <c r="T1536" s="16">
        <f t="shared" si="2645"/>
        <v>3668.2999999999997</v>
      </c>
      <c r="U1536" s="16">
        <f t="shared" si="2676"/>
        <v>0</v>
      </c>
      <c r="V1536" s="16">
        <f t="shared" si="2677"/>
        <v>0</v>
      </c>
      <c r="W1536" s="16">
        <f t="shared" si="2678"/>
        <v>0</v>
      </c>
      <c r="X1536" s="16">
        <f t="shared" si="2646"/>
        <v>3668.2999999999997</v>
      </c>
      <c r="Y1536" s="16">
        <f t="shared" si="2647"/>
        <v>3668.2999999999997</v>
      </c>
      <c r="Z1536" s="16">
        <f t="shared" si="2648"/>
        <v>3668.2999999999997</v>
      </c>
      <c r="AA1536" s="16">
        <f t="shared" si="2679"/>
        <v>37.304000000000002</v>
      </c>
      <c r="AB1536" s="16">
        <f t="shared" si="2680"/>
        <v>0</v>
      </c>
      <c r="AC1536" s="16">
        <f t="shared" si="2681"/>
        <v>0</v>
      </c>
      <c r="AD1536" s="16">
        <f t="shared" si="2649"/>
        <v>3705.6039999999998</v>
      </c>
      <c r="AE1536" s="16">
        <f t="shared" si="2650"/>
        <v>3668.2999999999997</v>
      </c>
      <c r="AF1536" s="16">
        <f t="shared" si="2651"/>
        <v>3668.2999999999997</v>
      </c>
      <c r="AG1536" s="16">
        <f t="shared" si="2682"/>
        <v>0</v>
      </c>
      <c r="AH1536" s="16">
        <f t="shared" si="2652"/>
        <v>3705.6039999999998</v>
      </c>
      <c r="AI1536" s="16">
        <f t="shared" si="2653"/>
        <v>3668.2999999999997</v>
      </c>
      <c r="AJ1536" s="16">
        <f t="shared" si="2654"/>
        <v>3668.2999999999997</v>
      </c>
      <c r="AK1536" s="16">
        <f t="shared" si="2683"/>
        <v>0</v>
      </c>
      <c r="AL1536" s="16">
        <f t="shared" si="2684"/>
        <v>0</v>
      </c>
      <c r="AM1536" s="16">
        <f t="shared" si="2685"/>
        <v>0</v>
      </c>
      <c r="AN1536" s="16">
        <f t="shared" si="2655"/>
        <v>3705.6039999999998</v>
      </c>
      <c r="AO1536" s="16">
        <f t="shared" si="2656"/>
        <v>3668.2999999999997</v>
      </c>
      <c r="AP1536" s="16">
        <f t="shared" si="2657"/>
        <v>3668.2999999999997</v>
      </c>
      <c r="AQ1536" s="16">
        <f t="shared" si="2686"/>
        <v>0</v>
      </c>
      <c r="AR1536" s="16">
        <f t="shared" si="2687"/>
        <v>0</v>
      </c>
      <c r="AS1536" s="16">
        <f t="shared" si="2688"/>
        <v>0</v>
      </c>
      <c r="AT1536" s="16">
        <f t="shared" si="2658"/>
        <v>3705.6039999999998</v>
      </c>
      <c r="AU1536" s="16">
        <f t="shared" si="2659"/>
        <v>3668.2999999999997</v>
      </c>
      <c r="AV1536" s="16">
        <f t="shared" si="2660"/>
        <v>3668.2999999999997</v>
      </c>
      <c r="AW1536" s="16">
        <f t="shared" si="2689"/>
        <v>0</v>
      </c>
      <c r="AX1536" s="16">
        <f t="shared" si="2690"/>
        <v>0</v>
      </c>
      <c r="AY1536" s="16">
        <f t="shared" si="2691"/>
        <v>0</v>
      </c>
      <c r="AZ1536" s="16">
        <f t="shared" si="2661"/>
        <v>3705.6039999999998</v>
      </c>
      <c r="BA1536" s="16">
        <f t="shared" si="2662"/>
        <v>3668.2999999999997</v>
      </c>
      <c r="BB1536" s="16">
        <f t="shared" si="2663"/>
        <v>3668.2999999999997</v>
      </c>
      <c r="BC1536" s="16">
        <f t="shared" si="2692"/>
        <v>0</v>
      </c>
      <c r="BD1536" s="30"/>
      <c r="BE1536" s="30"/>
      <c r="BF1536" s="1"/>
      <c r="BG1536" s="1"/>
      <c r="BH1536" s="1"/>
      <c r="BI1536" s="1"/>
      <c r="BJ1536" s="1"/>
    </row>
    <row r="1537" s="1" customFormat="1">
      <c r="A1537" s="13" t="s">
        <v>989</v>
      </c>
      <c r="B1537" s="14" t="s">
        <v>52</v>
      </c>
      <c r="C1537" s="13"/>
      <c r="D1537" s="13"/>
      <c r="E1537" s="29" t="s">
        <v>53</v>
      </c>
      <c r="F1537" s="16">
        <f t="shared" si="2667"/>
        <v>3668.2999999999997</v>
      </c>
      <c r="G1537" s="16">
        <f t="shared" si="2668"/>
        <v>3668.2999999999997</v>
      </c>
      <c r="H1537" s="16">
        <f t="shared" si="2669"/>
        <v>3668.2999999999997</v>
      </c>
      <c r="I1537" s="16">
        <f t="shared" si="2670"/>
        <v>0</v>
      </c>
      <c r="J1537" s="16">
        <f t="shared" si="2671"/>
        <v>0</v>
      </c>
      <c r="K1537" s="16">
        <f t="shared" si="2672"/>
        <v>0</v>
      </c>
      <c r="L1537" s="16">
        <f t="shared" si="2614"/>
        <v>3668.2999999999997</v>
      </c>
      <c r="M1537" s="16">
        <f t="shared" si="2615"/>
        <v>3668.2999999999997</v>
      </c>
      <c r="N1537" s="16">
        <f t="shared" si="2616"/>
        <v>3668.2999999999997</v>
      </c>
      <c r="O1537" s="16">
        <f t="shared" si="2673"/>
        <v>0</v>
      </c>
      <c r="P1537" s="16">
        <f t="shared" si="2674"/>
        <v>0</v>
      </c>
      <c r="Q1537" s="16">
        <f t="shared" si="2675"/>
        <v>0</v>
      </c>
      <c r="R1537" s="16">
        <f t="shared" si="2643"/>
        <v>3668.2999999999997</v>
      </c>
      <c r="S1537" s="16">
        <f t="shared" si="2644"/>
        <v>3668.2999999999997</v>
      </c>
      <c r="T1537" s="16">
        <f t="shared" si="2645"/>
        <v>3668.2999999999997</v>
      </c>
      <c r="U1537" s="16">
        <f t="shared" si="2676"/>
        <v>0</v>
      </c>
      <c r="V1537" s="16">
        <f t="shared" si="2677"/>
        <v>0</v>
      </c>
      <c r="W1537" s="16">
        <f t="shared" si="2678"/>
        <v>0</v>
      </c>
      <c r="X1537" s="16">
        <f t="shared" si="2646"/>
        <v>3668.2999999999997</v>
      </c>
      <c r="Y1537" s="16">
        <f t="shared" si="2647"/>
        <v>3668.2999999999997</v>
      </c>
      <c r="Z1537" s="16">
        <f t="shared" si="2648"/>
        <v>3668.2999999999997</v>
      </c>
      <c r="AA1537" s="16">
        <f t="shared" si="2679"/>
        <v>37.304000000000002</v>
      </c>
      <c r="AB1537" s="16">
        <f t="shared" si="2680"/>
        <v>0</v>
      </c>
      <c r="AC1537" s="16">
        <f t="shared" si="2681"/>
        <v>0</v>
      </c>
      <c r="AD1537" s="16">
        <f t="shared" si="2649"/>
        <v>3705.6039999999998</v>
      </c>
      <c r="AE1537" s="16">
        <f t="shared" si="2650"/>
        <v>3668.2999999999997</v>
      </c>
      <c r="AF1537" s="16">
        <f t="shared" si="2651"/>
        <v>3668.2999999999997</v>
      </c>
      <c r="AG1537" s="16">
        <f t="shared" si="2682"/>
        <v>0</v>
      </c>
      <c r="AH1537" s="16">
        <f t="shared" si="2652"/>
        <v>3705.6039999999998</v>
      </c>
      <c r="AI1537" s="16">
        <f t="shared" si="2653"/>
        <v>3668.2999999999997</v>
      </c>
      <c r="AJ1537" s="16">
        <f t="shared" si="2654"/>
        <v>3668.2999999999997</v>
      </c>
      <c r="AK1537" s="16">
        <f t="shared" si="2683"/>
        <v>0</v>
      </c>
      <c r="AL1537" s="16">
        <f t="shared" si="2684"/>
        <v>0</v>
      </c>
      <c r="AM1537" s="16">
        <f t="shared" si="2685"/>
        <v>0</v>
      </c>
      <c r="AN1537" s="16">
        <f t="shared" si="2655"/>
        <v>3705.6039999999998</v>
      </c>
      <c r="AO1537" s="16">
        <f t="shared" si="2656"/>
        <v>3668.2999999999997</v>
      </c>
      <c r="AP1537" s="16">
        <f t="shared" si="2657"/>
        <v>3668.2999999999997</v>
      </c>
      <c r="AQ1537" s="16">
        <f t="shared" si="2686"/>
        <v>0</v>
      </c>
      <c r="AR1537" s="16">
        <f t="shared" si="2687"/>
        <v>0</v>
      </c>
      <c r="AS1537" s="16">
        <f t="shared" si="2688"/>
        <v>0</v>
      </c>
      <c r="AT1537" s="16">
        <f t="shared" si="2658"/>
        <v>3705.6039999999998</v>
      </c>
      <c r="AU1537" s="16">
        <f t="shared" si="2659"/>
        <v>3668.2999999999997</v>
      </c>
      <c r="AV1537" s="16">
        <f t="shared" si="2660"/>
        <v>3668.2999999999997</v>
      </c>
      <c r="AW1537" s="16">
        <f t="shared" si="2689"/>
        <v>0</v>
      </c>
      <c r="AX1537" s="16">
        <f t="shared" si="2690"/>
        <v>0</v>
      </c>
      <c r="AY1537" s="16">
        <f t="shared" si="2691"/>
        <v>0</v>
      </c>
      <c r="AZ1537" s="16">
        <f t="shared" si="2661"/>
        <v>3705.6039999999998</v>
      </c>
      <c r="BA1537" s="16">
        <f t="shared" si="2662"/>
        <v>3668.2999999999997</v>
      </c>
      <c r="BB1537" s="16">
        <f t="shared" si="2663"/>
        <v>3668.2999999999997</v>
      </c>
      <c r="BC1537" s="16">
        <f t="shared" si="2692"/>
        <v>0</v>
      </c>
      <c r="BD1537" s="30"/>
      <c r="BE1537" s="30"/>
      <c r="BF1537" s="1"/>
      <c r="BG1537" s="1"/>
      <c r="BH1537" s="1"/>
      <c r="BI1537" s="1"/>
      <c r="BJ1537" s="1"/>
    </row>
    <row r="1538" s="1" customFormat="1">
      <c r="A1538" s="13" t="s">
        <v>989</v>
      </c>
      <c r="B1538" s="14">
        <v>800</v>
      </c>
      <c r="C1538" s="13" t="s">
        <v>37</v>
      </c>
      <c r="D1538" s="13" t="s">
        <v>38</v>
      </c>
      <c r="E1538" s="29" t="s">
        <v>39</v>
      </c>
      <c r="F1538" s="16">
        <v>3668.2999999999997</v>
      </c>
      <c r="G1538" s="16">
        <v>3668.2999999999997</v>
      </c>
      <c r="H1538" s="16">
        <v>3668.2999999999997</v>
      </c>
      <c r="I1538" s="16"/>
      <c r="J1538" s="16"/>
      <c r="K1538" s="16"/>
      <c r="L1538" s="16">
        <f t="shared" si="2614"/>
        <v>3668.2999999999997</v>
      </c>
      <c r="M1538" s="16">
        <f t="shared" si="2615"/>
        <v>3668.2999999999997</v>
      </c>
      <c r="N1538" s="16">
        <f t="shared" si="2616"/>
        <v>3668.2999999999997</v>
      </c>
      <c r="O1538" s="16"/>
      <c r="P1538" s="16"/>
      <c r="Q1538" s="16"/>
      <c r="R1538" s="16">
        <f t="shared" si="2643"/>
        <v>3668.2999999999997</v>
      </c>
      <c r="S1538" s="16">
        <f t="shared" si="2644"/>
        <v>3668.2999999999997</v>
      </c>
      <c r="T1538" s="16">
        <f t="shared" si="2645"/>
        <v>3668.2999999999997</v>
      </c>
      <c r="U1538" s="16"/>
      <c r="V1538" s="16"/>
      <c r="W1538" s="16"/>
      <c r="X1538" s="16">
        <f t="shared" si="2646"/>
        <v>3668.2999999999997</v>
      </c>
      <c r="Y1538" s="16">
        <f t="shared" si="2647"/>
        <v>3668.2999999999997</v>
      </c>
      <c r="Z1538" s="16">
        <f t="shared" si="2648"/>
        <v>3668.2999999999997</v>
      </c>
      <c r="AA1538" s="16">
        <v>37.304000000000002</v>
      </c>
      <c r="AB1538" s="16"/>
      <c r="AC1538" s="16"/>
      <c r="AD1538" s="16">
        <f t="shared" si="2649"/>
        <v>3705.6039999999998</v>
      </c>
      <c r="AE1538" s="16">
        <f t="shared" si="2650"/>
        <v>3668.2999999999997</v>
      </c>
      <c r="AF1538" s="16">
        <f t="shared" si="2651"/>
        <v>3668.2999999999997</v>
      </c>
      <c r="AG1538" s="16"/>
      <c r="AH1538" s="16">
        <f t="shared" si="2652"/>
        <v>3705.6039999999998</v>
      </c>
      <c r="AI1538" s="16">
        <f t="shared" si="2653"/>
        <v>3668.2999999999997</v>
      </c>
      <c r="AJ1538" s="16">
        <f t="shared" si="2654"/>
        <v>3668.2999999999997</v>
      </c>
      <c r="AK1538" s="16"/>
      <c r="AL1538" s="16"/>
      <c r="AM1538" s="16"/>
      <c r="AN1538" s="16">
        <f t="shared" si="2655"/>
        <v>3705.6039999999998</v>
      </c>
      <c r="AO1538" s="16">
        <f t="shared" si="2656"/>
        <v>3668.2999999999997</v>
      </c>
      <c r="AP1538" s="16">
        <f t="shared" si="2657"/>
        <v>3668.2999999999997</v>
      </c>
      <c r="AQ1538" s="16"/>
      <c r="AR1538" s="16"/>
      <c r="AS1538" s="16"/>
      <c r="AT1538" s="16">
        <f t="shared" si="2658"/>
        <v>3705.6039999999998</v>
      </c>
      <c r="AU1538" s="16">
        <f t="shared" si="2659"/>
        <v>3668.2999999999997</v>
      </c>
      <c r="AV1538" s="16">
        <f t="shared" si="2660"/>
        <v>3668.2999999999997</v>
      </c>
      <c r="AW1538" s="16"/>
      <c r="AX1538" s="16"/>
      <c r="AY1538" s="16"/>
      <c r="AZ1538" s="16">
        <f t="shared" si="2661"/>
        <v>3705.6039999999998</v>
      </c>
      <c r="BA1538" s="16">
        <f t="shared" si="2662"/>
        <v>3668.2999999999997</v>
      </c>
      <c r="BB1538" s="16">
        <f t="shared" si="2663"/>
        <v>3668.2999999999997</v>
      </c>
      <c r="BC1538" s="16"/>
      <c r="BD1538" s="30"/>
      <c r="BE1538" s="30"/>
      <c r="BF1538" s="1"/>
      <c r="BG1538" s="1"/>
      <c r="BH1538" s="1"/>
      <c r="BI1538" s="1"/>
      <c r="BJ1538" s="1"/>
    </row>
    <row r="1539" s="1" customFormat="1">
      <c r="A1539" s="13" t="s">
        <v>991</v>
      </c>
      <c r="B1539" s="14"/>
      <c r="C1539" s="13"/>
      <c r="D1539" s="13"/>
      <c r="E1539" s="29" t="s">
        <v>992</v>
      </c>
      <c r="F1539" s="16">
        <f t="shared" si="2667"/>
        <v>61.5</v>
      </c>
      <c r="G1539" s="16">
        <f t="shared" si="2668"/>
        <v>61.5</v>
      </c>
      <c r="H1539" s="16">
        <f t="shared" si="2669"/>
        <v>61.5</v>
      </c>
      <c r="I1539" s="16">
        <f t="shared" si="2670"/>
        <v>0</v>
      </c>
      <c r="J1539" s="16">
        <f t="shared" si="2671"/>
        <v>0</v>
      </c>
      <c r="K1539" s="16">
        <f t="shared" si="2672"/>
        <v>0</v>
      </c>
      <c r="L1539" s="16">
        <f t="shared" si="2614"/>
        <v>61.5</v>
      </c>
      <c r="M1539" s="16">
        <f t="shared" si="2615"/>
        <v>61.5</v>
      </c>
      <c r="N1539" s="16">
        <f t="shared" si="2616"/>
        <v>61.5</v>
      </c>
      <c r="O1539" s="16">
        <f t="shared" si="2673"/>
        <v>0</v>
      </c>
      <c r="P1539" s="16">
        <f t="shared" si="2674"/>
        <v>0</v>
      </c>
      <c r="Q1539" s="16">
        <f t="shared" si="2675"/>
        <v>0</v>
      </c>
      <c r="R1539" s="16">
        <f t="shared" si="2643"/>
        <v>61.5</v>
      </c>
      <c r="S1539" s="16">
        <f t="shared" si="2644"/>
        <v>61.5</v>
      </c>
      <c r="T1539" s="16">
        <f t="shared" si="2645"/>
        <v>61.5</v>
      </c>
      <c r="U1539" s="16">
        <f t="shared" si="2676"/>
        <v>0</v>
      </c>
      <c r="V1539" s="16">
        <f t="shared" si="2677"/>
        <v>0</v>
      </c>
      <c r="W1539" s="16">
        <f t="shared" si="2678"/>
        <v>0</v>
      </c>
      <c r="X1539" s="16">
        <f t="shared" si="2646"/>
        <v>61.5</v>
      </c>
      <c r="Y1539" s="16">
        <f t="shared" si="2647"/>
        <v>61.5</v>
      </c>
      <c r="Z1539" s="16">
        <f t="shared" si="2648"/>
        <v>61.5</v>
      </c>
      <c r="AA1539" s="16">
        <f t="shared" si="2679"/>
        <v>0</v>
      </c>
      <c r="AB1539" s="16">
        <f t="shared" si="2680"/>
        <v>0</v>
      </c>
      <c r="AC1539" s="16">
        <f t="shared" si="2681"/>
        <v>0</v>
      </c>
      <c r="AD1539" s="16">
        <f t="shared" si="2649"/>
        <v>61.5</v>
      </c>
      <c r="AE1539" s="16">
        <f t="shared" si="2650"/>
        <v>61.5</v>
      </c>
      <c r="AF1539" s="16">
        <f t="shared" si="2651"/>
        <v>61.5</v>
      </c>
      <c r="AG1539" s="16">
        <f t="shared" si="2682"/>
        <v>0</v>
      </c>
      <c r="AH1539" s="16">
        <f t="shared" si="2652"/>
        <v>61.5</v>
      </c>
      <c r="AI1539" s="16">
        <f t="shared" si="2653"/>
        <v>61.5</v>
      </c>
      <c r="AJ1539" s="16">
        <f t="shared" si="2654"/>
        <v>61.5</v>
      </c>
      <c r="AK1539" s="16">
        <f t="shared" si="2683"/>
        <v>0</v>
      </c>
      <c r="AL1539" s="16">
        <f t="shared" si="2684"/>
        <v>0</v>
      </c>
      <c r="AM1539" s="16">
        <f t="shared" si="2685"/>
        <v>0</v>
      </c>
      <c r="AN1539" s="16">
        <f t="shared" si="2655"/>
        <v>61.5</v>
      </c>
      <c r="AO1539" s="16">
        <f t="shared" si="2656"/>
        <v>61.5</v>
      </c>
      <c r="AP1539" s="16">
        <f t="shared" si="2657"/>
        <v>61.5</v>
      </c>
      <c r="AQ1539" s="16">
        <f t="shared" si="2686"/>
        <v>0</v>
      </c>
      <c r="AR1539" s="16">
        <f t="shared" si="2687"/>
        <v>0</v>
      </c>
      <c r="AS1539" s="16">
        <f t="shared" si="2688"/>
        <v>0</v>
      </c>
      <c r="AT1539" s="16">
        <f t="shared" si="2658"/>
        <v>61.5</v>
      </c>
      <c r="AU1539" s="16">
        <f t="shared" si="2659"/>
        <v>61.5</v>
      </c>
      <c r="AV1539" s="16">
        <f t="shared" si="2660"/>
        <v>61.5</v>
      </c>
      <c r="AW1539" s="16">
        <f t="shared" si="2689"/>
        <v>0</v>
      </c>
      <c r="AX1539" s="16">
        <f t="shared" si="2690"/>
        <v>0</v>
      </c>
      <c r="AY1539" s="16">
        <f t="shared" si="2691"/>
        <v>0</v>
      </c>
      <c r="AZ1539" s="16">
        <f t="shared" si="2661"/>
        <v>61.5</v>
      </c>
      <c r="BA1539" s="16">
        <f t="shared" si="2662"/>
        <v>61.5</v>
      </c>
      <c r="BB1539" s="16">
        <f t="shared" si="2663"/>
        <v>61.5</v>
      </c>
      <c r="BC1539" s="16">
        <f t="shared" si="2692"/>
        <v>0</v>
      </c>
      <c r="BD1539" s="30"/>
      <c r="BE1539" s="30"/>
      <c r="BF1539" s="1"/>
      <c r="BG1539" s="1"/>
      <c r="BH1539" s="1"/>
      <c r="BI1539" s="1"/>
      <c r="BJ1539" s="1"/>
    </row>
    <row r="1540" s="1" customFormat="1">
      <c r="A1540" s="13" t="s">
        <v>991</v>
      </c>
      <c r="B1540" s="14" t="s">
        <v>66</v>
      </c>
      <c r="C1540" s="13"/>
      <c r="D1540" s="13"/>
      <c r="E1540" s="29" t="s">
        <v>67</v>
      </c>
      <c r="F1540" s="16">
        <f t="shared" si="2667"/>
        <v>61.5</v>
      </c>
      <c r="G1540" s="16">
        <f t="shared" si="2668"/>
        <v>61.5</v>
      </c>
      <c r="H1540" s="16">
        <f t="shared" si="2669"/>
        <v>61.5</v>
      </c>
      <c r="I1540" s="16">
        <f t="shared" si="2670"/>
        <v>0</v>
      </c>
      <c r="J1540" s="16">
        <f t="shared" si="2671"/>
        <v>0</v>
      </c>
      <c r="K1540" s="16">
        <f t="shared" si="2672"/>
        <v>0</v>
      </c>
      <c r="L1540" s="16">
        <f t="shared" si="2614"/>
        <v>61.5</v>
      </c>
      <c r="M1540" s="16">
        <f t="shared" si="2615"/>
        <v>61.5</v>
      </c>
      <c r="N1540" s="16">
        <f t="shared" si="2616"/>
        <v>61.5</v>
      </c>
      <c r="O1540" s="16">
        <f t="shared" si="2673"/>
        <v>0</v>
      </c>
      <c r="P1540" s="16">
        <f t="shared" si="2674"/>
        <v>0</v>
      </c>
      <c r="Q1540" s="16">
        <f t="shared" si="2675"/>
        <v>0</v>
      </c>
      <c r="R1540" s="16">
        <f t="shared" si="2643"/>
        <v>61.5</v>
      </c>
      <c r="S1540" s="16">
        <f t="shared" si="2644"/>
        <v>61.5</v>
      </c>
      <c r="T1540" s="16">
        <f t="shared" si="2645"/>
        <v>61.5</v>
      </c>
      <c r="U1540" s="16">
        <f t="shared" si="2676"/>
        <v>0</v>
      </c>
      <c r="V1540" s="16">
        <f t="shared" si="2677"/>
        <v>0</v>
      </c>
      <c r="W1540" s="16">
        <f t="shared" si="2678"/>
        <v>0</v>
      </c>
      <c r="X1540" s="16">
        <f t="shared" si="2646"/>
        <v>61.5</v>
      </c>
      <c r="Y1540" s="16">
        <f t="shared" si="2647"/>
        <v>61.5</v>
      </c>
      <c r="Z1540" s="16">
        <f t="shared" si="2648"/>
        <v>61.5</v>
      </c>
      <c r="AA1540" s="16">
        <f t="shared" si="2679"/>
        <v>0</v>
      </c>
      <c r="AB1540" s="16">
        <f t="shared" si="2680"/>
        <v>0</v>
      </c>
      <c r="AC1540" s="16">
        <f t="shared" si="2681"/>
        <v>0</v>
      </c>
      <c r="AD1540" s="16">
        <f t="shared" si="2649"/>
        <v>61.5</v>
      </c>
      <c r="AE1540" s="16">
        <f t="shared" si="2650"/>
        <v>61.5</v>
      </c>
      <c r="AF1540" s="16">
        <f t="shared" si="2651"/>
        <v>61.5</v>
      </c>
      <c r="AG1540" s="16">
        <f t="shared" si="2682"/>
        <v>0</v>
      </c>
      <c r="AH1540" s="16">
        <f t="shared" si="2652"/>
        <v>61.5</v>
      </c>
      <c r="AI1540" s="16">
        <f t="shared" si="2653"/>
        <v>61.5</v>
      </c>
      <c r="AJ1540" s="16">
        <f t="shared" si="2654"/>
        <v>61.5</v>
      </c>
      <c r="AK1540" s="16">
        <f t="shared" si="2683"/>
        <v>0</v>
      </c>
      <c r="AL1540" s="16">
        <f t="shared" si="2684"/>
        <v>0</v>
      </c>
      <c r="AM1540" s="16">
        <f t="shared" si="2685"/>
        <v>0</v>
      </c>
      <c r="AN1540" s="16">
        <f t="shared" si="2655"/>
        <v>61.5</v>
      </c>
      <c r="AO1540" s="16">
        <f t="shared" si="2656"/>
        <v>61.5</v>
      </c>
      <c r="AP1540" s="16">
        <f t="shared" si="2657"/>
        <v>61.5</v>
      </c>
      <c r="AQ1540" s="16">
        <f t="shared" si="2686"/>
        <v>0</v>
      </c>
      <c r="AR1540" s="16">
        <f t="shared" si="2687"/>
        <v>0</v>
      </c>
      <c r="AS1540" s="16">
        <f t="shared" si="2688"/>
        <v>0</v>
      </c>
      <c r="AT1540" s="16">
        <f t="shared" si="2658"/>
        <v>61.5</v>
      </c>
      <c r="AU1540" s="16">
        <f t="shared" si="2659"/>
        <v>61.5</v>
      </c>
      <c r="AV1540" s="16">
        <f t="shared" si="2660"/>
        <v>61.5</v>
      </c>
      <c r="AW1540" s="16">
        <f t="shared" si="2689"/>
        <v>0</v>
      </c>
      <c r="AX1540" s="16">
        <f t="shared" si="2690"/>
        <v>0</v>
      </c>
      <c r="AY1540" s="16">
        <f t="shared" si="2691"/>
        <v>0</v>
      </c>
      <c r="AZ1540" s="16">
        <f t="shared" si="2661"/>
        <v>61.5</v>
      </c>
      <c r="BA1540" s="16">
        <f t="shared" si="2662"/>
        <v>61.5</v>
      </c>
      <c r="BB1540" s="16">
        <f t="shared" si="2663"/>
        <v>61.5</v>
      </c>
      <c r="BC1540" s="16">
        <f t="shared" si="2692"/>
        <v>0</v>
      </c>
      <c r="BD1540" s="30"/>
      <c r="BE1540" s="30"/>
      <c r="BF1540" s="1"/>
      <c r="BG1540" s="1"/>
      <c r="BH1540" s="1"/>
      <c r="BI1540" s="1"/>
      <c r="BJ1540" s="1"/>
    </row>
    <row r="1541" s="1" customFormat="1">
      <c r="A1541" s="13" t="s">
        <v>991</v>
      </c>
      <c r="B1541" s="14" t="s">
        <v>66</v>
      </c>
      <c r="C1541" s="13" t="s">
        <v>37</v>
      </c>
      <c r="D1541" s="13" t="s">
        <v>38</v>
      </c>
      <c r="E1541" s="29" t="s">
        <v>39</v>
      </c>
      <c r="F1541" s="16">
        <v>61.5</v>
      </c>
      <c r="G1541" s="16">
        <v>61.5</v>
      </c>
      <c r="H1541" s="16">
        <v>61.5</v>
      </c>
      <c r="I1541" s="16"/>
      <c r="J1541" s="16"/>
      <c r="K1541" s="16"/>
      <c r="L1541" s="16">
        <f t="shared" si="2614"/>
        <v>61.5</v>
      </c>
      <c r="M1541" s="16">
        <f t="shared" si="2615"/>
        <v>61.5</v>
      </c>
      <c r="N1541" s="16">
        <f t="shared" si="2616"/>
        <v>61.5</v>
      </c>
      <c r="O1541" s="16"/>
      <c r="P1541" s="16"/>
      <c r="Q1541" s="16"/>
      <c r="R1541" s="16">
        <f t="shared" si="2643"/>
        <v>61.5</v>
      </c>
      <c r="S1541" s="16">
        <f t="shared" si="2644"/>
        <v>61.5</v>
      </c>
      <c r="T1541" s="16">
        <f t="shared" si="2645"/>
        <v>61.5</v>
      </c>
      <c r="U1541" s="16"/>
      <c r="V1541" s="16"/>
      <c r="W1541" s="16"/>
      <c r="X1541" s="16">
        <f t="shared" si="2646"/>
        <v>61.5</v>
      </c>
      <c r="Y1541" s="16">
        <f t="shared" si="2647"/>
        <v>61.5</v>
      </c>
      <c r="Z1541" s="16">
        <f t="shared" si="2648"/>
        <v>61.5</v>
      </c>
      <c r="AA1541" s="16"/>
      <c r="AB1541" s="16"/>
      <c r="AC1541" s="16"/>
      <c r="AD1541" s="16">
        <f t="shared" si="2649"/>
        <v>61.5</v>
      </c>
      <c r="AE1541" s="16">
        <f t="shared" si="2650"/>
        <v>61.5</v>
      </c>
      <c r="AF1541" s="16">
        <f t="shared" si="2651"/>
        <v>61.5</v>
      </c>
      <c r="AG1541" s="16"/>
      <c r="AH1541" s="16">
        <f t="shared" si="2652"/>
        <v>61.5</v>
      </c>
      <c r="AI1541" s="16">
        <f t="shared" si="2653"/>
        <v>61.5</v>
      </c>
      <c r="AJ1541" s="16">
        <f t="shared" si="2654"/>
        <v>61.5</v>
      </c>
      <c r="AK1541" s="16"/>
      <c r="AL1541" s="16"/>
      <c r="AM1541" s="16"/>
      <c r="AN1541" s="16">
        <f t="shared" si="2655"/>
        <v>61.5</v>
      </c>
      <c r="AO1541" s="16">
        <f t="shared" si="2656"/>
        <v>61.5</v>
      </c>
      <c r="AP1541" s="16">
        <f t="shared" si="2657"/>
        <v>61.5</v>
      </c>
      <c r="AQ1541" s="16"/>
      <c r="AR1541" s="16"/>
      <c r="AS1541" s="16"/>
      <c r="AT1541" s="16">
        <f t="shared" si="2658"/>
        <v>61.5</v>
      </c>
      <c r="AU1541" s="16">
        <f t="shared" si="2659"/>
        <v>61.5</v>
      </c>
      <c r="AV1541" s="16">
        <f t="shared" si="2660"/>
        <v>61.5</v>
      </c>
      <c r="AW1541" s="16"/>
      <c r="AX1541" s="16"/>
      <c r="AY1541" s="16"/>
      <c r="AZ1541" s="16">
        <f t="shared" si="2661"/>
        <v>61.5</v>
      </c>
      <c r="BA1541" s="16">
        <f t="shared" si="2662"/>
        <v>61.5</v>
      </c>
      <c r="BB1541" s="16">
        <f t="shared" si="2663"/>
        <v>61.5</v>
      </c>
      <c r="BC1541" s="16"/>
      <c r="BD1541" s="30"/>
      <c r="BE1541" s="30"/>
      <c r="BF1541" s="1"/>
      <c r="BG1541" s="1"/>
      <c r="BH1541" s="1"/>
      <c r="BI1541" s="1"/>
      <c r="BJ1541" s="1"/>
    </row>
    <row r="1542" s="1" customFormat="1">
      <c r="A1542" s="13" t="s">
        <v>993</v>
      </c>
      <c r="B1542" s="14"/>
      <c r="C1542" s="13"/>
      <c r="D1542" s="13"/>
      <c r="E1542" s="29" t="s">
        <v>994</v>
      </c>
      <c r="F1542" s="16">
        <f t="shared" si="2667"/>
        <v>2250.1999999999998</v>
      </c>
      <c r="G1542" s="16">
        <f t="shared" si="2668"/>
        <v>2250.1999999999998</v>
      </c>
      <c r="H1542" s="16">
        <f t="shared" si="2669"/>
        <v>2250.1999999999998</v>
      </c>
      <c r="I1542" s="16">
        <f t="shared" si="2670"/>
        <v>-74.099999999999994</v>
      </c>
      <c r="J1542" s="16">
        <f t="shared" si="2671"/>
        <v>0</v>
      </c>
      <c r="K1542" s="16">
        <f t="shared" si="2672"/>
        <v>0</v>
      </c>
      <c r="L1542" s="16">
        <f t="shared" si="2614"/>
        <v>2176.0999999999999</v>
      </c>
      <c r="M1542" s="16">
        <f t="shared" si="2615"/>
        <v>2250.1999999999998</v>
      </c>
      <c r="N1542" s="16">
        <f t="shared" si="2616"/>
        <v>2250.1999999999998</v>
      </c>
      <c r="O1542" s="16">
        <f t="shared" si="2673"/>
        <v>0</v>
      </c>
      <c r="P1542" s="16">
        <f t="shared" si="2674"/>
        <v>0</v>
      </c>
      <c r="Q1542" s="16">
        <f t="shared" si="2675"/>
        <v>0</v>
      </c>
      <c r="R1542" s="16">
        <f t="shared" si="2643"/>
        <v>2176.0999999999999</v>
      </c>
      <c r="S1542" s="16">
        <f t="shared" si="2644"/>
        <v>2250.1999999999998</v>
      </c>
      <c r="T1542" s="16">
        <f t="shared" si="2645"/>
        <v>2250.1999999999998</v>
      </c>
      <c r="U1542" s="16">
        <f t="shared" si="2676"/>
        <v>0</v>
      </c>
      <c r="V1542" s="16">
        <f t="shared" si="2677"/>
        <v>0</v>
      </c>
      <c r="W1542" s="16">
        <f t="shared" si="2678"/>
        <v>0</v>
      </c>
      <c r="X1542" s="16">
        <f t="shared" si="2646"/>
        <v>2176.0999999999999</v>
      </c>
      <c r="Y1542" s="16">
        <f t="shared" si="2647"/>
        <v>2250.1999999999998</v>
      </c>
      <c r="Z1542" s="16">
        <f t="shared" si="2648"/>
        <v>2250.1999999999998</v>
      </c>
      <c r="AA1542" s="16">
        <f t="shared" si="2679"/>
        <v>0</v>
      </c>
      <c r="AB1542" s="16">
        <f t="shared" si="2680"/>
        <v>0</v>
      </c>
      <c r="AC1542" s="16">
        <f t="shared" si="2681"/>
        <v>0</v>
      </c>
      <c r="AD1542" s="16">
        <f t="shared" si="2649"/>
        <v>2176.0999999999999</v>
      </c>
      <c r="AE1542" s="16">
        <f t="shared" si="2650"/>
        <v>2250.1999999999998</v>
      </c>
      <c r="AF1542" s="16">
        <f t="shared" si="2651"/>
        <v>2250.1999999999998</v>
      </c>
      <c r="AG1542" s="16">
        <f t="shared" si="2682"/>
        <v>0</v>
      </c>
      <c r="AH1542" s="16">
        <f t="shared" si="2652"/>
        <v>2176.0999999999999</v>
      </c>
      <c r="AI1542" s="16">
        <f t="shared" si="2653"/>
        <v>2250.1999999999998</v>
      </c>
      <c r="AJ1542" s="16">
        <f t="shared" si="2654"/>
        <v>2250.1999999999998</v>
      </c>
      <c r="AK1542" s="16">
        <f t="shared" si="2683"/>
        <v>0</v>
      </c>
      <c r="AL1542" s="16">
        <f t="shared" si="2684"/>
        <v>0</v>
      </c>
      <c r="AM1542" s="16">
        <f t="shared" si="2685"/>
        <v>0</v>
      </c>
      <c r="AN1542" s="16">
        <f t="shared" si="2655"/>
        <v>2176.0999999999999</v>
      </c>
      <c r="AO1542" s="16">
        <f t="shared" si="2656"/>
        <v>2250.1999999999998</v>
      </c>
      <c r="AP1542" s="16">
        <f t="shared" si="2657"/>
        <v>2250.1999999999998</v>
      </c>
      <c r="AQ1542" s="16">
        <f t="shared" si="2686"/>
        <v>0</v>
      </c>
      <c r="AR1542" s="16">
        <f t="shared" si="2687"/>
        <v>0</v>
      </c>
      <c r="AS1542" s="16">
        <f t="shared" si="2688"/>
        <v>0</v>
      </c>
      <c r="AT1542" s="16">
        <f t="shared" si="2658"/>
        <v>2176.0999999999999</v>
      </c>
      <c r="AU1542" s="16">
        <f t="shared" si="2659"/>
        <v>2250.1999999999998</v>
      </c>
      <c r="AV1542" s="16">
        <f t="shared" si="2660"/>
        <v>2250.1999999999998</v>
      </c>
      <c r="AW1542" s="16">
        <f t="shared" si="2689"/>
        <v>4782</v>
      </c>
      <c r="AX1542" s="16">
        <f t="shared" si="2690"/>
        <v>0</v>
      </c>
      <c r="AY1542" s="16">
        <f t="shared" si="2691"/>
        <v>0</v>
      </c>
      <c r="AZ1542" s="16">
        <f t="shared" si="2661"/>
        <v>6958.1000000000004</v>
      </c>
      <c r="BA1542" s="16">
        <f t="shared" si="2662"/>
        <v>2250.1999999999998</v>
      </c>
      <c r="BB1542" s="16">
        <f t="shared" si="2663"/>
        <v>2250.1999999999998</v>
      </c>
      <c r="BC1542" s="16">
        <f t="shared" si="2692"/>
        <v>0</v>
      </c>
      <c r="BD1542" s="30"/>
      <c r="BE1542" s="30"/>
      <c r="BF1542" s="1"/>
      <c r="BG1542" s="1"/>
      <c r="BH1542" s="1"/>
      <c r="BI1542" s="1"/>
      <c r="BJ1542" s="1"/>
    </row>
    <row r="1543" s="1" customFormat="1">
      <c r="A1543" s="13" t="s">
        <v>993</v>
      </c>
      <c r="B1543" s="14" t="s">
        <v>66</v>
      </c>
      <c r="C1543" s="13"/>
      <c r="D1543" s="13"/>
      <c r="E1543" s="29" t="s">
        <v>67</v>
      </c>
      <c r="F1543" s="16">
        <f t="shared" si="2667"/>
        <v>2250.1999999999998</v>
      </c>
      <c r="G1543" s="16">
        <f t="shared" si="2668"/>
        <v>2250.1999999999998</v>
      </c>
      <c r="H1543" s="16">
        <f t="shared" si="2669"/>
        <v>2250.1999999999998</v>
      </c>
      <c r="I1543" s="16">
        <f t="shared" si="2670"/>
        <v>-74.099999999999994</v>
      </c>
      <c r="J1543" s="16">
        <f t="shared" si="2671"/>
        <v>0</v>
      </c>
      <c r="K1543" s="16">
        <f t="shared" si="2672"/>
        <v>0</v>
      </c>
      <c r="L1543" s="16">
        <f t="shared" si="2614"/>
        <v>2176.0999999999999</v>
      </c>
      <c r="M1543" s="16">
        <f t="shared" si="2615"/>
        <v>2250.1999999999998</v>
      </c>
      <c r="N1543" s="16">
        <f t="shared" si="2616"/>
        <v>2250.1999999999998</v>
      </c>
      <c r="O1543" s="16">
        <f t="shared" si="2673"/>
        <v>0</v>
      </c>
      <c r="P1543" s="16">
        <f t="shared" si="2674"/>
        <v>0</v>
      </c>
      <c r="Q1543" s="16">
        <f t="shared" si="2675"/>
        <v>0</v>
      </c>
      <c r="R1543" s="16">
        <f t="shared" si="2643"/>
        <v>2176.0999999999999</v>
      </c>
      <c r="S1543" s="16">
        <f t="shared" si="2644"/>
        <v>2250.1999999999998</v>
      </c>
      <c r="T1543" s="16">
        <f t="shared" si="2645"/>
        <v>2250.1999999999998</v>
      </c>
      <c r="U1543" s="16">
        <f t="shared" si="2676"/>
        <v>0</v>
      </c>
      <c r="V1543" s="16">
        <f t="shared" si="2677"/>
        <v>0</v>
      </c>
      <c r="W1543" s="16">
        <f t="shared" si="2678"/>
        <v>0</v>
      </c>
      <c r="X1543" s="16">
        <f t="shared" si="2646"/>
        <v>2176.0999999999999</v>
      </c>
      <c r="Y1543" s="16">
        <f t="shared" si="2647"/>
        <v>2250.1999999999998</v>
      </c>
      <c r="Z1543" s="16">
        <f t="shared" si="2648"/>
        <v>2250.1999999999998</v>
      </c>
      <c r="AA1543" s="16">
        <f t="shared" si="2679"/>
        <v>0</v>
      </c>
      <c r="AB1543" s="16">
        <f t="shared" si="2680"/>
        <v>0</v>
      </c>
      <c r="AC1543" s="16">
        <f t="shared" si="2681"/>
        <v>0</v>
      </c>
      <c r="AD1543" s="16">
        <f t="shared" si="2649"/>
        <v>2176.0999999999999</v>
      </c>
      <c r="AE1543" s="16">
        <f t="shared" si="2650"/>
        <v>2250.1999999999998</v>
      </c>
      <c r="AF1543" s="16">
        <f t="shared" si="2651"/>
        <v>2250.1999999999998</v>
      </c>
      <c r="AG1543" s="16">
        <f t="shared" si="2682"/>
        <v>0</v>
      </c>
      <c r="AH1543" s="16">
        <f t="shared" si="2652"/>
        <v>2176.0999999999999</v>
      </c>
      <c r="AI1543" s="16">
        <f t="shared" si="2653"/>
        <v>2250.1999999999998</v>
      </c>
      <c r="AJ1543" s="16">
        <f t="shared" si="2654"/>
        <v>2250.1999999999998</v>
      </c>
      <c r="AK1543" s="16">
        <f t="shared" si="2683"/>
        <v>0</v>
      </c>
      <c r="AL1543" s="16">
        <f t="shared" si="2684"/>
        <v>0</v>
      </c>
      <c r="AM1543" s="16">
        <f t="shared" si="2685"/>
        <v>0</v>
      </c>
      <c r="AN1543" s="16">
        <f t="shared" si="2655"/>
        <v>2176.0999999999999</v>
      </c>
      <c r="AO1543" s="16">
        <f t="shared" si="2656"/>
        <v>2250.1999999999998</v>
      </c>
      <c r="AP1543" s="16">
        <f t="shared" si="2657"/>
        <v>2250.1999999999998</v>
      </c>
      <c r="AQ1543" s="16">
        <f t="shared" si="2686"/>
        <v>0</v>
      </c>
      <c r="AR1543" s="16">
        <f t="shared" si="2687"/>
        <v>0</v>
      </c>
      <c r="AS1543" s="16">
        <f t="shared" si="2688"/>
        <v>0</v>
      </c>
      <c r="AT1543" s="16">
        <f t="shared" si="2658"/>
        <v>2176.0999999999999</v>
      </c>
      <c r="AU1543" s="16">
        <f t="shared" si="2659"/>
        <v>2250.1999999999998</v>
      </c>
      <c r="AV1543" s="16">
        <f t="shared" si="2660"/>
        <v>2250.1999999999998</v>
      </c>
      <c r="AW1543" s="16">
        <f t="shared" si="2689"/>
        <v>4782</v>
      </c>
      <c r="AX1543" s="16">
        <f t="shared" si="2690"/>
        <v>0</v>
      </c>
      <c r="AY1543" s="16">
        <f t="shared" si="2691"/>
        <v>0</v>
      </c>
      <c r="AZ1543" s="16">
        <f t="shared" si="2661"/>
        <v>6958.1000000000004</v>
      </c>
      <c r="BA1543" s="16">
        <f t="shared" si="2662"/>
        <v>2250.1999999999998</v>
      </c>
      <c r="BB1543" s="16">
        <f t="shared" si="2663"/>
        <v>2250.1999999999998</v>
      </c>
      <c r="BC1543" s="16">
        <f t="shared" si="2692"/>
        <v>0</v>
      </c>
      <c r="BD1543" s="30"/>
      <c r="BE1543" s="30"/>
      <c r="BF1543" s="1"/>
      <c r="BG1543" s="1"/>
      <c r="BH1543" s="1"/>
      <c r="BI1543" s="1"/>
      <c r="BJ1543" s="1"/>
    </row>
    <row r="1544" s="1" customFormat="1">
      <c r="A1544" s="13" t="s">
        <v>993</v>
      </c>
      <c r="B1544" s="14" t="s">
        <v>66</v>
      </c>
      <c r="C1544" s="13" t="s">
        <v>106</v>
      </c>
      <c r="D1544" s="13" t="s">
        <v>169</v>
      </c>
      <c r="E1544" s="29" t="s">
        <v>170</v>
      </c>
      <c r="F1544" s="16">
        <v>2250.1999999999998</v>
      </c>
      <c r="G1544" s="16">
        <v>2250.1999999999998</v>
      </c>
      <c r="H1544" s="16">
        <v>2250.1999999999998</v>
      </c>
      <c r="I1544" s="16">
        <v>-74.099999999999994</v>
      </c>
      <c r="J1544" s="16"/>
      <c r="K1544" s="16"/>
      <c r="L1544" s="16">
        <f t="shared" si="2614"/>
        <v>2176.0999999999999</v>
      </c>
      <c r="M1544" s="16">
        <f t="shared" si="2615"/>
        <v>2250.1999999999998</v>
      </c>
      <c r="N1544" s="16">
        <f t="shared" si="2616"/>
        <v>2250.1999999999998</v>
      </c>
      <c r="O1544" s="16"/>
      <c r="P1544" s="16"/>
      <c r="Q1544" s="16"/>
      <c r="R1544" s="16">
        <f t="shared" si="2643"/>
        <v>2176.0999999999999</v>
      </c>
      <c r="S1544" s="16">
        <f t="shared" si="2644"/>
        <v>2250.1999999999998</v>
      </c>
      <c r="T1544" s="16">
        <f t="shared" si="2645"/>
        <v>2250.1999999999998</v>
      </c>
      <c r="U1544" s="16"/>
      <c r="V1544" s="16"/>
      <c r="W1544" s="16"/>
      <c r="X1544" s="16">
        <f t="shared" si="2646"/>
        <v>2176.0999999999999</v>
      </c>
      <c r="Y1544" s="16">
        <f t="shared" si="2647"/>
        <v>2250.1999999999998</v>
      </c>
      <c r="Z1544" s="16">
        <f t="shared" si="2648"/>
        <v>2250.1999999999998</v>
      </c>
      <c r="AA1544" s="16"/>
      <c r="AB1544" s="16"/>
      <c r="AC1544" s="16"/>
      <c r="AD1544" s="16">
        <f t="shared" si="2649"/>
        <v>2176.0999999999999</v>
      </c>
      <c r="AE1544" s="16">
        <f t="shared" si="2650"/>
        <v>2250.1999999999998</v>
      </c>
      <c r="AF1544" s="16">
        <f t="shared" si="2651"/>
        <v>2250.1999999999998</v>
      </c>
      <c r="AG1544" s="16"/>
      <c r="AH1544" s="16">
        <f t="shared" si="2652"/>
        <v>2176.0999999999999</v>
      </c>
      <c r="AI1544" s="16">
        <f t="shared" si="2653"/>
        <v>2250.1999999999998</v>
      </c>
      <c r="AJ1544" s="16">
        <f t="shared" si="2654"/>
        <v>2250.1999999999998</v>
      </c>
      <c r="AK1544" s="16"/>
      <c r="AL1544" s="16"/>
      <c r="AM1544" s="16"/>
      <c r="AN1544" s="16">
        <f t="shared" si="2655"/>
        <v>2176.0999999999999</v>
      </c>
      <c r="AO1544" s="16">
        <f t="shared" si="2656"/>
        <v>2250.1999999999998</v>
      </c>
      <c r="AP1544" s="16">
        <f t="shared" si="2657"/>
        <v>2250.1999999999998</v>
      </c>
      <c r="AQ1544" s="16"/>
      <c r="AR1544" s="16"/>
      <c r="AS1544" s="16"/>
      <c r="AT1544" s="16">
        <f t="shared" si="2658"/>
        <v>2176.0999999999999</v>
      </c>
      <c r="AU1544" s="16">
        <f t="shared" si="2659"/>
        <v>2250.1999999999998</v>
      </c>
      <c r="AV1544" s="16">
        <f t="shared" si="2660"/>
        <v>2250.1999999999998</v>
      </c>
      <c r="AW1544" s="16">
        <v>4782</v>
      </c>
      <c r="AX1544" s="16"/>
      <c r="AY1544" s="16"/>
      <c r="AZ1544" s="16">
        <f t="shared" si="2661"/>
        <v>6958.1000000000004</v>
      </c>
      <c r="BA1544" s="16">
        <f t="shared" si="2662"/>
        <v>2250.1999999999998</v>
      </c>
      <c r="BB1544" s="16">
        <f t="shared" si="2663"/>
        <v>2250.1999999999998</v>
      </c>
      <c r="BC1544" s="16"/>
      <c r="BD1544" s="30"/>
      <c r="BE1544" s="30">
        <v>38</v>
      </c>
      <c r="BF1544" s="1"/>
      <c r="BG1544" s="1"/>
      <c r="BH1544" s="1"/>
      <c r="BI1544" s="1"/>
      <c r="BJ1544" s="1"/>
    </row>
    <row r="1545" s="1" customFormat="1">
      <c r="A1545" s="13" t="s">
        <v>995</v>
      </c>
      <c r="B1545" s="14"/>
      <c r="C1545" s="13"/>
      <c r="D1545" s="13"/>
      <c r="E1545" s="29" t="s">
        <v>996</v>
      </c>
      <c r="F1545" s="16">
        <f t="shared" si="2667"/>
        <v>3181.5</v>
      </c>
      <c r="G1545" s="16">
        <f t="shared" si="2668"/>
        <v>2518.3000000000002</v>
      </c>
      <c r="H1545" s="16">
        <f t="shared" si="2669"/>
        <v>1883.3</v>
      </c>
      <c r="I1545" s="16">
        <f t="shared" si="2670"/>
        <v>0</v>
      </c>
      <c r="J1545" s="16">
        <f t="shared" si="2671"/>
        <v>0</v>
      </c>
      <c r="K1545" s="16">
        <f t="shared" si="2672"/>
        <v>0</v>
      </c>
      <c r="L1545" s="16">
        <f t="shared" si="2614"/>
        <v>3181.5</v>
      </c>
      <c r="M1545" s="16">
        <f t="shared" si="2615"/>
        <v>2518.3000000000002</v>
      </c>
      <c r="N1545" s="16">
        <f t="shared" si="2616"/>
        <v>1883.3</v>
      </c>
      <c r="O1545" s="16">
        <f t="shared" si="2673"/>
        <v>0</v>
      </c>
      <c r="P1545" s="16">
        <f t="shared" si="2674"/>
        <v>0</v>
      </c>
      <c r="Q1545" s="16">
        <f t="shared" si="2675"/>
        <v>0</v>
      </c>
      <c r="R1545" s="16">
        <f t="shared" si="2643"/>
        <v>3181.5</v>
      </c>
      <c r="S1545" s="16">
        <f t="shared" si="2644"/>
        <v>2518.3000000000002</v>
      </c>
      <c r="T1545" s="16">
        <f t="shared" si="2645"/>
        <v>1883.3</v>
      </c>
      <c r="U1545" s="16">
        <f t="shared" si="2676"/>
        <v>0</v>
      </c>
      <c r="V1545" s="16">
        <f t="shared" si="2677"/>
        <v>0</v>
      </c>
      <c r="W1545" s="16">
        <f t="shared" si="2678"/>
        <v>0</v>
      </c>
      <c r="X1545" s="16">
        <f t="shared" si="2646"/>
        <v>3181.5</v>
      </c>
      <c r="Y1545" s="16">
        <f t="shared" si="2647"/>
        <v>2518.3000000000002</v>
      </c>
      <c r="Z1545" s="16">
        <f t="shared" si="2648"/>
        <v>1883.3</v>
      </c>
      <c r="AA1545" s="16">
        <f t="shared" si="2679"/>
        <v>0</v>
      </c>
      <c r="AB1545" s="16">
        <f t="shared" si="2680"/>
        <v>0</v>
      </c>
      <c r="AC1545" s="16">
        <f t="shared" si="2681"/>
        <v>0</v>
      </c>
      <c r="AD1545" s="16">
        <f t="shared" si="2649"/>
        <v>3181.5</v>
      </c>
      <c r="AE1545" s="16">
        <f t="shared" si="2650"/>
        <v>2518.3000000000002</v>
      </c>
      <c r="AF1545" s="16">
        <f t="shared" si="2651"/>
        <v>1883.3</v>
      </c>
      <c r="AG1545" s="16">
        <f t="shared" si="2682"/>
        <v>0</v>
      </c>
      <c r="AH1545" s="16">
        <f t="shared" si="2652"/>
        <v>3181.5</v>
      </c>
      <c r="AI1545" s="16">
        <f t="shared" si="2653"/>
        <v>2518.3000000000002</v>
      </c>
      <c r="AJ1545" s="16">
        <f t="shared" si="2654"/>
        <v>1883.3</v>
      </c>
      <c r="AK1545" s="16">
        <f t="shared" si="2683"/>
        <v>0</v>
      </c>
      <c r="AL1545" s="16">
        <f t="shared" si="2684"/>
        <v>0</v>
      </c>
      <c r="AM1545" s="16">
        <f t="shared" si="2685"/>
        <v>0</v>
      </c>
      <c r="AN1545" s="16">
        <f t="shared" si="2655"/>
        <v>3181.5</v>
      </c>
      <c r="AO1545" s="16">
        <f t="shared" si="2656"/>
        <v>2518.3000000000002</v>
      </c>
      <c r="AP1545" s="16">
        <f t="shared" si="2657"/>
        <v>1883.3</v>
      </c>
      <c r="AQ1545" s="16">
        <f t="shared" si="2686"/>
        <v>0</v>
      </c>
      <c r="AR1545" s="16">
        <f t="shared" si="2687"/>
        <v>0</v>
      </c>
      <c r="AS1545" s="16">
        <f t="shared" si="2688"/>
        <v>0</v>
      </c>
      <c r="AT1545" s="16">
        <f t="shared" si="2658"/>
        <v>3181.5</v>
      </c>
      <c r="AU1545" s="16">
        <f t="shared" si="2659"/>
        <v>2518.3000000000002</v>
      </c>
      <c r="AV1545" s="16">
        <f t="shared" si="2660"/>
        <v>1883.3</v>
      </c>
      <c r="AW1545" s="16">
        <f t="shared" si="2689"/>
        <v>0</v>
      </c>
      <c r="AX1545" s="16">
        <f t="shared" si="2690"/>
        <v>0</v>
      </c>
      <c r="AY1545" s="16">
        <f t="shared" si="2691"/>
        <v>0</v>
      </c>
      <c r="AZ1545" s="16">
        <f t="shared" si="2661"/>
        <v>3181.5</v>
      </c>
      <c r="BA1545" s="16">
        <f t="shared" si="2662"/>
        <v>2518.3000000000002</v>
      </c>
      <c r="BB1545" s="16">
        <f t="shared" si="2663"/>
        <v>1883.3</v>
      </c>
      <c r="BC1545" s="16">
        <f t="shared" si="2692"/>
        <v>0</v>
      </c>
      <c r="BD1545" s="30"/>
      <c r="BE1545" s="30"/>
      <c r="BF1545" s="1"/>
      <c r="BG1545" s="1"/>
      <c r="BH1545" s="1"/>
      <c r="BI1545" s="1"/>
      <c r="BJ1545" s="1"/>
    </row>
    <row r="1546" s="1" customFormat="1">
      <c r="A1546" s="13" t="s">
        <v>995</v>
      </c>
      <c r="B1546" s="14" t="s">
        <v>997</v>
      </c>
      <c r="C1546" s="13"/>
      <c r="D1546" s="13"/>
      <c r="E1546" s="29" t="s">
        <v>998</v>
      </c>
      <c r="F1546" s="16">
        <f t="shared" si="2667"/>
        <v>3181.5</v>
      </c>
      <c r="G1546" s="16">
        <f t="shared" si="2668"/>
        <v>2518.3000000000002</v>
      </c>
      <c r="H1546" s="16">
        <f t="shared" si="2669"/>
        <v>1883.3</v>
      </c>
      <c r="I1546" s="16">
        <f t="shared" si="2670"/>
        <v>0</v>
      </c>
      <c r="J1546" s="16">
        <f t="shared" si="2671"/>
        <v>0</v>
      </c>
      <c r="K1546" s="16">
        <f t="shared" si="2672"/>
        <v>0</v>
      </c>
      <c r="L1546" s="16">
        <f t="shared" si="2614"/>
        <v>3181.5</v>
      </c>
      <c r="M1546" s="16">
        <f t="shared" si="2615"/>
        <v>2518.3000000000002</v>
      </c>
      <c r="N1546" s="16">
        <f t="shared" si="2616"/>
        <v>1883.3</v>
      </c>
      <c r="O1546" s="16">
        <f t="shared" si="2673"/>
        <v>0</v>
      </c>
      <c r="P1546" s="16">
        <f t="shared" si="2674"/>
        <v>0</v>
      </c>
      <c r="Q1546" s="16">
        <f t="shared" si="2675"/>
        <v>0</v>
      </c>
      <c r="R1546" s="16">
        <f t="shared" si="2643"/>
        <v>3181.5</v>
      </c>
      <c r="S1546" s="16">
        <f t="shared" si="2644"/>
        <v>2518.3000000000002</v>
      </c>
      <c r="T1546" s="16">
        <f t="shared" si="2645"/>
        <v>1883.3</v>
      </c>
      <c r="U1546" s="16">
        <f t="shared" si="2676"/>
        <v>0</v>
      </c>
      <c r="V1546" s="16">
        <f t="shared" si="2677"/>
        <v>0</v>
      </c>
      <c r="W1546" s="16">
        <f t="shared" si="2678"/>
        <v>0</v>
      </c>
      <c r="X1546" s="16">
        <f t="shared" si="2646"/>
        <v>3181.5</v>
      </c>
      <c r="Y1546" s="16">
        <f t="shared" si="2647"/>
        <v>2518.3000000000002</v>
      </c>
      <c r="Z1546" s="16">
        <f t="shared" si="2648"/>
        <v>1883.3</v>
      </c>
      <c r="AA1546" s="16">
        <f t="shared" si="2679"/>
        <v>0</v>
      </c>
      <c r="AB1546" s="16">
        <f t="shared" si="2680"/>
        <v>0</v>
      </c>
      <c r="AC1546" s="16">
        <f t="shared" si="2681"/>
        <v>0</v>
      </c>
      <c r="AD1546" s="16">
        <f t="shared" si="2649"/>
        <v>3181.5</v>
      </c>
      <c r="AE1546" s="16">
        <f t="shared" si="2650"/>
        <v>2518.3000000000002</v>
      </c>
      <c r="AF1546" s="16">
        <f t="shared" si="2651"/>
        <v>1883.3</v>
      </c>
      <c r="AG1546" s="16">
        <f t="shared" si="2682"/>
        <v>0</v>
      </c>
      <c r="AH1546" s="16">
        <f t="shared" si="2652"/>
        <v>3181.5</v>
      </c>
      <c r="AI1546" s="16">
        <f t="shared" si="2653"/>
        <v>2518.3000000000002</v>
      </c>
      <c r="AJ1546" s="16">
        <f t="shared" si="2654"/>
        <v>1883.3</v>
      </c>
      <c r="AK1546" s="16">
        <f t="shared" si="2683"/>
        <v>0</v>
      </c>
      <c r="AL1546" s="16">
        <f t="shared" si="2684"/>
        <v>0</v>
      </c>
      <c r="AM1546" s="16">
        <f t="shared" si="2685"/>
        <v>0</v>
      </c>
      <c r="AN1546" s="16">
        <f t="shared" si="2655"/>
        <v>3181.5</v>
      </c>
      <c r="AO1546" s="16">
        <f t="shared" si="2656"/>
        <v>2518.3000000000002</v>
      </c>
      <c r="AP1546" s="16">
        <f t="shared" si="2657"/>
        <v>1883.3</v>
      </c>
      <c r="AQ1546" s="16">
        <f t="shared" si="2686"/>
        <v>0</v>
      </c>
      <c r="AR1546" s="16">
        <f t="shared" si="2687"/>
        <v>0</v>
      </c>
      <c r="AS1546" s="16">
        <f t="shared" si="2688"/>
        <v>0</v>
      </c>
      <c r="AT1546" s="16">
        <f t="shared" si="2658"/>
        <v>3181.5</v>
      </c>
      <c r="AU1546" s="16">
        <f t="shared" si="2659"/>
        <v>2518.3000000000002</v>
      </c>
      <c r="AV1546" s="16">
        <f t="shared" si="2660"/>
        <v>1883.3</v>
      </c>
      <c r="AW1546" s="16">
        <f t="shared" si="2689"/>
        <v>0</v>
      </c>
      <c r="AX1546" s="16">
        <f t="shared" si="2690"/>
        <v>0</v>
      </c>
      <c r="AY1546" s="16">
        <f t="shared" si="2691"/>
        <v>0</v>
      </c>
      <c r="AZ1546" s="16">
        <f t="shared" si="2661"/>
        <v>3181.5</v>
      </c>
      <c r="BA1546" s="16">
        <f t="shared" si="2662"/>
        <v>2518.3000000000002</v>
      </c>
      <c r="BB1546" s="16">
        <f t="shared" si="2663"/>
        <v>1883.3</v>
      </c>
      <c r="BC1546" s="16">
        <f t="shared" si="2692"/>
        <v>0</v>
      </c>
      <c r="BD1546" s="30"/>
      <c r="BE1546" s="30"/>
      <c r="BF1546" s="1"/>
      <c r="BG1546" s="1"/>
      <c r="BH1546" s="1"/>
      <c r="BI1546" s="1"/>
      <c r="BJ1546" s="1"/>
    </row>
    <row r="1547" s="1" customFormat="1">
      <c r="A1547" s="13" t="s">
        <v>995</v>
      </c>
      <c r="B1547" s="14">
        <v>700</v>
      </c>
      <c r="C1547" s="13" t="s">
        <v>38</v>
      </c>
      <c r="D1547" s="13" t="s">
        <v>37</v>
      </c>
      <c r="E1547" s="29" t="s">
        <v>999</v>
      </c>
      <c r="F1547" s="16">
        <v>3181.5</v>
      </c>
      <c r="G1547" s="16">
        <v>2518.3000000000002</v>
      </c>
      <c r="H1547" s="16">
        <v>1883.3</v>
      </c>
      <c r="I1547" s="16"/>
      <c r="J1547" s="16"/>
      <c r="K1547" s="16"/>
      <c r="L1547" s="16">
        <f t="shared" si="2614"/>
        <v>3181.5</v>
      </c>
      <c r="M1547" s="16">
        <f t="shared" si="2615"/>
        <v>2518.3000000000002</v>
      </c>
      <c r="N1547" s="16">
        <f t="shared" si="2616"/>
        <v>1883.3</v>
      </c>
      <c r="O1547" s="16"/>
      <c r="P1547" s="16"/>
      <c r="Q1547" s="16"/>
      <c r="R1547" s="16">
        <f t="shared" si="2643"/>
        <v>3181.5</v>
      </c>
      <c r="S1547" s="16">
        <f t="shared" si="2644"/>
        <v>2518.3000000000002</v>
      </c>
      <c r="T1547" s="16">
        <f t="shared" si="2645"/>
        <v>1883.3</v>
      </c>
      <c r="U1547" s="16"/>
      <c r="V1547" s="16"/>
      <c r="W1547" s="16"/>
      <c r="X1547" s="16">
        <f t="shared" si="2646"/>
        <v>3181.5</v>
      </c>
      <c r="Y1547" s="16">
        <f t="shared" si="2647"/>
        <v>2518.3000000000002</v>
      </c>
      <c r="Z1547" s="16">
        <f t="shared" si="2648"/>
        <v>1883.3</v>
      </c>
      <c r="AA1547" s="16"/>
      <c r="AB1547" s="16"/>
      <c r="AC1547" s="16"/>
      <c r="AD1547" s="16">
        <f t="shared" si="2649"/>
        <v>3181.5</v>
      </c>
      <c r="AE1547" s="16">
        <f t="shared" si="2650"/>
        <v>2518.3000000000002</v>
      </c>
      <c r="AF1547" s="16">
        <f t="shared" si="2651"/>
        <v>1883.3</v>
      </c>
      <c r="AG1547" s="16"/>
      <c r="AH1547" s="16">
        <f t="shared" si="2652"/>
        <v>3181.5</v>
      </c>
      <c r="AI1547" s="16">
        <f t="shared" si="2653"/>
        <v>2518.3000000000002</v>
      </c>
      <c r="AJ1547" s="16">
        <f t="shared" si="2654"/>
        <v>1883.3</v>
      </c>
      <c r="AK1547" s="16"/>
      <c r="AL1547" s="16"/>
      <c r="AM1547" s="16"/>
      <c r="AN1547" s="16">
        <f t="shared" si="2655"/>
        <v>3181.5</v>
      </c>
      <c r="AO1547" s="16">
        <f t="shared" si="2656"/>
        <v>2518.3000000000002</v>
      </c>
      <c r="AP1547" s="16">
        <f t="shared" si="2657"/>
        <v>1883.3</v>
      </c>
      <c r="AQ1547" s="16"/>
      <c r="AR1547" s="16"/>
      <c r="AS1547" s="16"/>
      <c r="AT1547" s="16">
        <f t="shared" si="2658"/>
        <v>3181.5</v>
      </c>
      <c r="AU1547" s="16">
        <f t="shared" si="2659"/>
        <v>2518.3000000000002</v>
      </c>
      <c r="AV1547" s="16">
        <f t="shared" si="2660"/>
        <v>1883.3</v>
      </c>
      <c r="AW1547" s="16"/>
      <c r="AX1547" s="16"/>
      <c r="AY1547" s="16"/>
      <c r="AZ1547" s="16">
        <f t="shared" si="2661"/>
        <v>3181.5</v>
      </c>
      <c r="BA1547" s="16">
        <f t="shared" si="2662"/>
        <v>2518.3000000000002</v>
      </c>
      <c r="BB1547" s="16">
        <f t="shared" si="2663"/>
        <v>1883.3</v>
      </c>
      <c r="BC1547" s="16"/>
      <c r="BD1547" s="30"/>
      <c r="BE1547" s="30"/>
      <c r="BF1547" s="1"/>
      <c r="BG1547" s="1"/>
      <c r="BH1547" s="1"/>
      <c r="BI1547" s="1"/>
      <c r="BJ1547" s="1"/>
    </row>
    <row r="1548" s="1" customFormat="1">
      <c r="A1548" s="13" t="s">
        <v>1000</v>
      </c>
      <c r="B1548" s="14"/>
      <c r="C1548" s="13"/>
      <c r="D1548" s="13"/>
      <c r="E1548" s="29" t="s">
        <v>1001</v>
      </c>
      <c r="F1548" s="16">
        <f t="shared" si="2667"/>
        <v>29.100000000000001</v>
      </c>
      <c r="G1548" s="16">
        <f t="shared" si="2668"/>
        <v>58.200000000000003</v>
      </c>
      <c r="H1548" s="16">
        <f t="shared" si="2669"/>
        <v>58.200000000000003</v>
      </c>
      <c r="I1548" s="16">
        <f t="shared" si="2670"/>
        <v>0</v>
      </c>
      <c r="J1548" s="16">
        <f t="shared" si="2671"/>
        <v>0</v>
      </c>
      <c r="K1548" s="16">
        <f t="shared" si="2672"/>
        <v>0</v>
      </c>
      <c r="L1548" s="16">
        <f t="shared" si="2614"/>
        <v>29.100000000000001</v>
      </c>
      <c r="M1548" s="16">
        <f t="shared" si="2615"/>
        <v>58.200000000000003</v>
      </c>
      <c r="N1548" s="16">
        <f t="shared" si="2616"/>
        <v>58.200000000000003</v>
      </c>
      <c r="O1548" s="16">
        <f t="shared" si="2673"/>
        <v>0</v>
      </c>
      <c r="P1548" s="16">
        <f t="shared" si="2674"/>
        <v>0</v>
      </c>
      <c r="Q1548" s="16">
        <f t="shared" si="2675"/>
        <v>0</v>
      </c>
      <c r="R1548" s="16">
        <f t="shared" si="2643"/>
        <v>29.100000000000001</v>
      </c>
      <c r="S1548" s="16">
        <f t="shared" si="2644"/>
        <v>58.200000000000003</v>
      </c>
      <c r="T1548" s="16">
        <f t="shared" si="2645"/>
        <v>58.200000000000003</v>
      </c>
      <c r="U1548" s="16">
        <f t="shared" si="2676"/>
        <v>0</v>
      </c>
      <c r="V1548" s="16">
        <f t="shared" si="2677"/>
        <v>0</v>
      </c>
      <c r="W1548" s="16">
        <f t="shared" si="2678"/>
        <v>0</v>
      </c>
      <c r="X1548" s="16">
        <f t="shared" si="2646"/>
        <v>29.100000000000001</v>
      </c>
      <c r="Y1548" s="16">
        <f t="shared" si="2647"/>
        <v>58.200000000000003</v>
      </c>
      <c r="Z1548" s="16">
        <f t="shared" si="2648"/>
        <v>58.200000000000003</v>
      </c>
      <c r="AA1548" s="16">
        <f t="shared" si="2679"/>
        <v>0</v>
      </c>
      <c r="AB1548" s="16">
        <f t="shared" si="2680"/>
        <v>0</v>
      </c>
      <c r="AC1548" s="16">
        <f t="shared" si="2681"/>
        <v>0</v>
      </c>
      <c r="AD1548" s="16">
        <f t="shared" si="2649"/>
        <v>29.100000000000001</v>
      </c>
      <c r="AE1548" s="16">
        <f t="shared" si="2650"/>
        <v>58.200000000000003</v>
      </c>
      <c r="AF1548" s="16">
        <f t="shared" si="2651"/>
        <v>58.200000000000003</v>
      </c>
      <c r="AG1548" s="16">
        <f t="shared" si="2682"/>
        <v>0</v>
      </c>
      <c r="AH1548" s="16">
        <f t="shared" si="2652"/>
        <v>29.100000000000001</v>
      </c>
      <c r="AI1548" s="16">
        <f t="shared" si="2653"/>
        <v>58.200000000000003</v>
      </c>
      <c r="AJ1548" s="16">
        <f t="shared" si="2654"/>
        <v>58.200000000000003</v>
      </c>
      <c r="AK1548" s="16">
        <f t="shared" si="2683"/>
        <v>0</v>
      </c>
      <c r="AL1548" s="16">
        <f t="shared" si="2684"/>
        <v>0</v>
      </c>
      <c r="AM1548" s="16">
        <f t="shared" si="2685"/>
        <v>0</v>
      </c>
      <c r="AN1548" s="16">
        <f t="shared" si="2655"/>
        <v>29.100000000000001</v>
      </c>
      <c r="AO1548" s="16">
        <f t="shared" si="2656"/>
        <v>58.200000000000003</v>
      </c>
      <c r="AP1548" s="16">
        <f t="shared" si="2657"/>
        <v>58.200000000000003</v>
      </c>
      <c r="AQ1548" s="16">
        <f t="shared" si="2686"/>
        <v>0</v>
      </c>
      <c r="AR1548" s="16">
        <f t="shared" si="2687"/>
        <v>0</v>
      </c>
      <c r="AS1548" s="16">
        <f t="shared" si="2688"/>
        <v>0</v>
      </c>
      <c r="AT1548" s="16">
        <f t="shared" si="2658"/>
        <v>29.100000000000001</v>
      </c>
      <c r="AU1548" s="16">
        <f t="shared" si="2659"/>
        <v>58.200000000000003</v>
      </c>
      <c r="AV1548" s="16">
        <f t="shared" si="2660"/>
        <v>58.200000000000003</v>
      </c>
      <c r="AW1548" s="16">
        <f t="shared" si="2689"/>
        <v>0</v>
      </c>
      <c r="AX1548" s="16">
        <f t="shared" si="2690"/>
        <v>0</v>
      </c>
      <c r="AY1548" s="16">
        <f t="shared" si="2691"/>
        <v>0</v>
      </c>
      <c r="AZ1548" s="16">
        <f t="shared" si="2661"/>
        <v>29.100000000000001</v>
      </c>
      <c r="BA1548" s="16">
        <f t="shared" si="2662"/>
        <v>58.200000000000003</v>
      </c>
      <c r="BB1548" s="16">
        <f t="shared" si="2663"/>
        <v>58.200000000000003</v>
      </c>
      <c r="BC1548" s="16">
        <f t="shared" si="2692"/>
        <v>0</v>
      </c>
      <c r="BD1548" s="30"/>
      <c r="BE1548" s="30"/>
      <c r="BF1548" s="1"/>
      <c r="BG1548" s="1"/>
      <c r="BH1548" s="1"/>
      <c r="BI1548" s="1"/>
      <c r="BJ1548" s="1"/>
    </row>
    <row r="1549" s="1" customFormat="1">
      <c r="A1549" s="13" t="s">
        <v>1000</v>
      </c>
      <c r="B1549" s="14" t="s">
        <v>66</v>
      </c>
      <c r="C1549" s="13"/>
      <c r="D1549" s="13"/>
      <c r="E1549" s="29" t="s">
        <v>67</v>
      </c>
      <c r="F1549" s="16">
        <f t="shared" si="2667"/>
        <v>29.100000000000001</v>
      </c>
      <c r="G1549" s="16">
        <f t="shared" si="2668"/>
        <v>58.200000000000003</v>
      </c>
      <c r="H1549" s="16">
        <f t="shared" si="2669"/>
        <v>58.200000000000003</v>
      </c>
      <c r="I1549" s="16">
        <f t="shared" si="2670"/>
        <v>0</v>
      </c>
      <c r="J1549" s="16">
        <f t="shared" si="2671"/>
        <v>0</v>
      </c>
      <c r="K1549" s="16">
        <f t="shared" si="2672"/>
        <v>0</v>
      </c>
      <c r="L1549" s="16">
        <f t="shared" ref="L1549:L1612" si="2693">F1549+I1549</f>
        <v>29.100000000000001</v>
      </c>
      <c r="M1549" s="16">
        <f t="shared" ref="M1549:M1612" si="2694">G1549+J1549</f>
        <v>58.200000000000003</v>
      </c>
      <c r="N1549" s="16">
        <f t="shared" ref="N1549:N1612" si="2695">H1549+K1549</f>
        <v>58.200000000000003</v>
      </c>
      <c r="O1549" s="16">
        <f t="shared" si="2673"/>
        <v>0</v>
      </c>
      <c r="P1549" s="16">
        <f t="shared" si="2674"/>
        <v>0</v>
      </c>
      <c r="Q1549" s="16">
        <f t="shared" si="2675"/>
        <v>0</v>
      </c>
      <c r="R1549" s="16">
        <f t="shared" si="2643"/>
        <v>29.100000000000001</v>
      </c>
      <c r="S1549" s="16">
        <f t="shared" si="2644"/>
        <v>58.200000000000003</v>
      </c>
      <c r="T1549" s="16">
        <f t="shared" si="2645"/>
        <v>58.200000000000003</v>
      </c>
      <c r="U1549" s="16">
        <f t="shared" si="2676"/>
        <v>0</v>
      </c>
      <c r="V1549" s="16">
        <f t="shared" si="2677"/>
        <v>0</v>
      </c>
      <c r="W1549" s="16">
        <f t="shared" si="2678"/>
        <v>0</v>
      </c>
      <c r="X1549" s="16">
        <f t="shared" si="2646"/>
        <v>29.100000000000001</v>
      </c>
      <c r="Y1549" s="16">
        <f t="shared" si="2647"/>
        <v>58.200000000000003</v>
      </c>
      <c r="Z1549" s="16">
        <f t="shared" si="2648"/>
        <v>58.200000000000003</v>
      </c>
      <c r="AA1549" s="16">
        <f t="shared" si="2679"/>
        <v>0</v>
      </c>
      <c r="AB1549" s="16">
        <f t="shared" si="2680"/>
        <v>0</v>
      </c>
      <c r="AC1549" s="16">
        <f t="shared" si="2681"/>
        <v>0</v>
      </c>
      <c r="AD1549" s="16">
        <f t="shared" si="2649"/>
        <v>29.100000000000001</v>
      </c>
      <c r="AE1549" s="16">
        <f t="shared" si="2650"/>
        <v>58.200000000000003</v>
      </c>
      <c r="AF1549" s="16">
        <f t="shared" si="2651"/>
        <v>58.200000000000003</v>
      </c>
      <c r="AG1549" s="16">
        <f t="shared" si="2682"/>
        <v>0</v>
      </c>
      <c r="AH1549" s="16">
        <f t="shared" si="2652"/>
        <v>29.100000000000001</v>
      </c>
      <c r="AI1549" s="16">
        <f t="shared" si="2653"/>
        <v>58.200000000000003</v>
      </c>
      <c r="AJ1549" s="16">
        <f t="shared" si="2654"/>
        <v>58.200000000000003</v>
      </c>
      <c r="AK1549" s="16">
        <f t="shared" si="2683"/>
        <v>0</v>
      </c>
      <c r="AL1549" s="16">
        <f t="shared" si="2684"/>
        <v>0</v>
      </c>
      <c r="AM1549" s="16">
        <f t="shared" si="2685"/>
        <v>0</v>
      </c>
      <c r="AN1549" s="16">
        <f t="shared" si="2655"/>
        <v>29.100000000000001</v>
      </c>
      <c r="AO1549" s="16">
        <f t="shared" si="2656"/>
        <v>58.200000000000003</v>
      </c>
      <c r="AP1549" s="16">
        <f t="shared" si="2657"/>
        <v>58.200000000000003</v>
      </c>
      <c r="AQ1549" s="16">
        <f t="shared" si="2686"/>
        <v>0</v>
      </c>
      <c r="AR1549" s="16">
        <f t="shared" si="2687"/>
        <v>0</v>
      </c>
      <c r="AS1549" s="16">
        <f t="shared" si="2688"/>
        <v>0</v>
      </c>
      <c r="AT1549" s="16">
        <f t="shared" si="2658"/>
        <v>29.100000000000001</v>
      </c>
      <c r="AU1549" s="16">
        <f t="shared" si="2659"/>
        <v>58.200000000000003</v>
      </c>
      <c r="AV1549" s="16">
        <f t="shared" si="2660"/>
        <v>58.200000000000003</v>
      </c>
      <c r="AW1549" s="16">
        <f t="shared" si="2689"/>
        <v>0</v>
      </c>
      <c r="AX1549" s="16">
        <f t="shared" si="2690"/>
        <v>0</v>
      </c>
      <c r="AY1549" s="16">
        <f t="shared" si="2691"/>
        <v>0</v>
      </c>
      <c r="AZ1549" s="16">
        <f t="shared" si="2661"/>
        <v>29.100000000000001</v>
      </c>
      <c r="BA1549" s="16">
        <f t="shared" si="2662"/>
        <v>58.200000000000003</v>
      </c>
      <c r="BB1549" s="16">
        <f t="shared" si="2663"/>
        <v>58.200000000000003</v>
      </c>
      <c r="BC1549" s="16">
        <f t="shared" si="2692"/>
        <v>0</v>
      </c>
      <c r="BD1549" s="30"/>
      <c r="BE1549" s="30"/>
      <c r="BF1549" s="1"/>
      <c r="BG1549" s="1"/>
      <c r="BH1549" s="1"/>
      <c r="BI1549" s="1"/>
      <c r="BJ1549" s="1"/>
    </row>
    <row r="1550" s="1" customFormat="1">
      <c r="A1550" s="13" t="s">
        <v>1000</v>
      </c>
      <c r="B1550" s="14" t="s">
        <v>66</v>
      </c>
      <c r="C1550" s="13" t="s">
        <v>37</v>
      </c>
      <c r="D1550" s="13" t="s">
        <v>38</v>
      </c>
      <c r="E1550" s="29" t="s">
        <v>39</v>
      </c>
      <c r="F1550" s="16">
        <v>29.100000000000001</v>
      </c>
      <c r="G1550" s="16">
        <v>58.200000000000003</v>
      </c>
      <c r="H1550" s="16">
        <v>58.200000000000003</v>
      </c>
      <c r="I1550" s="16"/>
      <c r="J1550" s="16"/>
      <c r="K1550" s="16"/>
      <c r="L1550" s="16">
        <f t="shared" si="2693"/>
        <v>29.100000000000001</v>
      </c>
      <c r="M1550" s="16">
        <f t="shared" si="2694"/>
        <v>58.200000000000003</v>
      </c>
      <c r="N1550" s="16">
        <f t="shared" si="2695"/>
        <v>58.200000000000003</v>
      </c>
      <c r="O1550" s="16"/>
      <c r="P1550" s="16"/>
      <c r="Q1550" s="16"/>
      <c r="R1550" s="16">
        <f t="shared" si="2643"/>
        <v>29.100000000000001</v>
      </c>
      <c r="S1550" s="16">
        <f t="shared" si="2644"/>
        <v>58.200000000000003</v>
      </c>
      <c r="T1550" s="16">
        <f t="shared" si="2645"/>
        <v>58.200000000000003</v>
      </c>
      <c r="U1550" s="16"/>
      <c r="V1550" s="16"/>
      <c r="W1550" s="16"/>
      <c r="X1550" s="16">
        <f t="shared" si="2646"/>
        <v>29.100000000000001</v>
      </c>
      <c r="Y1550" s="16">
        <f t="shared" si="2647"/>
        <v>58.200000000000003</v>
      </c>
      <c r="Z1550" s="16">
        <f t="shared" si="2648"/>
        <v>58.200000000000003</v>
      </c>
      <c r="AA1550" s="16"/>
      <c r="AB1550" s="16"/>
      <c r="AC1550" s="16"/>
      <c r="AD1550" s="16">
        <f t="shared" si="2649"/>
        <v>29.100000000000001</v>
      </c>
      <c r="AE1550" s="16">
        <f t="shared" si="2650"/>
        <v>58.200000000000003</v>
      </c>
      <c r="AF1550" s="16">
        <f t="shared" si="2651"/>
        <v>58.200000000000003</v>
      </c>
      <c r="AG1550" s="16"/>
      <c r="AH1550" s="16">
        <f t="shared" si="2652"/>
        <v>29.100000000000001</v>
      </c>
      <c r="AI1550" s="16">
        <f t="shared" si="2653"/>
        <v>58.200000000000003</v>
      </c>
      <c r="AJ1550" s="16">
        <f t="shared" si="2654"/>
        <v>58.200000000000003</v>
      </c>
      <c r="AK1550" s="16"/>
      <c r="AL1550" s="16"/>
      <c r="AM1550" s="16"/>
      <c r="AN1550" s="16">
        <f t="shared" si="2655"/>
        <v>29.100000000000001</v>
      </c>
      <c r="AO1550" s="16">
        <f t="shared" si="2656"/>
        <v>58.200000000000003</v>
      </c>
      <c r="AP1550" s="16">
        <f t="shared" si="2657"/>
        <v>58.200000000000003</v>
      </c>
      <c r="AQ1550" s="16"/>
      <c r="AR1550" s="16"/>
      <c r="AS1550" s="16"/>
      <c r="AT1550" s="16">
        <f t="shared" si="2658"/>
        <v>29.100000000000001</v>
      </c>
      <c r="AU1550" s="16">
        <f t="shared" si="2659"/>
        <v>58.200000000000003</v>
      </c>
      <c r="AV1550" s="16">
        <f t="shared" si="2660"/>
        <v>58.200000000000003</v>
      </c>
      <c r="AW1550" s="16"/>
      <c r="AX1550" s="16"/>
      <c r="AY1550" s="16"/>
      <c r="AZ1550" s="16">
        <f t="shared" si="2661"/>
        <v>29.100000000000001</v>
      </c>
      <c r="BA1550" s="16">
        <f t="shared" si="2662"/>
        <v>58.200000000000003</v>
      </c>
      <c r="BB1550" s="16">
        <f t="shared" si="2663"/>
        <v>58.200000000000003</v>
      </c>
      <c r="BC1550" s="16"/>
      <c r="BD1550" s="30"/>
      <c r="BE1550" s="30"/>
      <c r="BF1550" s="1"/>
      <c r="BG1550" s="1"/>
      <c r="BH1550" s="1"/>
      <c r="BI1550" s="1"/>
      <c r="BJ1550" s="1"/>
    </row>
    <row r="1551" s="1" customFormat="1">
      <c r="A1551" s="13" t="s">
        <v>1002</v>
      </c>
      <c r="B1551" s="14"/>
      <c r="C1551" s="13"/>
      <c r="D1551" s="13"/>
      <c r="E1551" s="29" t="s">
        <v>1003</v>
      </c>
      <c r="F1551" s="16">
        <f t="shared" si="2667"/>
        <v>200649.89999999999</v>
      </c>
      <c r="G1551" s="16">
        <f t="shared" si="2668"/>
        <v>0</v>
      </c>
      <c r="H1551" s="16">
        <f t="shared" si="2669"/>
        <v>0</v>
      </c>
      <c r="I1551" s="16">
        <f t="shared" si="2670"/>
        <v>0</v>
      </c>
      <c r="J1551" s="16">
        <f t="shared" si="2671"/>
        <v>0</v>
      </c>
      <c r="K1551" s="16">
        <f t="shared" si="2672"/>
        <v>0</v>
      </c>
      <c r="L1551" s="16">
        <f t="shared" si="2693"/>
        <v>200649.89999999999</v>
      </c>
      <c r="M1551" s="16">
        <f t="shared" si="2694"/>
        <v>0</v>
      </c>
      <c r="N1551" s="16">
        <f t="shared" si="2695"/>
        <v>0</v>
      </c>
      <c r="O1551" s="16">
        <f t="shared" si="2673"/>
        <v>0</v>
      </c>
      <c r="P1551" s="16">
        <f t="shared" si="2674"/>
        <v>0</v>
      </c>
      <c r="Q1551" s="16">
        <f t="shared" si="2675"/>
        <v>0</v>
      </c>
      <c r="R1551" s="16">
        <f t="shared" si="2643"/>
        <v>200649.89999999999</v>
      </c>
      <c r="S1551" s="16">
        <f t="shared" si="2644"/>
        <v>0</v>
      </c>
      <c r="T1551" s="16">
        <f t="shared" si="2645"/>
        <v>0</v>
      </c>
      <c r="U1551" s="16">
        <f t="shared" si="2676"/>
        <v>0</v>
      </c>
      <c r="V1551" s="16">
        <f t="shared" si="2677"/>
        <v>0</v>
      </c>
      <c r="W1551" s="16">
        <f t="shared" si="2678"/>
        <v>0</v>
      </c>
      <c r="X1551" s="16">
        <f t="shared" si="2646"/>
        <v>200649.89999999999</v>
      </c>
      <c r="Y1551" s="16">
        <f t="shared" si="2647"/>
        <v>0</v>
      </c>
      <c r="Z1551" s="16">
        <f t="shared" si="2648"/>
        <v>0</v>
      </c>
      <c r="AA1551" s="16">
        <f t="shared" si="2679"/>
        <v>0</v>
      </c>
      <c r="AB1551" s="16">
        <f t="shared" si="2680"/>
        <v>0</v>
      </c>
      <c r="AC1551" s="16">
        <f t="shared" si="2681"/>
        <v>0</v>
      </c>
      <c r="AD1551" s="16">
        <f t="shared" si="2649"/>
        <v>200649.89999999999</v>
      </c>
      <c r="AE1551" s="16">
        <f t="shared" si="2650"/>
        <v>0</v>
      </c>
      <c r="AF1551" s="16">
        <f t="shared" si="2651"/>
        <v>0</v>
      </c>
      <c r="AG1551" s="16">
        <f t="shared" si="2682"/>
        <v>0</v>
      </c>
      <c r="AH1551" s="16">
        <f t="shared" si="2652"/>
        <v>200649.89999999999</v>
      </c>
      <c r="AI1551" s="16">
        <f t="shared" si="2653"/>
        <v>0</v>
      </c>
      <c r="AJ1551" s="16">
        <f t="shared" si="2654"/>
        <v>0</v>
      </c>
      <c r="AK1551" s="16">
        <f t="shared" si="2683"/>
        <v>0</v>
      </c>
      <c r="AL1551" s="16">
        <f t="shared" si="2684"/>
        <v>0</v>
      </c>
      <c r="AM1551" s="16">
        <f t="shared" si="2685"/>
        <v>0</v>
      </c>
      <c r="AN1551" s="16">
        <f t="shared" si="2655"/>
        <v>200649.89999999999</v>
      </c>
      <c r="AO1551" s="16">
        <f t="shared" si="2656"/>
        <v>0</v>
      </c>
      <c r="AP1551" s="16">
        <f t="shared" si="2657"/>
        <v>0</v>
      </c>
      <c r="AQ1551" s="16">
        <f t="shared" si="2686"/>
        <v>0</v>
      </c>
      <c r="AR1551" s="16">
        <f t="shared" si="2687"/>
        <v>0</v>
      </c>
      <c r="AS1551" s="16">
        <f t="shared" si="2688"/>
        <v>0</v>
      </c>
      <c r="AT1551" s="16">
        <f t="shared" si="2658"/>
        <v>200649.89999999999</v>
      </c>
      <c r="AU1551" s="16">
        <f t="shared" si="2659"/>
        <v>0</v>
      </c>
      <c r="AV1551" s="16">
        <f t="shared" si="2660"/>
        <v>0</v>
      </c>
      <c r="AW1551" s="16">
        <f t="shared" si="2689"/>
        <v>-183485.606</v>
      </c>
      <c r="AX1551" s="16">
        <f t="shared" si="2690"/>
        <v>183485.606</v>
      </c>
      <c r="AY1551" s="16">
        <f t="shared" si="2691"/>
        <v>0</v>
      </c>
      <c r="AZ1551" s="16">
        <f t="shared" si="2661"/>
        <v>17164.293999999994</v>
      </c>
      <c r="BA1551" s="16">
        <f t="shared" si="2662"/>
        <v>183485.606</v>
      </c>
      <c r="BB1551" s="16">
        <f t="shared" si="2663"/>
        <v>0</v>
      </c>
      <c r="BC1551" s="16">
        <f t="shared" si="2692"/>
        <v>0</v>
      </c>
      <c r="BD1551" s="30"/>
      <c r="BE1551" s="30"/>
      <c r="BF1551" s="1"/>
      <c r="BG1551" s="1"/>
      <c r="BH1551" s="1"/>
      <c r="BI1551" s="1"/>
      <c r="BJ1551" s="1"/>
    </row>
    <row r="1552" s="1" customFormat="1">
      <c r="A1552" s="13" t="s">
        <v>1002</v>
      </c>
      <c r="B1552" s="14" t="s">
        <v>66</v>
      </c>
      <c r="C1552" s="13"/>
      <c r="D1552" s="13"/>
      <c r="E1552" s="29" t="s">
        <v>67</v>
      </c>
      <c r="F1552" s="16">
        <f t="shared" si="2667"/>
        <v>200649.89999999999</v>
      </c>
      <c r="G1552" s="16">
        <f t="shared" si="2668"/>
        <v>0</v>
      </c>
      <c r="H1552" s="16">
        <f t="shared" si="2669"/>
        <v>0</v>
      </c>
      <c r="I1552" s="16">
        <f t="shared" si="2670"/>
        <v>0</v>
      </c>
      <c r="J1552" s="16">
        <f t="shared" si="2671"/>
        <v>0</v>
      </c>
      <c r="K1552" s="16">
        <f t="shared" si="2672"/>
        <v>0</v>
      </c>
      <c r="L1552" s="16">
        <f t="shared" si="2693"/>
        <v>200649.89999999999</v>
      </c>
      <c r="M1552" s="16">
        <f t="shared" si="2694"/>
        <v>0</v>
      </c>
      <c r="N1552" s="16">
        <f t="shared" si="2695"/>
        <v>0</v>
      </c>
      <c r="O1552" s="16">
        <f t="shared" si="2673"/>
        <v>0</v>
      </c>
      <c r="P1552" s="16">
        <f t="shared" si="2674"/>
        <v>0</v>
      </c>
      <c r="Q1552" s="16">
        <f t="shared" si="2675"/>
        <v>0</v>
      </c>
      <c r="R1552" s="16">
        <f t="shared" si="2643"/>
        <v>200649.89999999999</v>
      </c>
      <c r="S1552" s="16">
        <f t="shared" si="2644"/>
        <v>0</v>
      </c>
      <c r="T1552" s="16">
        <f t="shared" si="2645"/>
        <v>0</v>
      </c>
      <c r="U1552" s="16">
        <f t="shared" si="2676"/>
        <v>0</v>
      </c>
      <c r="V1552" s="16">
        <f t="shared" si="2677"/>
        <v>0</v>
      </c>
      <c r="W1552" s="16">
        <f t="shared" si="2678"/>
        <v>0</v>
      </c>
      <c r="X1552" s="16">
        <f t="shared" si="2646"/>
        <v>200649.89999999999</v>
      </c>
      <c r="Y1552" s="16">
        <f t="shared" si="2647"/>
        <v>0</v>
      </c>
      <c r="Z1552" s="16">
        <f t="shared" si="2648"/>
        <v>0</v>
      </c>
      <c r="AA1552" s="16">
        <f t="shared" si="2679"/>
        <v>0</v>
      </c>
      <c r="AB1552" s="16">
        <f t="shared" si="2680"/>
        <v>0</v>
      </c>
      <c r="AC1552" s="16">
        <f t="shared" si="2681"/>
        <v>0</v>
      </c>
      <c r="AD1552" s="16">
        <f t="shared" si="2649"/>
        <v>200649.89999999999</v>
      </c>
      <c r="AE1552" s="16">
        <f t="shared" si="2650"/>
        <v>0</v>
      </c>
      <c r="AF1552" s="16">
        <f t="shared" si="2651"/>
        <v>0</v>
      </c>
      <c r="AG1552" s="16">
        <f t="shared" si="2682"/>
        <v>0</v>
      </c>
      <c r="AH1552" s="16">
        <f t="shared" si="2652"/>
        <v>200649.89999999999</v>
      </c>
      <c r="AI1552" s="16">
        <f t="shared" si="2653"/>
        <v>0</v>
      </c>
      <c r="AJ1552" s="16">
        <f t="shared" si="2654"/>
        <v>0</v>
      </c>
      <c r="AK1552" s="16">
        <f t="shared" si="2683"/>
        <v>0</v>
      </c>
      <c r="AL1552" s="16">
        <f t="shared" si="2684"/>
        <v>0</v>
      </c>
      <c r="AM1552" s="16">
        <f t="shared" si="2685"/>
        <v>0</v>
      </c>
      <c r="AN1552" s="16">
        <f t="shared" si="2655"/>
        <v>200649.89999999999</v>
      </c>
      <c r="AO1552" s="16">
        <f t="shared" si="2656"/>
        <v>0</v>
      </c>
      <c r="AP1552" s="16">
        <f t="shared" si="2657"/>
        <v>0</v>
      </c>
      <c r="AQ1552" s="16">
        <f t="shared" si="2686"/>
        <v>0</v>
      </c>
      <c r="AR1552" s="16">
        <f t="shared" si="2687"/>
        <v>0</v>
      </c>
      <c r="AS1552" s="16">
        <f t="shared" si="2688"/>
        <v>0</v>
      </c>
      <c r="AT1552" s="16">
        <f t="shared" si="2658"/>
        <v>200649.89999999999</v>
      </c>
      <c r="AU1552" s="16">
        <f t="shared" si="2659"/>
        <v>0</v>
      </c>
      <c r="AV1552" s="16">
        <f t="shared" si="2660"/>
        <v>0</v>
      </c>
      <c r="AW1552" s="16">
        <f t="shared" si="2689"/>
        <v>-183485.606</v>
      </c>
      <c r="AX1552" s="16">
        <f t="shared" si="2690"/>
        <v>183485.606</v>
      </c>
      <c r="AY1552" s="16">
        <f t="shared" si="2691"/>
        <v>0</v>
      </c>
      <c r="AZ1552" s="16">
        <f t="shared" si="2661"/>
        <v>17164.293999999994</v>
      </c>
      <c r="BA1552" s="16">
        <f t="shared" si="2662"/>
        <v>183485.606</v>
      </c>
      <c r="BB1552" s="16">
        <f t="shared" si="2663"/>
        <v>0</v>
      </c>
      <c r="BC1552" s="16">
        <f t="shared" si="2692"/>
        <v>0</v>
      </c>
      <c r="BD1552" s="30"/>
      <c r="BE1552" s="30"/>
      <c r="BF1552" s="1"/>
      <c r="BG1552" s="1"/>
      <c r="BH1552" s="1"/>
      <c r="BI1552" s="1"/>
      <c r="BJ1552" s="1"/>
    </row>
    <row r="1553" s="1" customFormat="1">
      <c r="A1553" s="13" t="s">
        <v>1002</v>
      </c>
      <c r="B1553" s="14">
        <v>200</v>
      </c>
      <c r="C1553" s="13" t="s">
        <v>37</v>
      </c>
      <c r="D1553" s="13" t="s">
        <v>38</v>
      </c>
      <c r="E1553" s="29" t="s">
        <v>39</v>
      </c>
      <c r="F1553" s="16">
        <v>200649.89999999999</v>
      </c>
      <c r="G1553" s="16">
        <v>0</v>
      </c>
      <c r="H1553" s="16">
        <v>0</v>
      </c>
      <c r="I1553" s="16"/>
      <c r="J1553" s="16"/>
      <c r="K1553" s="16"/>
      <c r="L1553" s="16">
        <f t="shared" si="2693"/>
        <v>200649.89999999999</v>
      </c>
      <c r="M1553" s="16">
        <f t="shared" si="2694"/>
        <v>0</v>
      </c>
      <c r="N1553" s="16">
        <f t="shared" si="2695"/>
        <v>0</v>
      </c>
      <c r="O1553" s="16"/>
      <c r="P1553" s="16"/>
      <c r="Q1553" s="16"/>
      <c r="R1553" s="16">
        <f t="shared" si="2643"/>
        <v>200649.89999999999</v>
      </c>
      <c r="S1553" s="16">
        <f t="shared" si="2644"/>
        <v>0</v>
      </c>
      <c r="T1553" s="16">
        <f t="shared" si="2645"/>
        <v>0</v>
      </c>
      <c r="U1553" s="16"/>
      <c r="V1553" s="16"/>
      <c r="W1553" s="16"/>
      <c r="X1553" s="16">
        <f t="shared" si="2646"/>
        <v>200649.89999999999</v>
      </c>
      <c r="Y1553" s="16">
        <f t="shared" si="2647"/>
        <v>0</v>
      </c>
      <c r="Z1553" s="16">
        <f t="shared" si="2648"/>
        <v>0</v>
      </c>
      <c r="AA1553" s="16"/>
      <c r="AB1553" s="16"/>
      <c r="AC1553" s="16"/>
      <c r="AD1553" s="16">
        <f t="shared" si="2649"/>
        <v>200649.89999999999</v>
      </c>
      <c r="AE1553" s="16">
        <f t="shared" si="2650"/>
        <v>0</v>
      </c>
      <c r="AF1553" s="16">
        <f t="shared" si="2651"/>
        <v>0</v>
      </c>
      <c r="AG1553" s="16"/>
      <c r="AH1553" s="16">
        <f t="shared" si="2652"/>
        <v>200649.89999999999</v>
      </c>
      <c r="AI1553" s="16">
        <f t="shared" si="2653"/>
        <v>0</v>
      </c>
      <c r="AJ1553" s="16">
        <f t="shared" si="2654"/>
        <v>0</v>
      </c>
      <c r="AK1553" s="16"/>
      <c r="AL1553" s="16"/>
      <c r="AM1553" s="16"/>
      <c r="AN1553" s="16">
        <f t="shared" si="2655"/>
        <v>200649.89999999999</v>
      </c>
      <c r="AO1553" s="16">
        <f t="shared" si="2656"/>
        <v>0</v>
      </c>
      <c r="AP1553" s="16">
        <f t="shared" si="2657"/>
        <v>0</v>
      </c>
      <c r="AQ1553" s="16"/>
      <c r="AR1553" s="16"/>
      <c r="AS1553" s="16"/>
      <c r="AT1553" s="16">
        <f t="shared" si="2658"/>
        <v>200649.89999999999</v>
      </c>
      <c r="AU1553" s="16">
        <f t="shared" si="2659"/>
        <v>0</v>
      </c>
      <c r="AV1553" s="16">
        <f t="shared" si="2660"/>
        <v>0</v>
      </c>
      <c r="AW1553" s="16">
        <v>-183485.606</v>
      </c>
      <c r="AX1553" s="16">
        <v>183485.606</v>
      </c>
      <c r="AY1553" s="16"/>
      <c r="AZ1553" s="16">
        <f t="shared" si="2661"/>
        <v>17164.293999999994</v>
      </c>
      <c r="BA1553" s="16">
        <f t="shared" si="2662"/>
        <v>183485.606</v>
      </c>
      <c r="BB1553" s="16">
        <f t="shared" si="2663"/>
        <v>0</v>
      </c>
      <c r="BC1553" s="16"/>
      <c r="BD1553" s="30"/>
      <c r="BE1553" s="30"/>
      <c r="BF1553" s="1"/>
      <c r="BG1553" s="1"/>
      <c r="BH1553" s="1"/>
      <c r="BI1553" s="1"/>
      <c r="BJ1553" s="1"/>
    </row>
    <row r="1554" s="1" customFormat="1">
      <c r="A1554" s="13" t="s">
        <v>1004</v>
      </c>
      <c r="B1554" s="14"/>
      <c r="C1554" s="13"/>
      <c r="D1554" s="13"/>
      <c r="E1554" s="29" t="s">
        <v>1005</v>
      </c>
      <c r="F1554" s="16">
        <f t="shared" si="2667"/>
        <v>670.10000000000002</v>
      </c>
      <c r="G1554" s="16">
        <f t="shared" si="2668"/>
        <v>670.10000000000002</v>
      </c>
      <c r="H1554" s="16">
        <f t="shared" si="2669"/>
        <v>670.10000000000002</v>
      </c>
      <c r="I1554" s="16">
        <f t="shared" si="2670"/>
        <v>0</v>
      </c>
      <c r="J1554" s="16">
        <f t="shared" si="2671"/>
        <v>0</v>
      </c>
      <c r="K1554" s="16">
        <f t="shared" si="2672"/>
        <v>0</v>
      </c>
      <c r="L1554" s="16">
        <f t="shared" si="2693"/>
        <v>670.10000000000002</v>
      </c>
      <c r="M1554" s="16">
        <f t="shared" si="2694"/>
        <v>670.10000000000002</v>
      </c>
      <c r="N1554" s="16">
        <f t="shared" si="2695"/>
        <v>670.10000000000002</v>
      </c>
      <c r="O1554" s="16">
        <f t="shared" si="2673"/>
        <v>0</v>
      </c>
      <c r="P1554" s="16">
        <f t="shared" si="2674"/>
        <v>0</v>
      </c>
      <c r="Q1554" s="16">
        <f t="shared" si="2675"/>
        <v>0</v>
      </c>
      <c r="R1554" s="16">
        <f t="shared" si="2643"/>
        <v>670.10000000000002</v>
      </c>
      <c r="S1554" s="16">
        <f t="shared" si="2644"/>
        <v>670.10000000000002</v>
      </c>
      <c r="T1554" s="16">
        <f t="shared" si="2645"/>
        <v>670.10000000000002</v>
      </c>
      <c r="U1554" s="16">
        <f t="shared" si="2676"/>
        <v>0</v>
      </c>
      <c r="V1554" s="16">
        <f t="shared" si="2677"/>
        <v>0</v>
      </c>
      <c r="W1554" s="16">
        <f t="shared" si="2678"/>
        <v>0</v>
      </c>
      <c r="X1554" s="16">
        <f t="shared" si="2646"/>
        <v>670.10000000000002</v>
      </c>
      <c r="Y1554" s="16">
        <f t="shared" si="2647"/>
        <v>670.10000000000002</v>
      </c>
      <c r="Z1554" s="16">
        <f t="shared" si="2648"/>
        <v>670.10000000000002</v>
      </c>
      <c r="AA1554" s="16">
        <f t="shared" si="2679"/>
        <v>0</v>
      </c>
      <c r="AB1554" s="16">
        <f t="shared" si="2680"/>
        <v>0</v>
      </c>
      <c r="AC1554" s="16">
        <f t="shared" si="2681"/>
        <v>0</v>
      </c>
      <c r="AD1554" s="16">
        <f t="shared" si="2649"/>
        <v>670.10000000000002</v>
      </c>
      <c r="AE1554" s="16">
        <f t="shared" si="2650"/>
        <v>670.10000000000002</v>
      </c>
      <c r="AF1554" s="16">
        <f t="shared" si="2651"/>
        <v>670.10000000000002</v>
      </c>
      <c r="AG1554" s="16">
        <f t="shared" si="2682"/>
        <v>0</v>
      </c>
      <c r="AH1554" s="16">
        <f t="shared" si="2652"/>
        <v>670.10000000000002</v>
      </c>
      <c r="AI1554" s="16">
        <f t="shared" si="2653"/>
        <v>670.10000000000002</v>
      </c>
      <c r="AJ1554" s="16">
        <f t="shared" si="2654"/>
        <v>670.10000000000002</v>
      </c>
      <c r="AK1554" s="16">
        <f t="shared" si="2683"/>
        <v>0</v>
      </c>
      <c r="AL1554" s="16">
        <f t="shared" si="2684"/>
        <v>0</v>
      </c>
      <c r="AM1554" s="16">
        <f t="shared" si="2685"/>
        <v>0</v>
      </c>
      <c r="AN1554" s="16">
        <f t="shared" si="2655"/>
        <v>670.10000000000002</v>
      </c>
      <c r="AO1554" s="16">
        <f t="shared" si="2656"/>
        <v>670.10000000000002</v>
      </c>
      <c r="AP1554" s="16">
        <f t="shared" si="2657"/>
        <v>670.10000000000002</v>
      </c>
      <c r="AQ1554" s="16">
        <f t="shared" si="2686"/>
        <v>0</v>
      </c>
      <c r="AR1554" s="16">
        <f t="shared" si="2687"/>
        <v>0</v>
      </c>
      <c r="AS1554" s="16">
        <f t="shared" si="2688"/>
        <v>0</v>
      </c>
      <c r="AT1554" s="16">
        <f t="shared" si="2658"/>
        <v>670.10000000000002</v>
      </c>
      <c r="AU1554" s="16">
        <f t="shared" si="2659"/>
        <v>670.10000000000002</v>
      </c>
      <c r="AV1554" s="16">
        <f t="shared" si="2660"/>
        <v>670.10000000000002</v>
      </c>
      <c r="AW1554" s="16">
        <f t="shared" si="2689"/>
        <v>0</v>
      </c>
      <c r="AX1554" s="16">
        <f t="shared" si="2690"/>
        <v>0</v>
      </c>
      <c r="AY1554" s="16">
        <f t="shared" si="2691"/>
        <v>0</v>
      </c>
      <c r="AZ1554" s="16">
        <f t="shared" si="2661"/>
        <v>670.10000000000002</v>
      </c>
      <c r="BA1554" s="16">
        <f t="shared" si="2662"/>
        <v>670.10000000000002</v>
      </c>
      <c r="BB1554" s="16">
        <f t="shared" si="2663"/>
        <v>670.10000000000002</v>
      </c>
      <c r="BC1554" s="16">
        <f t="shared" si="2692"/>
        <v>0</v>
      </c>
      <c r="BD1554" s="30"/>
      <c r="BE1554" s="30"/>
      <c r="BF1554" s="1"/>
      <c r="BG1554" s="1"/>
      <c r="BH1554" s="1"/>
      <c r="BI1554" s="1"/>
      <c r="BJ1554" s="1"/>
    </row>
    <row r="1555" s="1" customFormat="1">
      <c r="A1555" s="13" t="s">
        <v>1004</v>
      </c>
      <c r="B1555" s="14" t="s">
        <v>192</v>
      </c>
      <c r="C1555" s="13"/>
      <c r="D1555" s="13"/>
      <c r="E1555" s="29" t="s">
        <v>193</v>
      </c>
      <c r="F1555" s="16">
        <f t="shared" si="2667"/>
        <v>670.10000000000002</v>
      </c>
      <c r="G1555" s="16">
        <f t="shared" si="2668"/>
        <v>670.10000000000002</v>
      </c>
      <c r="H1555" s="16">
        <f t="shared" si="2669"/>
        <v>670.10000000000002</v>
      </c>
      <c r="I1555" s="16">
        <f t="shared" si="2670"/>
        <v>0</v>
      </c>
      <c r="J1555" s="16">
        <f t="shared" si="2671"/>
        <v>0</v>
      </c>
      <c r="K1555" s="16">
        <f t="shared" si="2672"/>
        <v>0</v>
      </c>
      <c r="L1555" s="16">
        <f t="shared" si="2693"/>
        <v>670.10000000000002</v>
      </c>
      <c r="M1555" s="16">
        <f t="shared" si="2694"/>
        <v>670.10000000000002</v>
      </c>
      <c r="N1555" s="16">
        <f t="shared" si="2695"/>
        <v>670.10000000000002</v>
      </c>
      <c r="O1555" s="16">
        <f t="shared" si="2673"/>
        <v>0</v>
      </c>
      <c r="P1555" s="16">
        <f t="shared" si="2674"/>
        <v>0</v>
      </c>
      <c r="Q1555" s="16">
        <f t="shared" si="2675"/>
        <v>0</v>
      </c>
      <c r="R1555" s="16">
        <f t="shared" si="2643"/>
        <v>670.10000000000002</v>
      </c>
      <c r="S1555" s="16">
        <f t="shared" si="2644"/>
        <v>670.10000000000002</v>
      </c>
      <c r="T1555" s="16">
        <f t="shared" si="2645"/>
        <v>670.10000000000002</v>
      </c>
      <c r="U1555" s="16">
        <f t="shared" si="2676"/>
        <v>0</v>
      </c>
      <c r="V1555" s="16">
        <f t="shared" si="2677"/>
        <v>0</v>
      </c>
      <c r="W1555" s="16">
        <f t="shared" si="2678"/>
        <v>0</v>
      </c>
      <c r="X1555" s="16">
        <f t="shared" si="2646"/>
        <v>670.10000000000002</v>
      </c>
      <c r="Y1555" s="16">
        <f t="shared" si="2647"/>
        <v>670.10000000000002</v>
      </c>
      <c r="Z1555" s="16">
        <f t="shared" si="2648"/>
        <v>670.10000000000002</v>
      </c>
      <c r="AA1555" s="16">
        <f t="shared" si="2679"/>
        <v>0</v>
      </c>
      <c r="AB1555" s="16">
        <f t="shared" si="2680"/>
        <v>0</v>
      </c>
      <c r="AC1555" s="16">
        <f t="shared" si="2681"/>
        <v>0</v>
      </c>
      <c r="AD1555" s="16">
        <f t="shared" si="2649"/>
        <v>670.10000000000002</v>
      </c>
      <c r="AE1555" s="16">
        <f t="shared" si="2650"/>
        <v>670.10000000000002</v>
      </c>
      <c r="AF1555" s="16">
        <f t="shared" si="2651"/>
        <v>670.10000000000002</v>
      </c>
      <c r="AG1555" s="16">
        <f t="shared" si="2682"/>
        <v>0</v>
      </c>
      <c r="AH1555" s="16">
        <f t="shared" si="2652"/>
        <v>670.10000000000002</v>
      </c>
      <c r="AI1555" s="16">
        <f t="shared" si="2653"/>
        <v>670.10000000000002</v>
      </c>
      <c r="AJ1555" s="16">
        <f t="shared" si="2654"/>
        <v>670.10000000000002</v>
      </c>
      <c r="AK1555" s="16">
        <f t="shared" si="2683"/>
        <v>0</v>
      </c>
      <c r="AL1555" s="16">
        <f t="shared" si="2684"/>
        <v>0</v>
      </c>
      <c r="AM1555" s="16">
        <f t="shared" si="2685"/>
        <v>0</v>
      </c>
      <c r="AN1555" s="16">
        <f t="shared" si="2655"/>
        <v>670.10000000000002</v>
      </c>
      <c r="AO1555" s="16">
        <f t="shared" si="2656"/>
        <v>670.10000000000002</v>
      </c>
      <c r="AP1555" s="16">
        <f t="shared" si="2657"/>
        <v>670.10000000000002</v>
      </c>
      <c r="AQ1555" s="16">
        <f t="shared" si="2686"/>
        <v>0</v>
      </c>
      <c r="AR1555" s="16">
        <f t="shared" si="2687"/>
        <v>0</v>
      </c>
      <c r="AS1555" s="16">
        <f t="shared" si="2688"/>
        <v>0</v>
      </c>
      <c r="AT1555" s="16">
        <f t="shared" si="2658"/>
        <v>670.10000000000002</v>
      </c>
      <c r="AU1555" s="16">
        <f t="shared" si="2659"/>
        <v>670.10000000000002</v>
      </c>
      <c r="AV1555" s="16">
        <f t="shared" si="2660"/>
        <v>670.10000000000002</v>
      </c>
      <c r="AW1555" s="16">
        <f t="shared" si="2689"/>
        <v>0</v>
      </c>
      <c r="AX1555" s="16">
        <f t="shared" si="2690"/>
        <v>0</v>
      </c>
      <c r="AY1555" s="16">
        <f t="shared" si="2691"/>
        <v>0</v>
      </c>
      <c r="AZ1555" s="16">
        <f t="shared" si="2661"/>
        <v>670.10000000000002</v>
      </c>
      <c r="BA1555" s="16">
        <f t="shared" si="2662"/>
        <v>670.10000000000002</v>
      </c>
      <c r="BB1555" s="16">
        <f t="shared" si="2663"/>
        <v>670.10000000000002</v>
      </c>
      <c r="BC1555" s="16">
        <f t="shared" si="2692"/>
        <v>0</v>
      </c>
      <c r="BD1555" s="30"/>
      <c r="BE1555" s="30"/>
      <c r="BF1555" s="1"/>
      <c r="BG1555" s="1"/>
      <c r="BH1555" s="1"/>
      <c r="BI1555" s="1"/>
      <c r="BJ1555" s="1"/>
    </row>
    <row r="1556" s="1" customFormat="1">
      <c r="A1556" s="13" t="s">
        <v>1004</v>
      </c>
      <c r="B1556" s="14">
        <v>300</v>
      </c>
      <c r="C1556" s="13" t="s">
        <v>37</v>
      </c>
      <c r="D1556" s="13" t="s">
        <v>38</v>
      </c>
      <c r="E1556" s="29" t="s">
        <v>39</v>
      </c>
      <c r="F1556" s="16">
        <v>670.10000000000002</v>
      </c>
      <c r="G1556" s="16">
        <v>670.10000000000002</v>
      </c>
      <c r="H1556" s="16">
        <v>670.10000000000002</v>
      </c>
      <c r="I1556" s="16"/>
      <c r="J1556" s="16"/>
      <c r="K1556" s="16"/>
      <c r="L1556" s="16">
        <f t="shared" si="2693"/>
        <v>670.10000000000002</v>
      </c>
      <c r="M1556" s="16">
        <f t="shared" si="2694"/>
        <v>670.10000000000002</v>
      </c>
      <c r="N1556" s="16">
        <f t="shared" si="2695"/>
        <v>670.10000000000002</v>
      </c>
      <c r="O1556" s="16"/>
      <c r="P1556" s="16"/>
      <c r="Q1556" s="16"/>
      <c r="R1556" s="16">
        <f t="shared" si="2643"/>
        <v>670.10000000000002</v>
      </c>
      <c r="S1556" s="16">
        <f t="shared" si="2644"/>
        <v>670.10000000000002</v>
      </c>
      <c r="T1556" s="16">
        <f t="shared" si="2645"/>
        <v>670.10000000000002</v>
      </c>
      <c r="U1556" s="16"/>
      <c r="V1556" s="16"/>
      <c r="W1556" s="16"/>
      <c r="X1556" s="16">
        <f t="shared" si="2646"/>
        <v>670.10000000000002</v>
      </c>
      <c r="Y1556" s="16">
        <f t="shared" si="2647"/>
        <v>670.10000000000002</v>
      </c>
      <c r="Z1556" s="16">
        <f t="shared" si="2648"/>
        <v>670.10000000000002</v>
      </c>
      <c r="AA1556" s="16"/>
      <c r="AB1556" s="16"/>
      <c r="AC1556" s="16"/>
      <c r="AD1556" s="16">
        <f t="shared" si="2649"/>
        <v>670.10000000000002</v>
      </c>
      <c r="AE1556" s="16">
        <f t="shared" si="2650"/>
        <v>670.10000000000002</v>
      </c>
      <c r="AF1556" s="16">
        <f t="shared" si="2651"/>
        <v>670.10000000000002</v>
      </c>
      <c r="AG1556" s="16"/>
      <c r="AH1556" s="16">
        <f t="shared" si="2652"/>
        <v>670.10000000000002</v>
      </c>
      <c r="AI1556" s="16">
        <f t="shared" si="2653"/>
        <v>670.10000000000002</v>
      </c>
      <c r="AJ1556" s="16">
        <f t="shared" si="2654"/>
        <v>670.10000000000002</v>
      </c>
      <c r="AK1556" s="16"/>
      <c r="AL1556" s="16"/>
      <c r="AM1556" s="16"/>
      <c r="AN1556" s="16">
        <f t="shared" si="2655"/>
        <v>670.10000000000002</v>
      </c>
      <c r="AO1556" s="16">
        <f t="shared" si="2656"/>
        <v>670.10000000000002</v>
      </c>
      <c r="AP1556" s="16">
        <f t="shared" si="2657"/>
        <v>670.10000000000002</v>
      </c>
      <c r="AQ1556" s="16"/>
      <c r="AR1556" s="16"/>
      <c r="AS1556" s="16"/>
      <c r="AT1556" s="16">
        <f t="shared" si="2658"/>
        <v>670.10000000000002</v>
      </c>
      <c r="AU1556" s="16">
        <f t="shared" si="2659"/>
        <v>670.10000000000002</v>
      </c>
      <c r="AV1556" s="16">
        <f t="shared" si="2660"/>
        <v>670.10000000000002</v>
      </c>
      <c r="AW1556" s="16"/>
      <c r="AX1556" s="16"/>
      <c r="AY1556" s="16"/>
      <c r="AZ1556" s="16">
        <f t="shared" si="2661"/>
        <v>670.10000000000002</v>
      </c>
      <c r="BA1556" s="16">
        <f t="shared" si="2662"/>
        <v>670.10000000000002</v>
      </c>
      <c r="BB1556" s="16">
        <f t="shared" si="2663"/>
        <v>670.10000000000002</v>
      </c>
      <c r="BC1556" s="16"/>
      <c r="BD1556" s="30"/>
      <c r="BE1556" s="30"/>
      <c r="BF1556" s="1"/>
      <c r="BG1556" s="1"/>
      <c r="BH1556" s="1"/>
      <c r="BI1556" s="1"/>
      <c r="BJ1556" s="1"/>
    </row>
    <row r="1557" s="1" customFormat="1">
      <c r="A1557" s="13" t="s">
        <v>1006</v>
      </c>
      <c r="B1557" s="14"/>
      <c r="C1557" s="13"/>
      <c r="D1557" s="13"/>
      <c r="E1557" s="29" t="s">
        <v>1007</v>
      </c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16"/>
      <c r="AH1557" s="16"/>
      <c r="AI1557" s="16"/>
      <c r="AJ1557" s="16"/>
      <c r="AK1557" s="16">
        <f t="shared" si="2683"/>
        <v>7705.5</v>
      </c>
      <c r="AL1557" s="16">
        <f t="shared" si="2684"/>
        <v>7705.5</v>
      </c>
      <c r="AM1557" s="16">
        <f t="shared" si="2685"/>
        <v>7705.5</v>
      </c>
      <c r="AN1557" s="16">
        <f t="shared" si="2655"/>
        <v>7705.5</v>
      </c>
      <c r="AO1557" s="16">
        <f t="shared" si="2656"/>
        <v>7705.5</v>
      </c>
      <c r="AP1557" s="16">
        <f t="shared" si="2657"/>
        <v>7705.5</v>
      </c>
      <c r="AQ1557" s="16">
        <f t="shared" si="2686"/>
        <v>0</v>
      </c>
      <c r="AR1557" s="16">
        <f t="shared" si="2687"/>
        <v>-7705.5</v>
      </c>
      <c r="AS1557" s="16">
        <f t="shared" si="2688"/>
        <v>-7705.5</v>
      </c>
      <c r="AT1557" s="16">
        <f t="shared" si="2658"/>
        <v>7705.5</v>
      </c>
      <c r="AU1557" s="16">
        <f t="shared" si="2659"/>
        <v>0</v>
      </c>
      <c r="AV1557" s="16">
        <f t="shared" si="2660"/>
        <v>0</v>
      </c>
      <c r="AW1557" s="16">
        <f t="shared" si="2689"/>
        <v>0</v>
      </c>
      <c r="AX1557" s="16">
        <f t="shared" si="2690"/>
        <v>0</v>
      </c>
      <c r="AY1557" s="16">
        <f t="shared" si="2691"/>
        <v>0</v>
      </c>
      <c r="AZ1557" s="16">
        <f t="shared" si="2661"/>
        <v>7705.5</v>
      </c>
      <c r="BA1557" s="16">
        <f t="shared" si="2662"/>
        <v>0</v>
      </c>
      <c r="BB1557" s="16">
        <f t="shared" si="2663"/>
        <v>0</v>
      </c>
      <c r="BC1557" s="16">
        <f t="shared" si="2692"/>
        <v>0</v>
      </c>
      <c r="BD1557" s="30"/>
      <c r="BE1557" s="30"/>
      <c r="BF1557" s="1"/>
      <c r="BG1557" s="1"/>
      <c r="BH1557" s="1"/>
      <c r="BI1557" s="1"/>
      <c r="BJ1557" s="1"/>
    </row>
    <row r="1558" s="1" customFormat="1">
      <c r="A1558" s="13" t="s">
        <v>1006</v>
      </c>
      <c r="B1558" s="14" t="s">
        <v>66</v>
      </c>
      <c r="C1558" s="13"/>
      <c r="D1558" s="13"/>
      <c r="E1558" s="29" t="s">
        <v>67</v>
      </c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6"/>
      <c r="AI1558" s="16"/>
      <c r="AJ1558" s="16"/>
      <c r="AK1558" s="16">
        <f t="shared" si="2683"/>
        <v>7705.5</v>
      </c>
      <c r="AL1558" s="16">
        <f t="shared" si="2684"/>
        <v>7705.5</v>
      </c>
      <c r="AM1558" s="16">
        <f t="shared" si="2685"/>
        <v>7705.5</v>
      </c>
      <c r="AN1558" s="16">
        <f t="shared" si="2655"/>
        <v>7705.5</v>
      </c>
      <c r="AO1558" s="16">
        <f t="shared" si="2656"/>
        <v>7705.5</v>
      </c>
      <c r="AP1558" s="16">
        <f t="shared" si="2657"/>
        <v>7705.5</v>
      </c>
      <c r="AQ1558" s="16">
        <f t="shared" si="2686"/>
        <v>0</v>
      </c>
      <c r="AR1558" s="16">
        <f t="shared" si="2687"/>
        <v>-7705.5</v>
      </c>
      <c r="AS1558" s="16">
        <f t="shared" si="2688"/>
        <v>-7705.5</v>
      </c>
      <c r="AT1558" s="16">
        <f t="shared" si="2658"/>
        <v>7705.5</v>
      </c>
      <c r="AU1558" s="16">
        <f t="shared" si="2659"/>
        <v>0</v>
      </c>
      <c r="AV1558" s="16">
        <f t="shared" si="2660"/>
        <v>0</v>
      </c>
      <c r="AW1558" s="16">
        <f t="shared" si="2689"/>
        <v>0</v>
      </c>
      <c r="AX1558" s="16">
        <f t="shared" si="2690"/>
        <v>0</v>
      </c>
      <c r="AY1558" s="16">
        <f t="shared" si="2691"/>
        <v>0</v>
      </c>
      <c r="AZ1558" s="16">
        <f t="shared" si="2661"/>
        <v>7705.5</v>
      </c>
      <c r="BA1558" s="16">
        <f t="shared" si="2662"/>
        <v>0</v>
      </c>
      <c r="BB1558" s="16">
        <f t="shared" si="2663"/>
        <v>0</v>
      </c>
      <c r="BC1558" s="16">
        <f t="shared" si="2692"/>
        <v>0</v>
      </c>
      <c r="BD1558" s="30"/>
      <c r="BE1558" s="30"/>
      <c r="BF1558" s="1"/>
      <c r="BG1558" s="1"/>
      <c r="BH1558" s="1"/>
      <c r="BI1558" s="1"/>
      <c r="BJ1558" s="1"/>
    </row>
    <row r="1559" s="1" customFormat="1">
      <c r="A1559" s="13" t="s">
        <v>1006</v>
      </c>
      <c r="B1559" s="14" t="s">
        <v>66</v>
      </c>
      <c r="C1559" s="13" t="s">
        <v>106</v>
      </c>
      <c r="D1559" s="13" t="s">
        <v>169</v>
      </c>
      <c r="E1559" s="29" t="s">
        <v>170</v>
      </c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6"/>
      <c r="AI1559" s="16"/>
      <c r="AJ1559" s="16"/>
      <c r="AK1559" s="16">
        <v>7705.5</v>
      </c>
      <c r="AL1559" s="16">
        <v>7705.5</v>
      </c>
      <c r="AM1559" s="16">
        <v>7705.5</v>
      </c>
      <c r="AN1559" s="16">
        <f t="shared" si="2655"/>
        <v>7705.5</v>
      </c>
      <c r="AO1559" s="16">
        <f t="shared" si="2656"/>
        <v>7705.5</v>
      </c>
      <c r="AP1559" s="16">
        <f t="shared" si="2657"/>
        <v>7705.5</v>
      </c>
      <c r="AQ1559" s="16"/>
      <c r="AR1559" s="16">
        <v>-7705.5</v>
      </c>
      <c r="AS1559" s="16">
        <v>-7705.5</v>
      </c>
      <c r="AT1559" s="16">
        <f t="shared" si="2658"/>
        <v>7705.5</v>
      </c>
      <c r="AU1559" s="16">
        <f t="shared" si="2659"/>
        <v>0</v>
      </c>
      <c r="AV1559" s="16">
        <f t="shared" si="2660"/>
        <v>0</v>
      </c>
      <c r="AW1559" s="16"/>
      <c r="AX1559" s="16"/>
      <c r="AY1559" s="16"/>
      <c r="AZ1559" s="16">
        <f t="shared" si="2661"/>
        <v>7705.5</v>
      </c>
      <c r="BA1559" s="16">
        <f t="shared" si="2662"/>
        <v>0</v>
      </c>
      <c r="BB1559" s="16">
        <f t="shared" si="2663"/>
        <v>0</v>
      </c>
      <c r="BC1559" s="16"/>
      <c r="BD1559" s="30"/>
      <c r="BE1559" s="30"/>
      <c r="BF1559" s="1"/>
      <c r="BG1559" s="1"/>
      <c r="BH1559" s="1"/>
      <c r="BI1559" s="1"/>
      <c r="BJ1559" s="1"/>
    </row>
    <row r="1560" s="1" customFormat="1">
      <c r="A1560" s="13" t="s">
        <v>1008</v>
      </c>
      <c r="B1560" s="14"/>
      <c r="C1560" s="13"/>
      <c r="D1560" s="13"/>
      <c r="E1560" s="31" t="s">
        <v>1009</v>
      </c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16"/>
      <c r="AI1560" s="16"/>
      <c r="AJ1560" s="16"/>
      <c r="AK1560" s="16"/>
      <c r="AL1560" s="16"/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  <c r="AW1560" s="16">
        <f t="shared" si="2689"/>
        <v>640</v>
      </c>
      <c r="AX1560" s="16">
        <f t="shared" si="2690"/>
        <v>0</v>
      </c>
      <c r="AY1560" s="16">
        <f t="shared" si="2691"/>
        <v>0</v>
      </c>
      <c r="AZ1560" s="16">
        <f t="shared" si="2661"/>
        <v>640</v>
      </c>
      <c r="BA1560" s="16">
        <f t="shared" si="2662"/>
        <v>0</v>
      </c>
      <c r="BB1560" s="16">
        <f t="shared" si="2663"/>
        <v>0</v>
      </c>
      <c r="BC1560" s="16">
        <f t="shared" si="2692"/>
        <v>0</v>
      </c>
      <c r="BD1560" s="30"/>
      <c r="BE1560" s="30"/>
      <c r="BF1560" s="1"/>
      <c r="BG1560" s="1"/>
      <c r="BH1560" s="1"/>
      <c r="BI1560" s="1"/>
      <c r="BJ1560" s="1"/>
    </row>
    <row r="1561" s="1" customFormat="1">
      <c r="A1561" s="13" t="s">
        <v>1008</v>
      </c>
      <c r="B1561" s="14" t="s">
        <v>52</v>
      </c>
      <c r="C1561" s="13"/>
      <c r="D1561" s="13"/>
      <c r="E1561" s="29" t="s">
        <v>53</v>
      </c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16"/>
      <c r="AH1561" s="16"/>
      <c r="AI1561" s="16"/>
      <c r="AJ1561" s="16"/>
      <c r="AK1561" s="16"/>
      <c r="AL1561" s="16"/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  <c r="AW1561" s="16">
        <f t="shared" si="2689"/>
        <v>640</v>
      </c>
      <c r="AX1561" s="16">
        <f t="shared" si="2690"/>
        <v>0</v>
      </c>
      <c r="AY1561" s="16">
        <f t="shared" si="2691"/>
        <v>0</v>
      </c>
      <c r="AZ1561" s="16">
        <f t="shared" si="2661"/>
        <v>640</v>
      </c>
      <c r="BA1561" s="16">
        <f t="shared" si="2662"/>
        <v>0</v>
      </c>
      <c r="BB1561" s="16">
        <f t="shared" si="2663"/>
        <v>0</v>
      </c>
      <c r="BC1561" s="16">
        <f t="shared" si="2692"/>
        <v>0</v>
      </c>
      <c r="BD1561" s="30"/>
      <c r="BE1561" s="30"/>
      <c r="BF1561" s="1"/>
      <c r="BG1561" s="1"/>
      <c r="BH1561" s="1"/>
      <c r="BI1561" s="1"/>
      <c r="BJ1561" s="1"/>
    </row>
    <row r="1562" s="1" customFormat="1">
      <c r="A1562" s="13" t="s">
        <v>1008</v>
      </c>
      <c r="B1562" s="14">
        <v>800</v>
      </c>
      <c r="C1562" s="13" t="s">
        <v>327</v>
      </c>
      <c r="D1562" s="13" t="s">
        <v>37</v>
      </c>
      <c r="E1562" s="29" t="s">
        <v>736</v>
      </c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16"/>
      <c r="AI1562" s="16"/>
      <c r="AJ1562" s="16"/>
      <c r="AK1562" s="16"/>
      <c r="AL1562" s="16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  <c r="AW1562" s="16">
        <v>640</v>
      </c>
      <c r="AX1562" s="16"/>
      <c r="AY1562" s="16"/>
      <c r="AZ1562" s="16">
        <f t="shared" si="2661"/>
        <v>640</v>
      </c>
      <c r="BA1562" s="16">
        <f t="shared" si="2662"/>
        <v>0</v>
      </c>
      <c r="BB1562" s="16">
        <f t="shared" si="2663"/>
        <v>0</v>
      </c>
      <c r="BC1562" s="16"/>
      <c r="BD1562" s="30"/>
      <c r="BE1562" s="30"/>
      <c r="BF1562" s="1"/>
      <c r="BG1562" s="1"/>
      <c r="BH1562" s="1"/>
      <c r="BI1562" s="1"/>
      <c r="BJ1562" s="1"/>
    </row>
    <row r="1563" s="1" customFormat="1">
      <c r="A1563" s="13" t="s">
        <v>1010</v>
      </c>
      <c r="B1563" s="14"/>
      <c r="C1563" s="13"/>
      <c r="D1563" s="13"/>
      <c r="E1563" s="29" t="s">
        <v>1011</v>
      </c>
      <c r="F1563" s="16">
        <f t="shared" si="2667"/>
        <v>64.5</v>
      </c>
      <c r="G1563" s="16">
        <f t="shared" si="2668"/>
        <v>66.5</v>
      </c>
      <c r="H1563" s="16">
        <f t="shared" si="2669"/>
        <v>66.5</v>
      </c>
      <c r="I1563" s="16">
        <f t="shared" si="2670"/>
        <v>0</v>
      </c>
      <c r="J1563" s="16">
        <f t="shared" si="2671"/>
        <v>0</v>
      </c>
      <c r="K1563" s="16">
        <f t="shared" si="2672"/>
        <v>0</v>
      </c>
      <c r="L1563" s="16">
        <f t="shared" si="2693"/>
        <v>64.5</v>
      </c>
      <c r="M1563" s="16">
        <f t="shared" si="2694"/>
        <v>66.5</v>
      </c>
      <c r="N1563" s="16">
        <f t="shared" si="2695"/>
        <v>66.5</v>
      </c>
      <c r="O1563" s="16">
        <f t="shared" si="2673"/>
        <v>0</v>
      </c>
      <c r="P1563" s="16">
        <f t="shared" si="2674"/>
        <v>0</v>
      </c>
      <c r="Q1563" s="16">
        <f t="shared" si="2675"/>
        <v>0</v>
      </c>
      <c r="R1563" s="16">
        <f t="shared" si="2643"/>
        <v>64.5</v>
      </c>
      <c r="S1563" s="16">
        <f t="shared" si="2644"/>
        <v>66.5</v>
      </c>
      <c r="T1563" s="16">
        <f t="shared" si="2645"/>
        <v>66.5</v>
      </c>
      <c r="U1563" s="16">
        <f t="shared" si="2676"/>
        <v>0</v>
      </c>
      <c r="V1563" s="16">
        <f t="shared" si="2677"/>
        <v>0</v>
      </c>
      <c r="W1563" s="16">
        <f t="shared" si="2678"/>
        <v>0</v>
      </c>
      <c r="X1563" s="16">
        <f t="shared" si="2646"/>
        <v>64.5</v>
      </c>
      <c r="Y1563" s="16">
        <f t="shared" si="2647"/>
        <v>66.5</v>
      </c>
      <c r="Z1563" s="16">
        <f t="shared" si="2648"/>
        <v>66.5</v>
      </c>
      <c r="AA1563" s="16">
        <f t="shared" si="2679"/>
        <v>0</v>
      </c>
      <c r="AB1563" s="16">
        <f t="shared" si="2680"/>
        <v>0</v>
      </c>
      <c r="AC1563" s="16">
        <f t="shared" si="2681"/>
        <v>0</v>
      </c>
      <c r="AD1563" s="16">
        <f t="shared" si="2649"/>
        <v>64.5</v>
      </c>
      <c r="AE1563" s="16">
        <f t="shared" si="2650"/>
        <v>66.5</v>
      </c>
      <c r="AF1563" s="16">
        <f t="shared" si="2651"/>
        <v>66.5</v>
      </c>
      <c r="AG1563" s="16">
        <f t="shared" si="2682"/>
        <v>0</v>
      </c>
      <c r="AH1563" s="16">
        <f t="shared" si="2652"/>
        <v>64.5</v>
      </c>
      <c r="AI1563" s="16">
        <f t="shared" si="2653"/>
        <v>66.5</v>
      </c>
      <c r="AJ1563" s="16">
        <f t="shared" si="2654"/>
        <v>66.5</v>
      </c>
      <c r="AK1563" s="16">
        <f t="shared" si="2683"/>
        <v>0</v>
      </c>
      <c r="AL1563" s="16">
        <f t="shared" si="2684"/>
        <v>0</v>
      </c>
      <c r="AM1563" s="16">
        <f t="shared" si="2685"/>
        <v>0</v>
      </c>
      <c r="AN1563" s="16">
        <f t="shared" si="2655"/>
        <v>64.5</v>
      </c>
      <c r="AO1563" s="16">
        <f t="shared" si="2656"/>
        <v>66.5</v>
      </c>
      <c r="AP1563" s="16">
        <f t="shared" si="2657"/>
        <v>66.5</v>
      </c>
      <c r="AQ1563" s="16">
        <f t="shared" si="2686"/>
        <v>0</v>
      </c>
      <c r="AR1563" s="16">
        <f t="shared" si="2687"/>
        <v>0</v>
      </c>
      <c r="AS1563" s="16">
        <f t="shared" si="2688"/>
        <v>0</v>
      </c>
      <c r="AT1563" s="16">
        <f t="shared" si="2658"/>
        <v>64.5</v>
      </c>
      <c r="AU1563" s="16">
        <f t="shared" si="2659"/>
        <v>66.5</v>
      </c>
      <c r="AV1563" s="16">
        <f t="shared" si="2660"/>
        <v>66.5</v>
      </c>
      <c r="AW1563" s="16">
        <f t="shared" si="2689"/>
        <v>0</v>
      </c>
      <c r="AX1563" s="16">
        <f t="shared" si="2690"/>
        <v>0</v>
      </c>
      <c r="AY1563" s="16">
        <f t="shared" si="2691"/>
        <v>0</v>
      </c>
      <c r="AZ1563" s="16">
        <f t="shared" si="2661"/>
        <v>64.5</v>
      </c>
      <c r="BA1563" s="16">
        <f t="shared" si="2662"/>
        <v>66.5</v>
      </c>
      <c r="BB1563" s="16">
        <f t="shared" si="2663"/>
        <v>66.5</v>
      </c>
      <c r="BC1563" s="16">
        <f t="shared" si="2692"/>
        <v>0</v>
      </c>
      <c r="BD1563" s="30"/>
      <c r="BE1563" s="30"/>
      <c r="BF1563" s="1"/>
      <c r="BG1563" s="1"/>
      <c r="BH1563" s="1"/>
      <c r="BI1563" s="1"/>
      <c r="BJ1563" s="1"/>
    </row>
    <row r="1564" s="1" customFormat="1">
      <c r="A1564" s="13" t="s">
        <v>1010</v>
      </c>
      <c r="B1564" s="14" t="s">
        <v>148</v>
      </c>
      <c r="C1564" s="13"/>
      <c r="D1564" s="13"/>
      <c r="E1564" s="29" t="s">
        <v>149</v>
      </c>
      <c r="F1564" s="16">
        <f t="shared" si="2667"/>
        <v>64.5</v>
      </c>
      <c r="G1564" s="16">
        <f t="shared" si="2668"/>
        <v>66.5</v>
      </c>
      <c r="H1564" s="16">
        <f t="shared" si="2669"/>
        <v>66.5</v>
      </c>
      <c r="I1564" s="16">
        <f t="shared" si="2670"/>
        <v>0</v>
      </c>
      <c r="J1564" s="16">
        <f t="shared" si="2671"/>
        <v>0</v>
      </c>
      <c r="K1564" s="16">
        <f t="shared" si="2672"/>
        <v>0</v>
      </c>
      <c r="L1564" s="16">
        <f t="shared" si="2693"/>
        <v>64.5</v>
      </c>
      <c r="M1564" s="16">
        <f t="shared" si="2694"/>
        <v>66.5</v>
      </c>
      <c r="N1564" s="16">
        <f t="shared" si="2695"/>
        <v>66.5</v>
      </c>
      <c r="O1564" s="16">
        <f t="shared" si="2673"/>
        <v>0</v>
      </c>
      <c r="P1564" s="16">
        <f t="shared" si="2674"/>
        <v>0</v>
      </c>
      <c r="Q1564" s="16">
        <f t="shared" si="2675"/>
        <v>0</v>
      </c>
      <c r="R1564" s="16">
        <f t="shared" si="2643"/>
        <v>64.5</v>
      </c>
      <c r="S1564" s="16">
        <f t="shared" si="2644"/>
        <v>66.5</v>
      </c>
      <c r="T1564" s="16">
        <f t="shared" si="2645"/>
        <v>66.5</v>
      </c>
      <c r="U1564" s="16">
        <f t="shared" si="2676"/>
        <v>0</v>
      </c>
      <c r="V1564" s="16">
        <f t="shared" si="2677"/>
        <v>0</v>
      </c>
      <c r="W1564" s="16">
        <f t="shared" si="2678"/>
        <v>0</v>
      </c>
      <c r="X1564" s="16">
        <f t="shared" si="2646"/>
        <v>64.5</v>
      </c>
      <c r="Y1564" s="16">
        <f t="shared" si="2647"/>
        <v>66.5</v>
      </c>
      <c r="Z1564" s="16">
        <f t="shared" si="2648"/>
        <v>66.5</v>
      </c>
      <c r="AA1564" s="16">
        <f t="shared" si="2679"/>
        <v>0</v>
      </c>
      <c r="AB1564" s="16">
        <f t="shared" si="2680"/>
        <v>0</v>
      </c>
      <c r="AC1564" s="16">
        <f t="shared" si="2681"/>
        <v>0</v>
      </c>
      <c r="AD1564" s="16">
        <f t="shared" si="2649"/>
        <v>64.5</v>
      </c>
      <c r="AE1564" s="16">
        <f t="shared" si="2650"/>
        <v>66.5</v>
      </c>
      <c r="AF1564" s="16">
        <f t="shared" si="2651"/>
        <v>66.5</v>
      </c>
      <c r="AG1564" s="16">
        <f t="shared" si="2682"/>
        <v>0</v>
      </c>
      <c r="AH1564" s="16">
        <f t="shared" si="2652"/>
        <v>64.5</v>
      </c>
      <c r="AI1564" s="16">
        <f t="shared" si="2653"/>
        <v>66.5</v>
      </c>
      <c r="AJ1564" s="16">
        <f t="shared" si="2654"/>
        <v>66.5</v>
      </c>
      <c r="AK1564" s="16">
        <f t="shared" si="2683"/>
        <v>0</v>
      </c>
      <c r="AL1564" s="16">
        <f t="shared" si="2684"/>
        <v>0</v>
      </c>
      <c r="AM1564" s="16">
        <f t="shared" si="2685"/>
        <v>0</v>
      </c>
      <c r="AN1564" s="16">
        <f t="shared" si="2655"/>
        <v>64.5</v>
      </c>
      <c r="AO1564" s="16">
        <f t="shared" si="2656"/>
        <v>66.5</v>
      </c>
      <c r="AP1564" s="16">
        <f t="shared" si="2657"/>
        <v>66.5</v>
      </c>
      <c r="AQ1564" s="16">
        <f t="shared" si="2686"/>
        <v>0</v>
      </c>
      <c r="AR1564" s="16">
        <f t="shared" si="2687"/>
        <v>0</v>
      </c>
      <c r="AS1564" s="16">
        <f t="shared" si="2688"/>
        <v>0</v>
      </c>
      <c r="AT1564" s="16">
        <f t="shared" si="2658"/>
        <v>64.5</v>
      </c>
      <c r="AU1564" s="16">
        <f t="shared" si="2659"/>
        <v>66.5</v>
      </c>
      <c r="AV1564" s="16">
        <f t="shared" si="2660"/>
        <v>66.5</v>
      </c>
      <c r="AW1564" s="16">
        <f t="shared" si="2689"/>
        <v>0</v>
      </c>
      <c r="AX1564" s="16">
        <f t="shared" si="2690"/>
        <v>0</v>
      </c>
      <c r="AY1564" s="16">
        <f t="shared" si="2691"/>
        <v>0</v>
      </c>
      <c r="AZ1564" s="16">
        <f t="shared" si="2661"/>
        <v>64.5</v>
      </c>
      <c r="BA1564" s="16">
        <f t="shared" si="2662"/>
        <v>66.5</v>
      </c>
      <c r="BB1564" s="16">
        <f t="shared" si="2663"/>
        <v>66.5</v>
      </c>
      <c r="BC1564" s="16">
        <f t="shared" si="2692"/>
        <v>0</v>
      </c>
      <c r="BD1564" s="30"/>
      <c r="BE1564" s="30"/>
      <c r="BF1564" s="1"/>
      <c r="BG1564" s="1"/>
      <c r="BH1564" s="1"/>
      <c r="BI1564" s="1"/>
      <c r="BJ1564" s="1"/>
    </row>
    <row r="1565" s="1" customFormat="1">
      <c r="A1565" s="13" t="s">
        <v>1010</v>
      </c>
      <c r="B1565" s="14" t="s">
        <v>148</v>
      </c>
      <c r="C1565" s="13" t="s">
        <v>242</v>
      </c>
      <c r="D1565" s="13" t="s">
        <v>70</v>
      </c>
      <c r="E1565" s="29" t="s">
        <v>700</v>
      </c>
      <c r="F1565" s="16">
        <v>64.5</v>
      </c>
      <c r="G1565" s="16">
        <v>66.5</v>
      </c>
      <c r="H1565" s="16">
        <v>66.5</v>
      </c>
      <c r="I1565" s="16"/>
      <c r="J1565" s="16"/>
      <c r="K1565" s="16"/>
      <c r="L1565" s="16">
        <f t="shared" si="2693"/>
        <v>64.5</v>
      </c>
      <c r="M1565" s="16">
        <f t="shared" si="2694"/>
        <v>66.5</v>
      </c>
      <c r="N1565" s="16">
        <f t="shared" si="2695"/>
        <v>66.5</v>
      </c>
      <c r="O1565" s="16"/>
      <c r="P1565" s="16"/>
      <c r="Q1565" s="16"/>
      <c r="R1565" s="16">
        <f t="shared" si="2643"/>
        <v>64.5</v>
      </c>
      <c r="S1565" s="16">
        <f t="shared" si="2644"/>
        <v>66.5</v>
      </c>
      <c r="T1565" s="16">
        <f t="shared" si="2645"/>
        <v>66.5</v>
      </c>
      <c r="U1565" s="16"/>
      <c r="V1565" s="16"/>
      <c r="W1565" s="16"/>
      <c r="X1565" s="16">
        <f t="shared" si="2646"/>
        <v>64.5</v>
      </c>
      <c r="Y1565" s="16">
        <f t="shared" si="2647"/>
        <v>66.5</v>
      </c>
      <c r="Z1565" s="16">
        <f t="shared" si="2648"/>
        <v>66.5</v>
      </c>
      <c r="AA1565" s="16"/>
      <c r="AB1565" s="16"/>
      <c r="AC1565" s="16"/>
      <c r="AD1565" s="16">
        <f t="shared" si="2649"/>
        <v>64.5</v>
      </c>
      <c r="AE1565" s="16">
        <f t="shared" si="2650"/>
        <v>66.5</v>
      </c>
      <c r="AF1565" s="16">
        <f t="shared" si="2651"/>
        <v>66.5</v>
      </c>
      <c r="AG1565" s="16"/>
      <c r="AH1565" s="16">
        <f t="shared" si="2652"/>
        <v>64.5</v>
      </c>
      <c r="AI1565" s="16">
        <f t="shared" si="2653"/>
        <v>66.5</v>
      </c>
      <c r="AJ1565" s="16">
        <f t="shared" si="2654"/>
        <v>66.5</v>
      </c>
      <c r="AK1565" s="16"/>
      <c r="AL1565" s="16"/>
      <c r="AM1565" s="16"/>
      <c r="AN1565" s="16">
        <f t="shared" si="2655"/>
        <v>64.5</v>
      </c>
      <c r="AO1565" s="16">
        <f t="shared" si="2656"/>
        <v>66.5</v>
      </c>
      <c r="AP1565" s="16">
        <f t="shared" si="2657"/>
        <v>66.5</v>
      </c>
      <c r="AQ1565" s="16"/>
      <c r="AR1565" s="16"/>
      <c r="AS1565" s="16"/>
      <c r="AT1565" s="16">
        <f t="shared" si="2658"/>
        <v>64.5</v>
      </c>
      <c r="AU1565" s="16">
        <f t="shared" si="2659"/>
        <v>66.5</v>
      </c>
      <c r="AV1565" s="16">
        <f t="shared" si="2660"/>
        <v>66.5</v>
      </c>
      <c r="AW1565" s="16"/>
      <c r="AX1565" s="16"/>
      <c r="AY1565" s="16"/>
      <c r="AZ1565" s="16">
        <f t="shared" si="2661"/>
        <v>64.5</v>
      </c>
      <c r="BA1565" s="16">
        <f t="shared" si="2662"/>
        <v>66.5</v>
      </c>
      <c r="BB1565" s="16">
        <f t="shared" si="2663"/>
        <v>66.5</v>
      </c>
      <c r="BC1565" s="16"/>
      <c r="BD1565" s="30"/>
      <c r="BE1565" s="30"/>
      <c r="BF1565" s="1"/>
      <c r="BG1565" s="1"/>
      <c r="BH1565" s="1"/>
      <c r="BI1565" s="1"/>
      <c r="BJ1565" s="1"/>
    </row>
    <row r="1566" s="1" customFormat="1">
      <c r="A1566" s="13" t="s">
        <v>1012</v>
      </c>
      <c r="B1566" s="14"/>
      <c r="C1566" s="13"/>
      <c r="D1566" s="13"/>
      <c r="E1566" s="29" t="s">
        <v>1013</v>
      </c>
      <c r="F1566" s="16">
        <f t="shared" si="2667"/>
        <v>4835.0999999999995</v>
      </c>
      <c r="G1566" s="16">
        <f t="shared" si="2668"/>
        <v>4835.0999999999995</v>
      </c>
      <c r="H1566" s="16">
        <f t="shared" si="2669"/>
        <v>4835.0999999999995</v>
      </c>
      <c r="I1566" s="16">
        <f t="shared" si="2670"/>
        <v>0</v>
      </c>
      <c r="J1566" s="16">
        <f t="shared" si="2671"/>
        <v>0</v>
      </c>
      <c r="K1566" s="16">
        <f t="shared" si="2672"/>
        <v>0</v>
      </c>
      <c r="L1566" s="16">
        <f t="shared" si="2693"/>
        <v>4835.0999999999995</v>
      </c>
      <c r="M1566" s="16">
        <f t="shared" si="2694"/>
        <v>4835.0999999999995</v>
      </c>
      <c r="N1566" s="16">
        <f t="shared" si="2695"/>
        <v>4835.0999999999995</v>
      </c>
      <c r="O1566" s="16">
        <f t="shared" si="2673"/>
        <v>0</v>
      </c>
      <c r="P1566" s="16">
        <f t="shared" si="2674"/>
        <v>0</v>
      </c>
      <c r="Q1566" s="16">
        <f t="shared" si="2675"/>
        <v>0</v>
      </c>
      <c r="R1566" s="16">
        <f t="shared" si="2643"/>
        <v>4835.0999999999995</v>
      </c>
      <c r="S1566" s="16">
        <f t="shared" si="2644"/>
        <v>4835.0999999999995</v>
      </c>
      <c r="T1566" s="16">
        <f t="shared" si="2645"/>
        <v>4835.0999999999995</v>
      </c>
      <c r="U1566" s="16">
        <f t="shared" si="2676"/>
        <v>0</v>
      </c>
      <c r="V1566" s="16">
        <f t="shared" si="2677"/>
        <v>0</v>
      </c>
      <c r="W1566" s="16">
        <f t="shared" si="2678"/>
        <v>0</v>
      </c>
      <c r="X1566" s="16">
        <f t="shared" si="2646"/>
        <v>4835.0999999999995</v>
      </c>
      <c r="Y1566" s="16">
        <f t="shared" si="2647"/>
        <v>4835.0999999999995</v>
      </c>
      <c r="Z1566" s="16">
        <f t="shared" si="2648"/>
        <v>4835.0999999999995</v>
      </c>
      <c r="AA1566" s="16">
        <f t="shared" si="2679"/>
        <v>0</v>
      </c>
      <c r="AB1566" s="16">
        <f t="shared" si="2680"/>
        <v>0</v>
      </c>
      <c r="AC1566" s="16">
        <f t="shared" si="2681"/>
        <v>0</v>
      </c>
      <c r="AD1566" s="16">
        <f t="shared" si="2649"/>
        <v>4835.0999999999995</v>
      </c>
      <c r="AE1566" s="16">
        <f t="shared" si="2650"/>
        <v>4835.0999999999995</v>
      </c>
      <c r="AF1566" s="16">
        <f t="shared" si="2651"/>
        <v>4835.0999999999995</v>
      </c>
      <c r="AG1566" s="16">
        <f t="shared" si="2682"/>
        <v>0</v>
      </c>
      <c r="AH1566" s="16">
        <f t="shared" si="2652"/>
        <v>4835.0999999999995</v>
      </c>
      <c r="AI1566" s="16">
        <f t="shared" si="2653"/>
        <v>4835.0999999999995</v>
      </c>
      <c r="AJ1566" s="16">
        <f t="shared" si="2654"/>
        <v>4835.0999999999995</v>
      </c>
      <c r="AK1566" s="16">
        <f t="shared" si="2683"/>
        <v>0</v>
      </c>
      <c r="AL1566" s="16">
        <f t="shared" si="2684"/>
        <v>0</v>
      </c>
      <c r="AM1566" s="16">
        <f t="shared" si="2685"/>
        <v>0</v>
      </c>
      <c r="AN1566" s="16">
        <f t="shared" si="2655"/>
        <v>4835.0999999999995</v>
      </c>
      <c r="AO1566" s="16">
        <f t="shared" si="2656"/>
        <v>4835.0999999999995</v>
      </c>
      <c r="AP1566" s="16">
        <f t="shared" si="2657"/>
        <v>4835.0999999999995</v>
      </c>
      <c r="AQ1566" s="16">
        <f t="shared" si="2686"/>
        <v>0</v>
      </c>
      <c r="AR1566" s="16">
        <f t="shared" si="2687"/>
        <v>0</v>
      </c>
      <c r="AS1566" s="16">
        <f t="shared" si="2688"/>
        <v>0</v>
      </c>
      <c r="AT1566" s="16">
        <f t="shared" si="2658"/>
        <v>4835.0999999999995</v>
      </c>
      <c r="AU1566" s="16">
        <f t="shared" si="2659"/>
        <v>4835.0999999999995</v>
      </c>
      <c r="AV1566" s="16">
        <f t="shared" si="2660"/>
        <v>4835.0999999999995</v>
      </c>
      <c r="AW1566" s="16">
        <f t="shared" si="2689"/>
        <v>0</v>
      </c>
      <c r="AX1566" s="16">
        <f t="shared" si="2690"/>
        <v>0</v>
      </c>
      <c r="AY1566" s="16">
        <f t="shared" si="2691"/>
        <v>0</v>
      </c>
      <c r="AZ1566" s="16">
        <f t="shared" si="2661"/>
        <v>4835.0999999999995</v>
      </c>
      <c r="BA1566" s="16">
        <f t="shared" si="2662"/>
        <v>4835.0999999999995</v>
      </c>
      <c r="BB1566" s="16">
        <f t="shared" si="2663"/>
        <v>4835.0999999999995</v>
      </c>
      <c r="BC1566" s="16">
        <f t="shared" si="2692"/>
        <v>0</v>
      </c>
      <c r="BD1566" s="30"/>
      <c r="BE1566" s="30"/>
      <c r="BF1566" s="1"/>
      <c r="BG1566" s="1"/>
      <c r="BH1566" s="1"/>
      <c r="BI1566" s="1"/>
      <c r="BJ1566" s="1"/>
    </row>
    <row r="1567" s="1" customFormat="1">
      <c r="A1567" s="13" t="s">
        <v>1012</v>
      </c>
      <c r="B1567" s="14" t="s">
        <v>66</v>
      </c>
      <c r="C1567" s="13"/>
      <c r="D1567" s="13"/>
      <c r="E1567" s="29" t="s">
        <v>67</v>
      </c>
      <c r="F1567" s="16">
        <f t="shared" si="2667"/>
        <v>4835.0999999999995</v>
      </c>
      <c r="G1567" s="16">
        <f t="shared" si="2668"/>
        <v>4835.0999999999995</v>
      </c>
      <c r="H1567" s="16">
        <f t="shared" si="2669"/>
        <v>4835.0999999999995</v>
      </c>
      <c r="I1567" s="16">
        <f t="shared" si="2670"/>
        <v>0</v>
      </c>
      <c r="J1567" s="16">
        <f t="shared" si="2671"/>
        <v>0</v>
      </c>
      <c r="K1567" s="16">
        <f t="shared" si="2672"/>
        <v>0</v>
      </c>
      <c r="L1567" s="16">
        <f t="shared" si="2693"/>
        <v>4835.0999999999995</v>
      </c>
      <c r="M1567" s="16">
        <f t="shared" si="2694"/>
        <v>4835.0999999999995</v>
      </c>
      <c r="N1567" s="16">
        <f t="shared" si="2695"/>
        <v>4835.0999999999995</v>
      </c>
      <c r="O1567" s="16">
        <f t="shared" si="2673"/>
        <v>0</v>
      </c>
      <c r="P1567" s="16">
        <f t="shared" si="2674"/>
        <v>0</v>
      </c>
      <c r="Q1567" s="16">
        <f t="shared" si="2675"/>
        <v>0</v>
      </c>
      <c r="R1567" s="16">
        <f t="shared" si="2643"/>
        <v>4835.0999999999995</v>
      </c>
      <c r="S1567" s="16">
        <f t="shared" si="2644"/>
        <v>4835.0999999999995</v>
      </c>
      <c r="T1567" s="16">
        <f t="shared" si="2645"/>
        <v>4835.0999999999995</v>
      </c>
      <c r="U1567" s="16">
        <f t="shared" si="2676"/>
        <v>0</v>
      </c>
      <c r="V1567" s="16">
        <f t="shared" si="2677"/>
        <v>0</v>
      </c>
      <c r="W1567" s="16">
        <f t="shared" si="2678"/>
        <v>0</v>
      </c>
      <c r="X1567" s="16">
        <f t="shared" si="2646"/>
        <v>4835.0999999999995</v>
      </c>
      <c r="Y1567" s="16">
        <f t="shared" si="2647"/>
        <v>4835.0999999999995</v>
      </c>
      <c r="Z1567" s="16">
        <f t="shared" si="2648"/>
        <v>4835.0999999999995</v>
      </c>
      <c r="AA1567" s="16">
        <f t="shared" si="2679"/>
        <v>0</v>
      </c>
      <c r="AB1567" s="16">
        <f t="shared" si="2680"/>
        <v>0</v>
      </c>
      <c r="AC1567" s="16">
        <f t="shared" si="2681"/>
        <v>0</v>
      </c>
      <c r="AD1567" s="16">
        <f t="shared" si="2649"/>
        <v>4835.0999999999995</v>
      </c>
      <c r="AE1567" s="16">
        <f t="shared" si="2650"/>
        <v>4835.0999999999995</v>
      </c>
      <c r="AF1567" s="16">
        <f t="shared" si="2651"/>
        <v>4835.0999999999995</v>
      </c>
      <c r="AG1567" s="16">
        <f t="shared" si="2682"/>
        <v>0</v>
      </c>
      <c r="AH1567" s="16">
        <f t="shared" si="2652"/>
        <v>4835.0999999999995</v>
      </c>
      <c r="AI1567" s="16">
        <f t="shared" si="2653"/>
        <v>4835.0999999999995</v>
      </c>
      <c r="AJ1567" s="16">
        <f t="shared" si="2654"/>
        <v>4835.0999999999995</v>
      </c>
      <c r="AK1567" s="16">
        <f t="shared" si="2683"/>
        <v>0</v>
      </c>
      <c r="AL1567" s="16">
        <f t="shared" si="2684"/>
        <v>0</v>
      </c>
      <c r="AM1567" s="16">
        <f t="shared" si="2685"/>
        <v>0</v>
      </c>
      <c r="AN1567" s="16">
        <f t="shared" si="2655"/>
        <v>4835.0999999999995</v>
      </c>
      <c r="AO1567" s="16">
        <f t="shared" si="2656"/>
        <v>4835.0999999999995</v>
      </c>
      <c r="AP1567" s="16">
        <f t="shared" si="2657"/>
        <v>4835.0999999999995</v>
      </c>
      <c r="AQ1567" s="16">
        <f t="shared" si="2686"/>
        <v>0</v>
      </c>
      <c r="AR1567" s="16">
        <f t="shared" si="2687"/>
        <v>0</v>
      </c>
      <c r="AS1567" s="16">
        <f t="shared" si="2688"/>
        <v>0</v>
      </c>
      <c r="AT1567" s="16">
        <f t="shared" si="2658"/>
        <v>4835.0999999999995</v>
      </c>
      <c r="AU1567" s="16">
        <f t="shared" si="2659"/>
        <v>4835.0999999999995</v>
      </c>
      <c r="AV1567" s="16">
        <f t="shared" si="2660"/>
        <v>4835.0999999999995</v>
      </c>
      <c r="AW1567" s="16">
        <f t="shared" si="2689"/>
        <v>0</v>
      </c>
      <c r="AX1567" s="16">
        <f t="shared" si="2690"/>
        <v>0</v>
      </c>
      <c r="AY1567" s="16">
        <f t="shared" si="2691"/>
        <v>0</v>
      </c>
      <c r="AZ1567" s="16">
        <f t="shared" si="2661"/>
        <v>4835.0999999999995</v>
      </c>
      <c r="BA1567" s="16">
        <f t="shared" si="2662"/>
        <v>4835.0999999999995</v>
      </c>
      <c r="BB1567" s="16">
        <f t="shared" si="2663"/>
        <v>4835.0999999999995</v>
      </c>
      <c r="BC1567" s="16">
        <f t="shared" si="2692"/>
        <v>0</v>
      </c>
      <c r="BD1567" s="30"/>
      <c r="BE1567" s="30"/>
      <c r="BF1567" s="1"/>
      <c r="BG1567" s="1"/>
      <c r="BH1567" s="1"/>
      <c r="BI1567" s="1"/>
      <c r="BJ1567" s="1"/>
    </row>
    <row r="1568" s="1" customFormat="1">
      <c r="A1568" s="13" t="s">
        <v>1012</v>
      </c>
      <c r="B1568" s="14" t="s">
        <v>66</v>
      </c>
      <c r="C1568" s="13" t="s">
        <v>106</v>
      </c>
      <c r="D1568" s="13" t="s">
        <v>169</v>
      </c>
      <c r="E1568" s="29" t="s">
        <v>170</v>
      </c>
      <c r="F1568" s="16">
        <v>4835.0999999999995</v>
      </c>
      <c r="G1568" s="16">
        <v>4835.0999999999995</v>
      </c>
      <c r="H1568" s="16">
        <v>4835.0999999999995</v>
      </c>
      <c r="I1568" s="16"/>
      <c r="J1568" s="16"/>
      <c r="K1568" s="16"/>
      <c r="L1568" s="16">
        <f t="shared" si="2693"/>
        <v>4835.0999999999995</v>
      </c>
      <c r="M1568" s="16">
        <f t="shared" si="2694"/>
        <v>4835.0999999999995</v>
      </c>
      <c r="N1568" s="16">
        <f t="shared" si="2695"/>
        <v>4835.0999999999995</v>
      </c>
      <c r="O1568" s="16"/>
      <c r="P1568" s="16"/>
      <c r="Q1568" s="16"/>
      <c r="R1568" s="16">
        <f t="shared" si="2643"/>
        <v>4835.0999999999995</v>
      </c>
      <c r="S1568" s="16">
        <f t="shared" si="2644"/>
        <v>4835.0999999999995</v>
      </c>
      <c r="T1568" s="16">
        <f t="shared" si="2645"/>
        <v>4835.0999999999995</v>
      </c>
      <c r="U1568" s="16"/>
      <c r="V1568" s="16"/>
      <c r="W1568" s="16"/>
      <c r="X1568" s="16">
        <f t="shared" si="2646"/>
        <v>4835.0999999999995</v>
      </c>
      <c r="Y1568" s="16">
        <f t="shared" si="2647"/>
        <v>4835.0999999999995</v>
      </c>
      <c r="Z1568" s="16">
        <f t="shared" si="2648"/>
        <v>4835.0999999999995</v>
      </c>
      <c r="AA1568" s="16"/>
      <c r="AB1568" s="16"/>
      <c r="AC1568" s="16"/>
      <c r="AD1568" s="16">
        <f t="shared" si="2649"/>
        <v>4835.0999999999995</v>
      </c>
      <c r="AE1568" s="16">
        <f t="shared" si="2650"/>
        <v>4835.0999999999995</v>
      </c>
      <c r="AF1568" s="16">
        <f t="shared" si="2651"/>
        <v>4835.0999999999995</v>
      </c>
      <c r="AG1568" s="16"/>
      <c r="AH1568" s="16">
        <f t="shared" si="2652"/>
        <v>4835.0999999999995</v>
      </c>
      <c r="AI1568" s="16">
        <f t="shared" si="2653"/>
        <v>4835.0999999999995</v>
      </c>
      <c r="AJ1568" s="16">
        <f t="shared" si="2654"/>
        <v>4835.0999999999995</v>
      </c>
      <c r="AK1568" s="16"/>
      <c r="AL1568" s="16"/>
      <c r="AM1568" s="16"/>
      <c r="AN1568" s="16">
        <f t="shared" si="2655"/>
        <v>4835.0999999999995</v>
      </c>
      <c r="AO1568" s="16">
        <f t="shared" si="2656"/>
        <v>4835.0999999999995</v>
      </c>
      <c r="AP1568" s="16">
        <f t="shared" si="2657"/>
        <v>4835.0999999999995</v>
      </c>
      <c r="AQ1568" s="16"/>
      <c r="AR1568" s="16"/>
      <c r="AS1568" s="16"/>
      <c r="AT1568" s="16">
        <f t="shared" si="2658"/>
        <v>4835.0999999999995</v>
      </c>
      <c r="AU1568" s="16">
        <f t="shared" si="2659"/>
        <v>4835.0999999999995</v>
      </c>
      <c r="AV1568" s="16">
        <f t="shared" si="2660"/>
        <v>4835.0999999999995</v>
      </c>
      <c r="AW1568" s="16"/>
      <c r="AX1568" s="16"/>
      <c r="AY1568" s="16"/>
      <c r="AZ1568" s="16">
        <f t="shared" si="2661"/>
        <v>4835.0999999999995</v>
      </c>
      <c r="BA1568" s="16">
        <f t="shared" si="2662"/>
        <v>4835.0999999999995</v>
      </c>
      <c r="BB1568" s="16">
        <f t="shared" si="2663"/>
        <v>4835.0999999999995</v>
      </c>
      <c r="BC1568" s="16"/>
      <c r="BD1568" s="30"/>
      <c r="BE1568" s="30"/>
      <c r="BF1568" s="1"/>
      <c r="BG1568" s="1"/>
      <c r="BH1568" s="1"/>
      <c r="BI1568" s="1"/>
      <c r="BJ1568" s="1"/>
    </row>
    <row r="1569" s="1" customFormat="1">
      <c r="A1569" s="13" t="s">
        <v>1014</v>
      </c>
      <c r="B1569" s="14"/>
      <c r="C1569" s="13"/>
      <c r="D1569" s="13"/>
      <c r="E1569" s="29" t="s">
        <v>1015</v>
      </c>
      <c r="F1569" s="16">
        <f>F1570+F1572</f>
        <v>24511.799999999999</v>
      </c>
      <c r="G1569" s="16">
        <f>G1570+G1572</f>
        <v>25241.900000000001</v>
      </c>
      <c r="H1569" s="16">
        <f>H1570+H1572</f>
        <v>25241.900000000001</v>
      </c>
      <c r="I1569" s="16">
        <f>I1570+I1572</f>
        <v>0</v>
      </c>
      <c r="J1569" s="16">
        <f>J1570+J1572</f>
        <v>0</v>
      </c>
      <c r="K1569" s="16">
        <f>K1570+K1572</f>
        <v>0</v>
      </c>
      <c r="L1569" s="16">
        <f t="shared" si="2693"/>
        <v>24511.799999999999</v>
      </c>
      <c r="M1569" s="16">
        <f t="shared" si="2694"/>
        <v>25241.900000000001</v>
      </c>
      <c r="N1569" s="16">
        <f t="shared" si="2695"/>
        <v>25241.900000000001</v>
      </c>
      <c r="O1569" s="16">
        <f>O1570+O1572</f>
        <v>0</v>
      </c>
      <c r="P1569" s="16">
        <f>P1570+P1572</f>
        <v>0</v>
      </c>
      <c r="Q1569" s="16">
        <f>Q1570+Q1572</f>
        <v>0</v>
      </c>
      <c r="R1569" s="16">
        <f t="shared" si="2643"/>
        <v>24511.799999999999</v>
      </c>
      <c r="S1569" s="16">
        <f t="shared" si="2644"/>
        <v>25241.900000000001</v>
      </c>
      <c r="T1569" s="16">
        <f t="shared" si="2645"/>
        <v>25241.900000000001</v>
      </c>
      <c r="U1569" s="16">
        <f>U1570+U1572</f>
        <v>0</v>
      </c>
      <c r="V1569" s="16">
        <f>V1570+V1572</f>
        <v>0</v>
      </c>
      <c r="W1569" s="16">
        <f>W1570+W1572</f>
        <v>0</v>
      </c>
      <c r="X1569" s="16">
        <f t="shared" si="2646"/>
        <v>24511.799999999999</v>
      </c>
      <c r="Y1569" s="16">
        <f t="shared" si="2647"/>
        <v>25241.900000000001</v>
      </c>
      <c r="Z1569" s="16">
        <f t="shared" si="2648"/>
        <v>25241.900000000001</v>
      </c>
      <c r="AA1569" s="16">
        <f>AA1570+AA1572</f>
        <v>0</v>
      </c>
      <c r="AB1569" s="16">
        <f>AB1570+AB1572</f>
        <v>0</v>
      </c>
      <c r="AC1569" s="16">
        <f>AC1570+AC1572</f>
        <v>0</v>
      </c>
      <c r="AD1569" s="16">
        <f t="shared" si="2649"/>
        <v>24511.799999999999</v>
      </c>
      <c r="AE1569" s="16">
        <f t="shared" si="2650"/>
        <v>25241.900000000001</v>
      </c>
      <c r="AF1569" s="16">
        <f t="shared" si="2651"/>
        <v>25241.900000000001</v>
      </c>
      <c r="AG1569" s="16">
        <f>AG1570+AG1572</f>
        <v>0</v>
      </c>
      <c r="AH1569" s="16">
        <f t="shared" si="2652"/>
        <v>24511.799999999999</v>
      </c>
      <c r="AI1569" s="16">
        <f t="shared" si="2653"/>
        <v>25241.900000000001</v>
      </c>
      <c r="AJ1569" s="16">
        <f t="shared" si="2654"/>
        <v>25241.900000000001</v>
      </c>
      <c r="AK1569" s="16">
        <f>AK1570+AK1572</f>
        <v>0</v>
      </c>
      <c r="AL1569" s="16">
        <f>AL1570+AL1572</f>
        <v>0</v>
      </c>
      <c r="AM1569" s="16">
        <f>AM1570+AM1572</f>
        <v>0</v>
      </c>
      <c r="AN1569" s="16">
        <f t="shared" si="2655"/>
        <v>24511.799999999999</v>
      </c>
      <c r="AO1569" s="16">
        <f t="shared" si="2656"/>
        <v>25241.900000000001</v>
      </c>
      <c r="AP1569" s="16">
        <f t="shared" si="2657"/>
        <v>25241.900000000001</v>
      </c>
      <c r="AQ1569" s="16">
        <f>AQ1570+AQ1572</f>
        <v>0</v>
      </c>
      <c r="AR1569" s="16">
        <f>AR1570+AR1572</f>
        <v>0</v>
      </c>
      <c r="AS1569" s="16">
        <f>AS1570+AS1572</f>
        <v>0</v>
      </c>
      <c r="AT1569" s="16">
        <f t="shared" si="2658"/>
        <v>24511.799999999999</v>
      </c>
      <c r="AU1569" s="16">
        <f t="shared" si="2659"/>
        <v>25241.900000000001</v>
      </c>
      <c r="AV1569" s="16">
        <f t="shared" si="2660"/>
        <v>25241.900000000001</v>
      </c>
      <c r="AW1569" s="16">
        <f>AW1570+AW1572</f>
        <v>0</v>
      </c>
      <c r="AX1569" s="16">
        <f>AX1570+AX1572</f>
        <v>0</v>
      </c>
      <c r="AY1569" s="16">
        <f>AY1570+AY1572</f>
        <v>0</v>
      </c>
      <c r="AZ1569" s="16">
        <f t="shared" si="2661"/>
        <v>24511.799999999999</v>
      </c>
      <c r="BA1569" s="16">
        <f t="shared" si="2662"/>
        <v>25241.900000000001</v>
      </c>
      <c r="BB1569" s="16">
        <f t="shared" si="2663"/>
        <v>25241.900000000001</v>
      </c>
      <c r="BC1569" s="16">
        <f>BC1570+BC1572</f>
        <v>0</v>
      </c>
      <c r="BD1569" s="30"/>
      <c r="BE1569" s="30"/>
      <c r="BF1569" s="1"/>
      <c r="BG1569" s="1"/>
      <c r="BH1569" s="1"/>
      <c r="BI1569" s="1"/>
      <c r="BJ1569" s="1"/>
    </row>
    <row r="1570" s="1" customFormat="1">
      <c r="A1570" s="13" t="s">
        <v>1014</v>
      </c>
      <c r="B1570" s="14" t="s">
        <v>148</v>
      </c>
      <c r="C1570" s="13"/>
      <c r="D1570" s="13"/>
      <c r="E1570" s="29" t="s">
        <v>149</v>
      </c>
      <c r="F1570" s="16">
        <f>F1571</f>
        <v>9517.2999999999993</v>
      </c>
      <c r="G1570" s="16">
        <f>G1571</f>
        <v>10281.5</v>
      </c>
      <c r="H1570" s="16">
        <f>H1571</f>
        <v>10281.5</v>
      </c>
      <c r="I1570" s="16">
        <f>I1571</f>
        <v>0</v>
      </c>
      <c r="J1570" s="16">
        <f>J1571</f>
        <v>0</v>
      </c>
      <c r="K1570" s="16">
        <f>K1571</f>
        <v>0</v>
      </c>
      <c r="L1570" s="16">
        <f t="shared" si="2693"/>
        <v>9517.2999999999993</v>
      </c>
      <c r="M1570" s="16">
        <f t="shared" si="2694"/>
        <v>10281.5</v>
      </c>
      <c r="N1570" s="16">
        <f t="shared" si="2695"/>
        <v>10281.5</v>
      </c>
      <c r="O1570" s="16">
        <f>O1571</f>
        <v>0</v>
      </c>
      <c r="P1570" s="16">
        <f>P1571</f>
        <v>0</v>
      </c>
      <c r="Q1570" s="16">
        <f>Q1571</f>
        <v>0</v>
      </c>
      <c r="R1570" s="16">
        <f t="shared" si="2643"/>
        <v>9517.2999999999993</v>
      </c>
      <c r="S1570" s="16">
        <f t="shared" si="2644"/>
        <v>10281.5</v>
      </c>
      <c r="T1570" s="16">
        <f t="shared" si="2645"/>
        <v>10281.5</v>
      </c>
      <c r="U1570" s="16">
        <f>U1571</f>
        <v>0</v>
      </c>
      <c r="V1570" s="16">
        <f>V1571</f>
        <v>0</v>
      </c>
      <c r="W1570" s="16">
        <f>W1571</f>
        <v>0</v>
      </c>
      <c r="X1570" s="16">
        <f t="shared" si="2646"/>
        <v>9517.2999999999993</v>
      </c>
      <c r="Y1570" s="16">
        <f t="shared" si="2647"/>
        <v>10281.5</v>
      </c>
      <c r="Z1570" s="16">
        <f t="shared" si="2648"/>
        <v>10281.5</v>
      </c>
      <c r="AA1570" s="16">
        <f>AA1571</f>
        <v>0</v>
      </c>
      <c r="AB1570" s="16">
        <f>AB1571</f>
        <v>0</v>
      </c>
      <c r="AC1570" s="16">
        <f>AC1571</f>
        <v>0</v>
      </c>
      <c r="AD1570" s="16">
        <f t="shared" si="2649"/>
        <v>9517.2999999999993</v>
      </c>
      <c r="AE1570" s="16">
        <f t="shared" si="2650"/>
        <v>10281.5</v>
      </c>
      <c r="AF1570" s="16">
        <f t="shared" si="2651"/>
        <v>10281.5</v>
      </c>
      <c r="AG1570" s="16">
        <f>AG1571</f>
        <v>0</v>
      </c>
      <c r="AH1570" s="16">
        <f t="shared" si="2652"/>
        <v>9517.2999999999993</v>
      </c>
      <c r="AI1570" s="16">
        <f t="shared" si="2653"/>
        <v>10281.5</v>
      </c>
      <c r="AJ1570" s="16">
        <f t="shared" si="2654"/>
        <v>10281.5</v>
      </c>
      <c r="AK1570" s="16">
        <f>AK1571</f>
        <v>0</v>
      </c>
      <c r="AL1570" s="16">
        <f>AL1571</f>
        <v>0</v>
      </c>
      <c r="AM1570" s="16">
        <f>AM1571</f>
        <v>0</v>
      </c>
      <c r="AN1570" s="16">
        <f t="shared" si="2655"/>
        <v>9517.2999999999993</v>
      </c>
      <c r="AO1570" s="16">
        <f t="shared" si="2656"/>
        <v>10281.5</v>
      </c>
      <c r="AP1570" s="16">
        <f t="shared" si="2657"/>
        <v>10281.5</v>
      </c>
      <c r="AQ1570" s="16">
        <f>AQ1571</f>
        <v>0</v>
      </c>
      <c r="AR1570" s="16">
        <f>AR1571</f>
        <v>0</v>
      </c>
      <c r="AS1570" s="16">
        <f>AS1571</f>
        <v>0</v>
      </c>
      <c r="AT1570" s="16">
        <f t="shared" si="2658"/>
        <v>9517.2999999999993</v>
      </c>
      <c r="AU1570" s="16">
        <f t="shared" si="2659"/>
        <v>10281.5</v>
      </c>
      <c r="AV1570" s="16">
        <f t="shared" si="2660"/>
        <v>10281.5</v>
      </c>
      <c r="AW1570" s="16">
        <f>AW1571</f>
        <v>0</v>
      </c>
      <c r="AX1570" s="16">
        <f>AX1571</f>
        <v>0</v>
      </c>
      <c r="AY1570" s="16">
        <f>AY1571</f>
        <v>0</v>
      </c>
      <c r="AZ1570" s="16">
        <f t="shared" si="2661"/>
        <v>9517.2999999999993</v>
      </c>
      <c r="BA1570" s="16">
        <f t="shared" si="2662"/>
        <v>10281.5</v>
      </c>
      <c r="BB1570" s="16">
        <f t="shared" si="2663"/>
        <v>10281.5</v>
      </c>
      <c r="BC1570" s="16">
        <f>BC1571</f>
        <v>0</v>
      </c>
      <c r="BD1570" s="30"/>
      <c r="BE1570" s="30"/>
      <c r="BF1570" s="1"/>
      <c r="BG1570" s="1"/>
      <c r="BH1570" s="1"/>
      <c r="BI1570" s="1"/>
      <c r="BJ1570" s="1"/>
    </row>
    <row r="1571" s="1" customFormat="1">
      <c r="A1571" s="13" t="s">
        <v>1014</v>
      </c>
      <c r="B1571" s="14" t="s">
        <v>148</v>
      </c>
      <c r="C1571" s="13" t="s">
        <v>106</v>
      </c>
      <c r="D1571" s="13" t="s">
        <v>169</v>
      </c>
      <c r="E1571" s="29" t="s">
        <v>170</v>
      </c>
      <c r="F1571" s="16">
        <v>9517.2999999999993</v>
      </c>
      <c r="G1571" s="16">
        <v>10281.5</v>
      </c>
      <c r="H1571" s="16">
        <v>10281.5</v>
      </c>
      <c r="I1571" s="16"/>
      <c r="J1571" s="16"/>
      <c r="K1571" s="16"/>
      <c r="L1571" s="16">
        <f t="shared" si="2693"/>
        <v>9517.2999999999993</v>
      </c>
      <c r="M1571" s="16">
        <f t="shared" si="2694"/>
        <v>10281.5</v>
      </c>
      <c r="N1571" s="16">
        <f t="shared" si="2695"/>
        <v>10281.5</v>
      </c>
      <c r="O1571" s="16"/>
      <c r="P1571" s="16"/>
      <c r="Q1571" s="16"/>
      <c r="R1571" s="16">
        <f t="shared" si="2643"/>
        <v>9517.2999999999993</v>
      </c>
      <c r="S1571" s="16">
        <f t="shared" si="2644"/>
        <v>10281.5</v>
      </c>
      <c r="T1571" s="16">
        <f t="shared" si="2645"/>
        <v>10281.5</v>
      </c>
      <c r="U1571" s="16"/>
      <c r="V1571" s="16"/>
      <c r="W1571" s="16"/>
      <c r="X1571" s="16">
        <f t="shared" si="2646"/>
        <v>9517.2999999999993</v>
      </c>
      <c r="Y1571" s="16">
        <f t="shared" si="2647"/>
        <v>10281.5</v>
      </c>
      <c r="Z1571" s="16">
        <f t="shared" si="2648"/>
        <v>10281.5</v>
      </c>
      <c r="AA1571" s="16"/>
      <c r="AB1571" s="16"/>
      <c r="AC1571" s="16"/>
      <c r="AD1571" s="16">
        <f t="shared" si="2649"/>
        <v>9517.2999999999993</v>
      </c>
      <c r="AE1571" s="16">
        <f t="shared" si="2650"/>
        <v>10281.5</v>
      </c>
      <c r="AF1571" s="16">
        <f t="shared" si="2651"/>
        <v>10281.5</v>
      </c>
      <c r="AG1571" s="16"/>
      <c r="AH1571" s="16">
        <f t="shared" si="2652"/>
        <v>9517.2999999999993</v>
      </c>
      <c r="AI1571" s="16">
        <f t="shared" si="2653"/>
        <v>10281.5</v>
      </c>
      <c r="AJ1571" s="16">
        <f t="shared" si="2654"/>
        <v>10281.5</v>
      </c>
      <c r="AK1571" s="16"/>
      <c r="AL1571" s="16"/>
      <c r="AM1571" s="16"/>
      <c r="AN1571" s="16">
        <f t="shared" si="2655"/>
        <v>9517.2999999999993</v>
      </c>
      <c r="AO1571" s="16">
        <f t="shared" si="2656"/>
        <v>10281.5</v>
      </c>
      <c r="AP1571" s="16">
        <f t="shared" si="2657"/>
        <v>10281.5</v>
      </c>
      <c r="AQ1571" s="16"/>
      <c r="AR1571" s="16"/>
      <c r="AS1571" s="16"/>
      <c r="AT1571" s="16">
        <f t="shared" si="2658"/>
        <v>9517.2999999999993</v>
      </c>
      <c r="AU1571" s="16">
        <f t="shared" si="2659"/>
        <v>10281.5</v>
      </c>
      <c r="AV1571" s="16">
        <f t="shared" si="2660"/>
        <v>10281.5</v>
      </c>
      <c r="AW1571" s="16"/>
      <c r="AX1571" s="16"/>
      <c r="AY1571" s="16"/>
      <c r="AZ1571" s="16">
        <f t="shared" si="2661"/>
        <v>9517.2999999999993</v>
      </c>
      <c r="BA1571" s="16">
        <f t="shared" si="2662"/>
        <v>10281.5</v>
      </c>
      <c r="BB1571" s="16">
        <f t="shared" si="2663"/>
        <v>10281.5</v>
      </c>
      <c r="BC1571" s="16"/>
      <c r="BD1571" s="30"/>
      <c r="BE1571" s="30"/>
      <c r="BF1571" s="1"/>
      <c r="BG1571" s="1"/>
      <c r="BH1571" s="1"/>
      <c r="BI1571" s="1"/>
      <c r="BJ1571" s="1"/>
    </row>
    <row r="1572" s="1" customFormat="1">
      <c r="A1572" s="13" t="s">
        <v>1014</v>
      </c>
      <c r="B1572" s="14" t="s">
        <v>66</v>
      </c>
      <c r="C1572" s="13"/>
      <c r="D1572" s="13"/>
      <c r="E1572" s="29" t="s">
        <v>67</v>
      </c>
      <c r="F1572" s="16">
        <f>F1573</f>
        <v>14994.5</v>
      </c>
      <c r="G1572" s="16">
        <f>G1573</f>
        <v>14960.4</v>
      </c>
      <c r="H1572" s="16">
        <f>H1573</f>
        <v>14960.4</v>
      </c>
      <c r="I1572" s="16">
        <f>I1573</f>
        <v>0</v>
      </c>
      <c r="J1572" s="16">
        <f>J1573</f>
        <v>0</v>
      </c>
      <c r="K1572" s="16">
        <f>K1573</f>
        <v>0</v>
      </c>
      <c r="L1572" s="16">
        <f t="shared" si="2693"/>
        <v>14994.5</v>
      </c>
      <c r="M1572" s="16">
        <f t="shared" si="2694"/>
        <v>14960.4</v>
      </c>
      <c r="N1572" s="16">
        <f t="shared" si="2695"/>
        <v>14960.4</v>
      </c>
      <c r="O1572" s="16">
        <f>O1573</f>
        <v>0</v>
      </c>
      <c r="P1572" s="16">
        <f>P1573</f>
        <v>0</v>
      </c>
      <c r="Q1572" s="16">
        <f>Q1573</f>
        <v>0</v>
      </c>
      <c r="R1572" s="16">
        <f t="shared" si="2643"/>
        <v>14994.5</v>
      </c>
      <c r="S1572" s="16">
        <f t="shared" si="2644"/>
        <v>14960.4</v>
      </c>
      <c r="T1572" s="16">
        <f t="shared" si="2645"/>
        <v>14960.4</v>
      </c>
      <c r="U1572" s="16">
        <f>U1573</f>
        <v>0</v>
      </c>
      <c r="V1572" s="16">
        <f>V1573</f>
        <v>0</v>
      </c>
      <c r="W1572" s="16">
        <f>W1573</f>
        <v>0</v>
      </c>
      <c r="X1572" s="16">
        <f t="shared" si="2646"/>
        <v>14994.5</v>
      </c>
      <c r="Y1572" s="16">
        <f t="shared" si="2647"/>
        <v>14960.4</v>
      </c>
      <c r="Z1572" s="16">
        <f t="shared" si="2648"/>
        <v>14960.4</v>
      </c>
      <c r="AA1572" s="16">
        <f>AA1573</f>
        <v>0</v>
      </c>
      <c r="AB1572" s="16">
        <f>AB1573</f>
        <v>0</v>
      </c>
      <c r="AC1572" s="16">
        <f>AC1573</f>
        <v>0</v>
      </c>
      <c r="AD1572" s="16">
        <f t="shared" si="2649"/>
        <v>14994.5</v>
      </c>
      <c r="AE1572" s="16">
        <f t="shared" si="2650"/>
        <v>14960.4</v>
      </c>
      <c r="AF1572" s="16">
        <f t="shared" si="2651"/>
        <v>14960.4</v>
      </c>
      <c r="AG1572" s="16">
        <f>AG1573</f>
        <v>0</v>
      </c>
      <c r="AH1572" s="16">
        <f t="shared" si="2652"/>
        <v>14994.5</v>
      </c>
      <c r="AI1572" s="16">
        <f t="shared" si="2653"/>
        <v>14960.4</v>
      </c>
      <c r="AJ1572" s="16">
        <f t="shared" si="2654"/>
        <v>14960.4</v>
      </c>
      <c r="AK1572" s="16">
        <f>AK1573</f>
        <v>0</v>
      </c>
      <c r="AL1572" s="16">
        <f>AL1573</f>
        <v>0</v>
      </c>
      <c r="AM1572" s="16">
        <f>AM1573</f>
        <v>0</v>
      </c>
      <c r="AN1572" s="16">
        <f t="shared" si="2655"/>
        <v>14994.5</v>
      </c>
      <c r="AO1572" s="16">
        <f t="shared" si="2656"/>
        <v>14960.4</v>
      </c>
      <c r="AP1572" s="16">
        <f t="shared" si="2657"/>
        <v>14960.4</v>
      </c>
      <c r="AQ1572" s="16">
        <f>AQ1573</f>
        <v>0</v>
      </c>
      <c r="AR1572" s="16">
        <f>AR1573</f>
        <v>0</v>
      </c>
      <c r="AS1572" s="16">
        <f>AS1573</f>
        <v>0</v>
      </c>
      <c r="AT1572" s="16">
        <f t="shared" si="2658"/>
        <v>14994.5</v>
      </c>
      <c r="AU1572" s="16">
        <f t="shared" si="2659"/>
        <v>14960.4</v>
      </c>
      <c r="AV1572" s="16">
        <f t="shared" si="2660"/>
        <v>14960.4</v>
      </c>
      <c r="AW1572" s="16">
        <f>AW1573</f>
        <v>0</v>
      </c>
      <c r="AX1572" s="16">
        <f>AX1573</f>
        <v>0</v>
      </c>
      <c r="AY1572" s="16">
        <f>AY1573</f>
        <v>0</v>
      </c>
      <c r="AZ1572" s="16">
        <f t="shared" si="2661"/>
        <v>14994.5</v>
      </c>
      <c r="BA1572" s="16">
        <f t="shared" si="2662"/>
        <v>14960.4</v>
      </c>
      <c r="BB1572" s="16">
        <f t="shared" si="2663"/>
        <v>14960.4</v>
      </c>
      <c r="BC1572" s="16">
        <f>BC1573</f>
        <v>0</v>
      </c>
      <c r="BD1572" s="30"/>
      <c r="BE1572" s="30"/>
      <c r="BF1572" s="1"/>
      <c r="BG1572" s="1"/>
      <c r="BH1572" s="1"/>
      <c r="BI1572" s="1"/>
      <c r="BJ1572" s="1"/>
    </row>
    <row r="1573" s="1" customFormat="1">
      <c r="A1573" s="13" t="s">
        <v>1014</v>
      </c>
      <c r="B1573" s="14" t="s">
        <v>66</v>
      </c>
      <c r="C1573" s="13" t="s">
        <v>106</v>
      </c>
      <c r="D1573" s="13" t="s">
        <v>169</v>
      </c>
      <c r="E1573" s="29" t="s">
        <v>170</v>
      </c>
      <c r="F1573" s="16">
        <v>14994.5</v>
      </c>
      <c r="G1573" s="16">
        <v>14960.4</v>
      </c>
      <c r="H1573" s="16">
        <v>14960.4</v>
      </c>
      <c r="I1573" s="16"/>
      <c r="J1573" s="16"/>
      <c r="K1573" s="16"/>
      <c r="L1573" s="16">
        <f t="shared" si="2693"/>
        <v>14994.5</v>
      </c>
      <c r="M1573" s="16">
        <f t="shared" si="2694"/>
        <v>14960.4</v>
      </c>
      <c r="N1573" s="16">
        <f t="shared" si="2695"/>
        <v>14960.4</v>
      </c>
      <c r="O1573" s="16"/>
      <c r="P1573" s="16"/>
      <c r="Q1573" s="16"/>
      <c r="R1573" s="16">
        <f t="shared" si="2643"/>
        <v>14994.5</v>
      </c>
      <c r="S1573" s="16">
        <f t="shared" si="2644"/>
        <v>14960.4</v>
      </c>
      <c r="T1573" s="16">
        <f t="shared" si="2645"/>
        <v>14960.4</v>
      </c>
      <c r="U1573" s="16"/>
      <c r="V1573" s="16"/>
      <c r="W1573" s="16"/>
      <c r="X1573" s="16">
        <f t="shared" si="2646"/>
        <v>14994.5</v>
      </c>
      <c r="Y1573" s="16">
        <f t="shared" si="2647"/>
        <v>14960.4</v>
      </c>
      <c r="Z1573" s="16">
        <f t="shared" si="2648"/>
        <v>14960.4</v>
      </c>
      <c r="AA1573" s="16"/>
      <c r="AB1573" s="16"/>
      <c r="AC1573" s="16"/>
      <c r="AD1573" s="16">
        <f t="shared" si="2649"/>
        <v>14994.5</v>
      </c>
      <c r="AE1573" s="16">
        <f t="shared" si="2650"/>
        <v>14960.4</v>
      </c>
      <c r="AF1573" s="16">
        <f t="shared" si="2651"/>
        <v>14960.4</v>
      </c>
      <c r="AG1573" s="16"/>
      <c r="AH1573" s="16">
        <f t="shared" si="2652"/>
        <v>14994.5</v>
      </c>
      <c r="AI1573" s="16">
        <f t="shared" si="2653"/>
        <v>14960.4</v>
      </c>
      <c r="AJ1573" s="16">
        <f t="shared" si="2654"/>
        <v>14960.4</v>
      </c>
      <c r="AK1573" s="16"/>
      <c r="AL1573" s="16"/>
      <c r="AM1573" s="16"/>
      <c r="AN1573" s="16">
        <f t="shared" si="2655"/>
        <v>14994.5</v>
      </c>
      <c r="AO1573" s="16">
        <f t="shared" si="2656"/>
        <v>14960.4</v>
      </c>
      <c r="AP1573" s="16">
        <f t="shared" si="2657"/>
        <v>14960.4</v>
      </c>
      <c r="AQ1573" s="16"/>
      <c r="AR1573" s="16"/>
      <c r="AS1573" s="16"/>
      <c r="AT1573" s="16">
        <f t="shared" si="2658"/>
        <v>14994.5</v>
      </c>
      <c r="AU1573" s="16">
        <f t="shared" si="2659"/>
        <v>14960.4</v>
      </c>
      <c r="AV1573" s="16">
        <f t="shared" si="2660"/>
        <v>14960.4</v>
      </c>
      <c r="AW1573" s="16"/>
      <c r="AX1573" s="16"/>
      <c r="AY1573" s="16"/>
      <c r="AZ1573" s="16">
        <f t="shared" si="2661"/>
        <v>14994.5</v>
      </c>
      <c r="BA1573" s="16">
        <f t="shared" si="2662"/>
        <v>14960.4</v>
      </c>
      <c r="BB1573" s="16">
        <f t="shared" si="2663"/>
        <v>14960.4</v>
      </c>
      <c r="BC1573" s="16"/>
      <c r="BD1573" s="30"/>
      <c r="BE1573" s="30"/>
      <c r="BF1573" s="1"/>
      <c r="BG1573" s="1"/>
      <c r="BH1573" s="1"/>
      <c r="BI1573" s="1"/>
      <c r="BJ1573" s="1"/>
    </row>
    <row r="1574" s="1" customFormat="1">
      <c r="A1574" s="13" t="s">
        <v>1016</v>
      </c>
      <c r="B1574" s="14"/>
      <c r="C1574" s="13"/>
      <c r="D1574" s="13"/>
      <c r="E1574" s="29" t="s">
        <v>1017</v>
      </c>
      <c r="F1574" s="16">
        <f t="shared" ref="F1574:F1578" si="2696">F1575</f>
        <v>4.0999999999999996</v>
      </c>
      <c r="G1574" s="16">
        <f t="shared" ref="G1574:G1578" si="2697">G1575</f>
        <v>4.2000000000000002</v>
      </c>
      <c r="H1574" s="16">
        <f t="shared" ref="H1574:H1578" si="2698">H1575</f>
        <v>4.2000000000000002</v>
      </c>
      <c r="I1574" s="16">
        <f t="shared" ref="I1574:I1578" si="2699">I1575</f>
        <v>0</v>
      </c>
      <c r="J1574" s="16">
        <f t="shared" ref="J1574:J1578" si="2700">J1575</f>
        <v>0</v>
      </c>
      <c r="K1574" s="16">
        <f t="shared" ref="K1574:K1578" si="2701">K1575</f>
        <v>0</v>
      </c>
      <c r="L1574" s="16">
        <f t="shared" si="2693"/>
        <v>4.0999999999999996</v>
      </c>
      <c r="M1574" s="16">
        <f t="shared" si="2694"/>
        <v>4.2000000000000002</v>
      </c>
      <c r="N1574" s="16">
        <f t="shared" si="2695"/>
        <v>4.2000000000000002</v>
      </c>
      <c r="O1574" s="16">
        <f t="shared" ref="O1574:O1578" si="2702">O1575</f>
        <v>0</v>
      </c>
      <c r="P1574" s="16">
        <f t="shared" ref="P1574:P1578" si="2703">P1575</f>
        <v>0</v>
      </c>
      <c r="Q1574" s="16">
        <f t="shared" ref="Q1574:Q1578" si="2704">Q1575</f>
        <v>0</v>
      </c>
      <c r="R1574" s="16">
        <f t="shared" si="2643"/>
        <v>4.0999999999999996</v>
      </c>
      <c r="S1574" s="16">
        <f t="shared" si="2644"/>
        <v>4.2000000000000002</v>
      </c>
      <c r="T1574" s="16">
        <f t="shared" si="2645"/>
        <v>4.2000000000000002</v>
      </c>
      <c r="U1574" s="16">
        <f t="shared" ref="U1574:U1578" si="2705">U1575</f>
        <v>0</v>
      </c>
      <c r="V1574" s="16">
        <f t="shared" ref="V1574:V1578" si="2706">V1575</f>
        <v>0</v>
      </c>
      <c r="W1574" s="16">
        <f t="shared" ref="W1574:W1578" si="2707">W1575</f>
        <v>0</v>
      </c>
      <c r="X1574" s="16">
        <f t="shared" si="2646"/>
        <v>4.0999999999999996</v>
      </c>
      <c r="Y1574" s="16">
        <f t="shared" si="2647"/>
        <v>4.2000000000000002</v>
      </c>
      <c r="Z1574" s="16">
        <f t="shared" si="2648"/>
        <v>4.2000000000000002</v>
      </c>
      <c r="AA1574" s="16">
        <f t="shared" ref="AA1574:AA1578" si="2708">AA1575</f>
        <v>0</v>
      </c>
      <c r="AB1574" s="16">
        <f t="shared" ref="AB1574:AB1578" si="2709">AB1575</f>
        <v>0</v>
      </c>
      <c r="AC1574" s="16">
        <f t="shared" ref="AC1574:AC1578" si="2710">AC1575</f>
        <v>0</v>
      </c>
      <c r="AD1574" s="16">
        <f t="shared" si="2649"/>
        <v>4.0999999999999996</v>
      </c>
      <c r="AE1574" s="16">
        <f t="shared" si="2650"/>
        <v>4.2000000000000002</v>
      </c>
      <c r="AF1574" s="16">
        <f t="shared" si="2651"/>
        <v>4.2000000000000002</v>
      </c>
      <c r="AG1574" s="16">
        <f t="shared" ref="AG1574:AG1578" si="2711">AG1575</f>
        <v>0</v>
      </c>
      <c r="AH1574" s="16">
        <f t="shared" si="2652"/>
        <v>4.0999999999999996</v>
      </c>
      <c r="AI1574" s="16">
        <f t="shared" si="2653"/>
        <v>4.2000000000000002</v>
      </c>
      <c r="AJ1574" s="16">
        <f t="shared" si="2654"/>
        <v>4.2000000000000002</v>
      </c>
      <c r="AK1574" s="16">
        <f t="shared" ref="AK1574:AK1578" si="2712">AK1575</f>
        <v>0</v>
      </c>
      <c r="AL1574" s="16">
        <f t="shared" ref="AL1574:AL1578" si="2713">AL1575</f>
        <v>0</v>
      </c>
      <c r="AM1574" s="16">
        <f t="shared" ref="AM1574:AM1578" si="2714">AM1575</f>
        <v>0</v>
      </c>
      <c r="AN1574" s="16">
        <f t="shared" si="2655"/>
        <v>4.0999999999999996</v>
      </c>
      <c r="AO1574" s="16">
        <f t="shared" si="2656"/>
        <v>4.2000000000000002</v>
      </c>
      <c r="AP1574" s="16">
        <f t="shared" si="2657"/>
        <v>4.2000000000000002</v>
      </c>
      <c r="AQ1574" s="16">
        <f t="shared" ref="AQ1574:AQ1578" si="2715">AQ1575</f>
        <v>0</v>
      </c>
      <c r="AR1574" s="16">
        <f t="shared" ref="AR1574:AR1578" si="2716">AR1575</f>
        <v>0</v>
      </c>
      <c r="AS1574" s="16">
        <f t="shared" ref="AS1574:AS1578" si="2717">AS1575</f>
        <v>0</v>
      </c>
      <c r="AT1574" s="16">
        <f t="shared" si="2658"/>
        <v>4.0999999999999996</v>
      </c>
      <c r="AU1574" s="16">
        <f t="shared" si="2659"/>
        <v>4.2000000000000002</v>
      </c>
      <c r="AV1574" s="16">
        <f t="shared" si="2660"/>
        <v>4.2000000000000002</v>
      </c>
      <c r="AW1574" s="16">
        <f t="shared" ref="AW1574:AW1578" si="2718">AW1575</f>
        <v>0</v>
      </c>
      <c r="AX1574" s="16">
        <f t="shared" ref="AX1574:AX1578" si="2719">AX1575</f>
        <v>0</v>
      </c>
      <c r="AY1574" s="16">
        <f t="shared" ref="AY1574:AY1578" si="2720">AY1575</f>
        <v>0</v>
      </c>
      <c r="AZ1574" s="16">
        <f t="shared" si="2661"/>
        <v>4.0999999999999996</v>
      </c>
      <c r="BA1574" s="16">
        <f t="shared" si="2662"/>
        <v>4.2000000000000002</v>
      </c>
      <c r="BB1574" s="16">
        <f t="shared" si="2663"/>
        <v>4.2000000000000002</v>
      </c>
      <c r="BC1574" s="16">
        <f t="shared" ref="BC1574:BC1578" si="2721">BC1575</f>
        <v>0</v>
      </c>
      <c r="BD1574" s="30"/>
      <c r="BE1574" s="30"/>
      <c r="BF1574" s="1"/>
      <c r="BG1574" s="1"/>
      <c r="BH1574" s="1"/>
      <c r="BI1574" s="1"/>
      <c r="BJ1574" s="1"/>
    </row>
    <row r="1575" s="1" customFormat="1">
      <c r="A1575" s="13" t="s">
        <v>1016</v>
      </c>
      <c r="B1575" s="14" t="s">
        <v>66</v>
      </c>
      <c r="C1575" s="13"/>
      <c r="D1575" s="13"/>
      <c r="E1575" s="29" t="s">
        <v>67</v>
      </c>
      <c r="F1575" s="16">
        <f t="shared" si="2696"/>
        <v>4.0999999999999996</v>
      </c>
      <c r="G1575" s="16">
        <f t="shared" si="2697"/>
        <v>4.2000000000000002</v>
      </c>
      <c r="H1575" s="16">
        <f t="shared" si="2698"/>
        <v>4.2000000000000002</v>
      </c>
      <c r="I1575" s="16">
        <f t="shared" si="2699"/>
        <v>0</v>
      </c>
      <c r="J1575" s="16">
        <f t="shared" si="2700"/>
        <v>0</v>
      </c>
      <c r="K1575" s="16">
        <f t="shared" si="2701"/>
        <v>0</v>
      </c>
      <c r="L1575" s="16">
        <f t="shared" si="2693"/>
        <v>4.0999999999999996</v>
      </c>
      <c r="M1575" s="16">
        <f t="shared" si="2694"/>
        <v>4.2000000000000002</v>
      </c>
      <c r="N1575" s="16">
        <f t="shared" si="2695"/>
        <v>4.2000000000000002</v>
      </c>
      <c r="O1575" s="16">
        <f t="shared" si="2702"/>
        <v>0</v>
      </c>
      <c r="P1575" s="16">
        <f t="shared" si="2703"/>
        <v>0</v>
      </c>
      <c r="Q1575" s="16">
        <f t="shared" si="2704"/>
        <v>0</v>
      </c>
      <c r="R1575" s="16">
        <f t="shared" si="2643"/>
        <v>4.0999999999999996</v>
      </c>
      <c r="S1575" s="16">
        <f t="shared" si="2644"/>
        <v>4.2000000000000002</v>
      </c>
      <c r="T1575" s="16">
        <f t="shared" si="2645"/>
        <v>4.2000000000000002</v>
      </c>
      <c r="U1575" s="16">
        <f t="shared" si="2705"/>
        <v>0</v>
      </c>
      <c r="V1575" s="16">
        <f t="shared" si="2706"/>
        <v>0</v>
      </c>
      <c r="W1575" s="16">
        <f t="shared" si="2707"/>
        <v>0</v>
      </c>
      <c r="X1575" s="16">
        <f t="shared" si="2646"/>
        <v>4.0999999999999996</v>
      </c>
      <c r="Y1575" s="16">
        <f t="shared" si="2647"/>
        <v>4.2000000000000002</v>
      </c>
      <c r="Z1575" s="16">
        <f t="shared" si="2648"/>
        <v>4.2000000000000002</v>
      </c>
      <c r="AA1575" s="16">
        <f t="shared" si="2708"/>
        <v>0</v>
      </c>
      <c r="AB1575" s="16">
        <f t="shared" si="2709"/>
        <v>0</v>
      </c>
      <c r="AC1575" s="16">
        <f t="shared" si="2710"/>
        <v>0</v>
      </c>
      <c r="AD1575" s="16">
        <f t="shared" si="2649"/>
        <v>4.0999999999999996</v>
      </c>
      <c r="AE1575" s="16">
        <f t="shared" si="2650"/>
        <v>4.2000000000000002</v>
      </c>
      <c r="AF1575" s="16">
        <f t="shared" si="2651"/>
        <v>4.2000000000000002</v>
      </c>
      <c r="AG1575" s="16">
        <f t="shared" si="2711"/>
        <v>0</v>
      </c>
      <c r="AH1575" s="16">
        <f t="shared" si="2652"/>
        <v>4.0999999999999996</v>
      </c>
      <c r="AI1575" s="16">
        <f t="shared" si="2653"/>
        <v>4.2000000000000002</v>
      </c>
      <c r="AJ1575" s="16">
        <f t="shared" si="2654"/>
        <v>4.2000000000000002</v>
      </c>
      <c r="AK1575" s="16">
        <f t="shared" si="2712"/>
        <v>0</v>
      </c>
      <c r="AL1575" s="16">
        <f t="shared" si="2713"/>
        <v>0</v>
      </c>
      <c r="AM1575" s="16">
        <f t="shared" si="2714"/>
        <v>0</v>
      </c>
      <c r="AN1575" s="16">
        <f t="shared" si="2655"/>
        <v>4.0999999999999996</v>
      </c>
      <c r="AO1575" s="16">
        <f t="shared" si="2656"/>
        <v>4.2000000000000002</v>
      </c>
      <c r="AP1575" s="16">
        <f t="shared" si="2657"/>
        <v>4.2000000000000002</v>
      </c>
      <c r="AQ1575" s="16">
        <f t="shared" si="2715"/>
        <v>0</v>
      </c>
      <c r="AR1575" s="16">
        <f t="shared" si="2716"/>
        <v>0</v>
      </c>
      <c r="AS1575" s="16">
        <f t="shared" si="2717"/>
        <v>0</v>
      </c>
      <c r="AT1575" s="16">
        <f t="shared" si="2658"/>
        <v>4.0999999999999996</v>
      </c>
      <c r="AU1575" s="16">
        <f t="shared" si="2659"/>
        <v>4.2000000000000002</v>
      </c>
      <c r="AV1575" s="16">
        <f t="shared" si="2660"/>
        <v>4.2000000000000002</v>
      </c>
      <c r="AW1575" s="16">
        <f t="shared" si="2718"/>
        <v>0</v>
      </c>
      <c r="AX1575" s="16">
        <f t="shared" si="2719"/>
        <v>0</v>
      </c>
      <c r="AY1575" s="16">
        <f t="shared" si="2720"/>
        <v>0</v>
      </c>
      <c r="AZ1575" s="16">
        <f t="shared" si="2661"/>
        <v>4.0999999999999996</v>
      </c>
      <c r="BA1575" s="16">
        <f t="shared" si="2662"/>
        <v>4.2000000000000002</v>
      </c>
      <c r="BB1575" s="16">
        <f t="shared" si="2663"/>
        <v>4.2000000000000002</v>
      </c>
      <c r="BC1575" s="16">
        <f t="shared" si="2721"/>
        <v>0</v>
      </c>
      <c r="BD1575" s="30"/>
      <c r="BE1575" s="30"/>
      <c r="BF1575" s="1"/>
      <c r="BG1575" s="1"/>
      <c r="BH1575" s="1"/>
      <c r="BI1575" s="1"/>
      <c r="BJ1575" s="1"/>
    </row>
    <row r="1576" s="1" customFormat="1" ht="15">
      <c r="A1576" s="13" t="s">
        <v>1016</v>
      </c>
      <c r="B1576" s="14">
        <v>200</v>
      </c>
      <c r="C1576" s="13" t="s">
        <v>37</v>
      </c>
      <c r="D1576" s="13" t="s">
        <v>38</v>
      </c>
      <c r="E1576" s="29" t="s">
        <v>39</v>
      </c>
      <c r="F1576" s="16">
        <v>4.0999999999999996</v>
      </c>
      <c r="G1576" s="16">
        <v>4.2000000000000002</v>
      </c>
      <c r="H1576" s="16">
        <v>4.2000000000000002</v>
      </c>
      <c r="I1576" s="16"/>
      <c r="J1576" s="16"/>
      <c r="K1576" s="16"/>
      <c r="L1576" s="16">
        <f t="shared" si="2693"/>
        <v>4.0999999999999996</v>
      </c>
      <c r="M1576" s="16">
        <f t="shared" si="2694"/>
        <v>4.2000000000000002</v>
      </c>
      <c r="N1576" s="16">
        <f t="shared" si="2695"/>
        <v>4.2000000000000002</v>
      </c>
      <c r="O1576" s="16"/>
      <c r="P1576" s="16"/>
      <c r="Q1576" s="16"/>
      <c r="R1576" s="16">
        <f t="shared" ref="R1576:R1639" si="2722">L1576+O1576</f>
        <v>4.0999999999999996</v>
      </c>
      <c r="S1576" s="16">
        <f t="shared" ref="S1576:S1639" si="2723">M1576+P1576</f>
        <v>4.2000000000000002</v>
      </c>
      <c r="T1576" s="16">
        <f t="shared" ref="T1576:T1639" si="2724">N1576+Q1576</f>
        <v>4.2000000000000002</v>
      </c>
      <c r="U1576" s="16"/>
      <c r="V1576" s="16"/>
      <c r="W1576" s="16"/>
      <c r="X1576" s="16">
        <f t="shared" ref="X1576:X1639" si="2725">R1576+U1576</f>
        <v>4.0999999999999996</v>
      </c>
      <c r="Y1576" s="16">
        <f t="shared" ref="Y1576:Y1639" si="2726">S1576+V1576</f>
        <v>4.2000000000000002</v>
      </c>
      <c r="Z1576" s="16">
        <f t="shared" ref="Z1576:Z1639" si="2727">T1576+W1576</f>
        <v>4.2000000000000002</v>
      </c>
      <c r="AA1576" s="16"/>
      <c r="AB1576" s="16"/>
      <c r="AC1576" s="16"/>
      <c r="AD1576" s="16">
        <f t="shared" ref="AD1576:AD1639" si="2728">X1576+AA1576</f>
        <v>4.0999999999999996</v>
      </c>
      <c r="AE1576" s="16">
        <f t="shared" ref="AE1576:AE1639" si="2729">Y1576+AB1576</f>
        <v>4.2000000000000002</v>
      </c>
      <c r="AF1576" s="16">
        <f t="shared" ref="AF1576:AF1639" si="2730">Z1576+AC1576</f>
        <v>4.2000000000000002</v>
      </c>
      <c r="AG1576" s="16"/>
      <c r="AH1576" s="16">
        <f t="shared" ref="AH1576:AH1639" si="2731">AD1576+AG1576</f>
        <v>4.0999999999999996</v>
      </c>
      <c r="AI1576" s="16">
        <f t="shared" ref="AI1576:AI1639" si="2732">AE1576</f>
        <v>4.2000000000000002</v>
      </c>
      <c r="AJ1576" s="16">
        <f t="shared" ref="AJ1576:AJ1639" si="2733">AF1576</f>
        <v>4.2000000000000002</v>
      </c>
      <c r="AK1576" s="16"/>
      <c r="AL1576" s="16"/>
      <c r="AM1576" s="16"/>
      <c r="AN1576" s="16">
        <f t="shared" ref="AN1576:AN1639" si="2734">AH1576+AK1576</f>
        <v>4.0999999999999996</v>
      </c>
      <c r="AO1576" s="16">
        <f t="shared" ref="AO1576:AO1639" si="2735">AI1576+AL1576</f>
        <v>4.2000000000000002</v>
      </c>
      <c r="AP1576" s="16">
        <f t="shared" ref="AP1576:AP1639" si="2736">AJ1576+AM1576</f>
        <v>4.2000000000000002</v>
      </c>
      <c r="AQ1576" s="16"/>
      <c r="AR1576" s="16"/>
      <c r="AS1576" s="16"/>
      <c r="AT1576" s="16">
        <f t="shared" ref="AT1576:AT1639" si="2737">AN1576+AQ1576</f>
        <v>4.0999999999999996</v>
      </c>
      <c r="AU1576" s="16">
        <f t="shared" ref="AU1576:AU1639" si="2738">AO1576+AR1576</f>
        <v>4.2000000000000002</v>
      </c>
      <c r="AV1576" s="16">
        <f t="shared" ref="AV1576:AV1639" si="2739">AP1576+AS1576</f>
        <v>4.2000000000000002</v>
      </c>
      <c r="AW1576" s="16"/>
      <c r="AX1576" s="16"/>
      <c r="AY1576" s="16"/>
      <c r="AZ1576" s="16">
        <f t="shared" ref="AZ1576:AZ1639" si="2740">AT1576+AW1576</f>
        <v>4.0999999999999996</v>
      </c>
      <c r="BA1576" s="16">
        <f t="shared" ref="BA1576:BA1639" si="2741">AU1576+AX1576</f>
        <v>4.2000000000000002</v>
      </c>
      <c r="BB1576" s="16">
        <f t="shared" ref="BB1576:BB1639" si="2742">AV1576+AY1576</f>
        <v>4.2000000000000002</v>
      </c>
      <c r="BC1576" s="16"/>
      <c r="BD1576" s="30"/>
      <c r="BE1576" s="30"/>
      <c r="BF1576" s="1"/>
      <c r="BG1576" s="1"/>
      <c r="BH1576" s="1"/>
      <c r="BI1576" s="1"/>
      <c r="BJ1576" s="1"/>
    </row>
    <row r="1577" s="1" customFormat="1" ht="60">
      <c r="A1577" s="13" t="s">
        <v>1018</v>
      </c>
      <c r="B1577" s="14"/>
      <c r="C1577" s="13"/>
      <c r="D1577" s="13"/>
      <c r="E1577" s="29" t="s">
        <v>1019</v>
      </c>
      <c r="F1577" s="16">
        <f t="shared" si="2696"/>
        <v>210.5</v>
      </c>
      <c r="G1577" s="16">
        <f t="shared" si="2697"/>
        <v>4334.3000000000002</v>
      </c>
      <c r="H1577" s="16">
        <f t="shared" si="2698"/>
        <v>3847.1999999999998</v>
      </c>
      <c r="I1577" s="16">
        <f t="shared" si="2699"/>
        <v>0</v>
      </c>
      <c r="J1577" s="16">
        <f t="shared" si="2700"/>
        <v>0</v>
      </c>
      <c r="K1577" s="16">
        <f t="shared" si="2701"/>
        <v>0</v>
      </c>
      <c r="L1577" s="16">
        <f t="shared" si="2693"/>
        <v>210.5</v>
      </c>
      <c r="M1577" s="16">
        <f t="shared" si="2694"/>
        <v>4334.3000000000002</v>
      </c>
      <c r="N1577" s="16">
        <f t="shared" si="2695"/>
        <v>3847.1999999999998</v>
      </c>
      <c r="O1577" s="16">
        <f t="shared" si="2702"/>
        <v>0</v>
      </c>
      <c r="P1577" s="16">
        <f t="shared" si="2703"/>
        <v>0</v>
      </c>
      <c r="Q1577" s="16">
        <f t="shared" si="2704"/>
        <v>0</v>
      </c>
      <c r="R1577" s="16">
        <f t="shared" si="2722"/>
        <v>210.5</v>
      </c>
      <c r="S1577" s="16">
        <f t="shared" si="2723"/>
        <v>4334.3000000000002</v>
      </c>
      <c r="T1577" s="16">
        <f t="shared" si="2724"/>
        <v>3847.1999999999998</v>
      </c>
      <c r="U1577" s="16">
        <f t="shared" si="2705"/>
        <v>0</v>
      </c>
      <c r="V1577" s="16">
        <f t="shared" si="2706"/>
        <v>0</v>
      </c>
      <c r="W1577" s="16">
        <f t="shared" si="2707"/>
        <v>0</v>
      </c>
      <c r="X1577" s="16">
        <f t="shared" si="2725"/>
        <v>210.5</v>
      </c>
      <c r="Y1577" s="16">
        <f t="shared" si="2726"/>
        <v>4334.3000000000002</v>
      </c>
      <c r="Z1577" s="16">
        <f t="shared" si="2727"/>
        <v>3847.1999999999998</v>
      </c>
      <c r="AA1577" s="16">
        <f t="shared" si="2708"/>
        <v>0</v>
      </c>
      <c r="AB1577" s="16">
        <f t="shared" si="2709"/>
        <v>0</v>
      </c>
      <c r="AC1577" s="16">
        <f t="shared" si="2710"/>
        <v>0</v>
      </c>
      <c r="AD1577" s="16">
        <f t="shared" si="2728"/>
        <v>210.5</v>
      </c>
      <c r="AE1577" s="16">
        <f t="shared" si="2729"/>
        <v>4334.3000000000002</v>
      </c>
      <c r="AF1577" s="16">
        <f t="shared" si="2730"/>
        <v>3847.1999999999998</v>
      </c>
      <c r="AG1577" s="16">
        <f t="shared" si="2711"/>
        <v>0</v>
      </c>
      <c r="AH1577" s="16">
        <f t="shared" si="2731"/>
        <v>210.5</v>
      </c>
      <c r="AI1577" s="16">
        <f t="shared" si="2732"/>
        <v>4334.3000000000002</v>
      </c>
      <c r="AJ1577" s="16">
        <f t="shared" si="2733"/>
        <v>3847.1999999999998</v>
      </c>
      <c r="AK1577" s="16">
        <f t="shared" si="2712"/>
        <v>0</v>
      </c>
      <c r="AL1577" s="16">
        <f t="shared" si="2713"/>
        <v>0</v>
      </c>
      <c r="AM1577" s="16">
        <f t="shared" si="2714"/>
        <v>0</v>
      </c>
      <c r="AN1577" s="16">
        <f t="shared" si="2734"/>
        <v>210.5</v>
      </c>
      <c r="AO1577" s="16">
        <f t="shared" si="2735"/>
        <v>4334.3000000000002</v>
      </c>
      <c r="AP1577" s="16">
        <f t="shared" si="2736"/>
        <v>3847.1999999999998</v>
      </c>
      <c r="AQ1577" s="16">
        <f t="shared" si="2715"/>
        <v>0</v>
      </c>
      <c r="AR1577" s="16">
        <f t="shared" si="2716"/>
        <v>0</v>
      </c>
      <c r="AS1577" s="16">
        <f t="shared" si="2717"/>
        <v>0</v>
      </c>
      <c r="AT1577" s="16">
        <f t="shared" si="2737"/>
        <v>210.5</v>
      </c>
      <c r="AU1577" s="16">
        <f t="shared" si="2738"/>
        <v>4334.3000000000002</v>
      </c>
      <c r="AV1577" s="16">
        <f t="shared" si="2739"/>
        <v>3847.1999999999998</v>
      </c>
      <c r="AW1577" s="16">
        <f t="shared" si="2718"/>
        <v>0</v>
      </c>
      <c r="AX1577" s="16">
        <f t="shared" si="2719"/>
        <v>0</v>
      </c>
      <c r="AY1577" s="16">
        <f t="shared" si="2720"/>
        <v>0</v>
      </c>
      <c r="AZ1577" s="16">
        <f t="shared" si="2740"/>
        <v>210.5</v>
      </c>
      <c r="BA1577" s="16">
        <f t="shared" si="2741"/>
        <v>4334.3000000000002</v>
      </c>
      <c r="BB1577" s="16">
        <f t="shared" si="2742"/>
        <v>3847.1999999999998</v>
      </c>
      <c r="BC1577" s="16">
        <f t="shared" si="2721"/>
        <v>0</v>
      </c>
      <c r="BD1577" s="30"/>
      <c r="BE1577" s="30"/>
      <c r="BF1577" s="1"/>
      <c r="BG1577" s="1"/>
      <c r="BH1577" s="1"/>
      <c r="BI1577" s="1"/>
      <c r="BJ1577" s="1"/>
    </row>
    <row r="1578" s="1" customFormat="1" ht="30">
      <c r="A1578" s="13" t="s">
        <v>1018</v>
      </c>
      <c r="B1578" s="14" t="s">
        <v>66</v>
      </c>
      <c r="C1578" s="13"/>
      <c r="D1578" s="13"/>
      <c r="E1578" s="29" t="s">
        <v>67</v>
      </c>
      <c r="F1578" s="16">
        <f t="shared" si="2696"/>
        <v>210.5</v>
      </c>
      <c r="G1578" s="16">
        <f t="shared" si="2697"/>
        <v>4334.3000000000002</v>
      </c>
      <c r="H1578" s="16">
        <f t="shared" si="2698"/>
        <v>3847.1999999999998</v>
      </c>
      <c r="I1578" s="16">
        <f t="shared" si="2699"/>
        <v>0</v>
      </c>
      <c r="J1578" s="16">
        <f t="shared" si="2700"/>
        <v>0</v>
      </c>
      <c r="K1578" s="16">
        <f t="shared" si="2701"/>
        <v>0</v>
      </c>
      <c r="L1578" s="16">
        <f t="shared" si="2693"/>
        <v>210.5</v>
      </c>
      <c r="M1578" s="16">
        <f t="shared" si="2694"/>
        <v>4334.3000000000002</v>
      </c>
      <c r="N1578" s="16">
        <f t="shared" si="2695"/>
        <v>3847.1999999999998</v>
      </c>
      <c r="O1578" s="16">
        <f t="shared" si="2702"/>
        <v>0</v>
      </c>
      <c r="P1578" s="16">
        <f t="shared" si="2703"/>
        <v>0</v>
      </c>
      <c r="Q1578" s="16">
        <f t="shared" si="2704"/>
        <v>0</v>
      </c>
      <c r="R1578" s="16">
        <f t="shared" si="2722"/>
        <v>210.5</v>
      </c>
      <c r="S1578" s="16">
        <f t="shared" si="2723"/>
        <v>4334.3000000000002</v>
      </c>
      <c r="T1578" s="16">
        <f t="shared" si="2724"/>
        <v>3847.1999999999998</v>
      </c>
      <c r="U1578" s="16">
        <f t="shared" si="2705"/>
        <v>0</v>
      </c>
      <c r="V1578" s="16">
        <f t="shared" si="2706"/>
        <v>0</v>
      </c>
      <c r="W1578" s="16">
        <f t="shared" si="2707"/>
        <v>0</v>
      </c>
      <c r="X1578" s="16">
        <f t="shared" si="2725"/>
        <v>210.5</v>
      </c>
      <c r="Y1578" s="16">
        <f t="shared" si="2726"/>
        <v>4334.3000000000002</v>
      </c>
      <c r="Z1578" s="16">
        <f t="shared" si="2727"/>
        <v>3847.1999999999998</v>
      </c>
      <c r="AA1578" s="16">
        <f t="shared" si="2708"/>
        <v>0</v>
      </c>
      <c r="AB1578" s="16">
        <f t="shared" si="2709"/>
        <v>0</v>
      </c>
      <c r="AC1578" s="16">
        <f t="shared" si="2710"/>
        <v>0</v>
      </c>
      <c r="AD1578" s="16">
        <f t="shared" si="2728"/>
        <v>210.5</v>
      </c>
      <c r="AE1578" s="16">
        <f t="shared" si="2729"/>
        <v>4334.3000000000002</v>
      </c>
      <c r="AF1578" s="16">
        <f t="shared" si="2730"/>
        <v>3847.1999999999998</v>
      </c>
      <c r="AG1578" s="16">
        <f t="shared" si="2711"/>
        <v>0</v>
      </c>
      <c r="AH1578" s="16">
        <f t="shared" si="2731"/>
        <v>210.5</v>
      </c>
      <c r="AI1578" s="16">
        <f t="shared" si="2732"/>
        <v>4334.3000000000002</v>
      </c>
      <c r="AJ1578" s="16">
        <f t="shared" si="2733"/>
        <v>3847.1999999999998</v>
      </c>
      <c r="AK1578" s="16">
        <f t="shared" si="2712"/>
        <v>0</v>
      </c>
      <c r="AL1578" s="16">
        <f t="shared" si="2713"/>
        <v>0</v>
      </c>
      <c r="AM1578" s="16">
        <f t="shared" si="2714"/>
        <v>0</v>
      </c>
      <c r="AN1578" s="16">
        <f t="shared" si="2734"/>
        <v>210.5</v>
      </c>
      <c r="AO1578" s="16">
        <f t="shared" si="2735"/>
        <v>4334.3000000000002</v>
      </c>
      <c r="AP1578" s="16">
        <f t="shared" si="2736"/>
        <v>3847.1999999999998</v>
      </c>
      <c r="AQ1578" s="16">
        <f t="shared" si="2715"/>
        <v>0</v>
      </c>
      <c r="AR1578" s="16">
        <f t="shared" si="2716"/>
        <v>0</v>
      </c>
      <c r="AS1578" s="16">
        <f t="shared" si="2717"/>
        <v>0</v>
      </c>
      <c r="AT1578" s="16">
        <f t="shared" si="2737"/>
        <v>210.5</v>
      </c>
      <c r="AU1578" s="16">
        <f t="shared" si="2738"/>
        <v>4334.3000000000002</v>
      </c>
      <c r="AV1578" s="16">
        <f t="shared" si="2739"/>
        <v>3847.1999999999998</v>
      </c>
      <c r="AW1578" s="16">
        <f t="shared" si="2718"/>
        <v>0</v>
      </c>
      <c r="AX1578" s="16">
        <f t="shared" si="2719"/>
        <v>0</v>
      </c>
      <c r="AY1578" s="16">
        <f t="shared" si="2720"/>
        <v>0</v>
      </c>
      <c r="AZ1578" s="16">
        <f t="shared" si="2740"/>
        <v>210.5</v>
      </c>
      <c r="BA1578" s="16">
        <f t="shared" si="2741"/>
        <v>4334.3000000000002</v>
      </c>
      <c r="BB1578" s="16">
        <f t="shared" si="2742"/>
        <v>3847.1999999999998</v>
      </c>
      <c r="BC1578" s="16">
        <f t="shared" si="2721"/>
        <v>0</v>
      </c>
      <c r="BD1578" s="30"/>
      <c r="BE1578" s="30"/>
      <c r="BF1578" s="1"/>
      <c r="BG1578" s="1"/>
      <c r="BH1578" s="1"/>
      <c r="BI1578" s="1"/>
      <c r="BJ1578" s="1"/>
    </row>
    <row r="1579" s="1" customFormat="1" ht="15">
      <c r="A1579" s="13" t="s">
        <v>1018</v>
      </c>
      <c r="B1579" s="14" t="s">
        <v>66</v>
      </c>
      <c r="C1579" s="13" t="s">
        <v>37</v>
      </c>
      <c r="D1579" s="13" t="s">
        <v>327</v>
      </c>
      <c r="E1579" s="29" t="s">
        <v>1020</v>
      </c>
      <c r="F1579" s="16">
        <v>210.5</v>
      </c>
      <c r="G1579" s="16">
        <v>4334.3000000000002</v>
      </c>
      <c r="H1579" s="16">
        <v>3847.1999999999998</v>
      </c>
      <c r="I1579" s="16"/>
      <c r="J1579" s="16"/>
      <c r="K1579" s="16"/>
      <c r="L1579" s="16">
        <f t="shared" si="2693"/>
        <v>210.5</v>
      </c>
      <c r="M1579" s="16">
        <f t="shared" si="2694"/>
        <v>4334.3000000000002</v>
      </c>
      <c r="N1579" s="16">
        <f t="shared" si="2695"/>
        <v>3847.1999999999998</v>
      </c>
      <c r="O1579" s="16"/>
      <c r="P1579" s="16"/>
      <c r="Q1579" s="16"/>
      <c r="R1579" s="16">
        <f t="shared" si="2722"/>
        <v>210.5</v>
      </c>
      <c r="S1579" s="16">
        <f t="shared" si="2723"/>
        <v>4334.3000000000002</v>
      </c>
      <c r="T1579" s="16">
        <f t="shared" si="2724"/>
        <v>3847.1999999999998</v>
      </c>
      <c r="U1579" s="16"/>
      <c r="V1579" s="16"/>
      <c r="W1579" s="16"/>
      <c r="X1579" s="16">
        <f t="shared" si="2725"/>
        <v>210.5</v>
      </c>
      <c r="Y1579" s="16">
        <f t="shared" si="2726"/>
        <v>4334.3000000000002</v>
      </c>
      <c r="Z1579" s="16">
        <f t="shared" si="2727"/>
        <v>3847.1999999999998</v>
      </c>
      <c r="AA1579" s="16"/>
      <c r="AB1579" s="16"/>
      <c r="AC1579" s="16"/>
      <c r="AD1579" s="16">
        <f t="shared" si="2728"/>
        <v>210.5</v>
      </c>
      <c r="AE1579" s="16">
        <f t="shared" si="2729"/>
        <v>4334.3000000000002</v>
      </c>
      <c r="AF1579" s="16">
        <f t="shared" si="2730"/>
        <v>3847.1999999999998</v>
      </c>
      <c r="AG1579" s="16"/>
      <c r="AH1579" s="16">
        <f t="shared" si="2731"/>
        <v>210.5</v>
      </c>
      <c r="AI1579" s="16">
        <f t="shared" si="2732"/>
        <v>4334.3000000000002</v>
      </c>
      <c r="AJ1579" s="16">
        <f t="shared" si="2733"/>
        <v>3847.1999999999998</v>
      </c>
      <c r="AK1579" s="16"/>
      <c r="AL1579" s="16"/>
      <c r="AM1579" s="16"/>
      <c r="AN1579" s="16">
        <f t="shared" si="2734"/>
        <v>210.5</v>
      </c>
      <c r="AO1579" s="16">
        <f t="shared" si="2735"/>
        <v>4334.3000000000002</v>
      </c>
      <c r="AP1579" s="16">
        <f t="shared" si="2736"/>
        <v>3847.1999999999998</v>
      </c>
      <c r="AQ1579" s="16"/>
      <c r="AR1579" s="16"/>
      <c r="AS1579" s="16"/>
      <c r="AT1579" s="16">
        <f t="shared" si="2737"/>
        <v>210.5</v>
      </c>
      <c r="AU1579" s="16">
        <f t="shared" si="2738"/>
        <v>4334.3000000000002</v>
      </c>
      <c r="AV1579" s="16">
        <f t="shared" si="2739"/>
        <v>3847.1999999999998</v>
      </c>
      <c r="AW1579" s="16"/>
      <c r="AX1579" s="16"/>
      <c r="AY1579" s="16"/>
      <c r="AZ1579" s="16">
        <f t="shared" si="2740"/>
        <v>210.5</v>
      </c>
      <c r="BA1579" s="16">
        <f t="shared" si="2741"/>
        <v>4334.3000000000002</v>
      </c>
      <c r="BB1579" s="16">
        <f t="shared" si="2742"/>
        <v>3847.1999999999998</v>
      </c>
      <c r="BC1579" s="16"/>
      <c r="BD1579" s="30"/>
      <c r="BE1579" s="30"/>
      <c r="BF1579" s="1"/>
      <c r="BG1579" s="1"/>
      <c r="BH1579" s="1"/>
      <c r="BI1579" s="1"/>
      <c r="BJ1579" s="1"/>
    </row>
    <row r="1580" s="1" customFormat="1" ht="30">
      <c r="A1580" s="13" t="s">
        <v>1021</v>
      </c>
      <c r="B1580" s="14"/>
      <c r="C1580" s="13"/>
      <c r="D1580" s="13"/>
      <c r="E1580" s="29" t="s">
        <v>1022</v>
      </c>
      <c r="F1580" s="16">
        <f>F1581+F1583+F1585</f>
        <v>62931.800000000003</v>
      </c>
      <c r="G1580" s="16">
        <f>G1581+G1583+G1585</f>
        <v>64866.800000000003</v>
      </c>
      <c r="H1580" s="16">
        <f>H1581+H1583+H1585</f>
        <v>64866.800000000003</v>
      </c>
      <c r="I1580" s="16">
        <f>I1581+I1583+I1585</f>
        <v>0</v>
      </c>
      <c r="J1580" s="16">
        <f>J1581+J1583+J1585</f>
        <v>0</v>
      </c>
      <c r="K1580" s="16">
        <f>K1581+K1583+K1585</f>
        <v>0</v>
      </c>
      <c r="L1580" s="16">
        <f t="shared" si="2693"/>
        <v>62931.800000000003</v>
      </c>
      <c r="M1580" s="16">
        <f t="shared" si="2694"/>
        <v>64866.800000000003</v>
      </c>
      <c r="N1580" s="16">
        <f t="shared" si="2695"/>
        <v>64866.800000000003</v>
      </c>
      <c r="O1580" s="16">
        <f>O1581+O1583+O1585</f>
        <v>0</v>
      </c>
      <c r="P1580" s="16">
        <f>P1581+P1583+P1585</f>
        <v>0</v>
      </c>
      <c r="Q1580" s="16">
        <f>Q1581+Q1583+Q1585</f>
        <v>0</v>
      </c>
      <c r="R1580" s="16">
        <f t="shared" si="2722"/>
        <v>62931.800000000003</v>
      </c>
      <c r="S1580" s="16">
        <f t="shared" si="2723"/>
        <v>64866.800000000003</v>
      </c>
      <c r="T1580" s="16">
        <f t="shared" si="2724"/>
        <v>64866.800000000003</v>
      </c>
      <c r="U1580" s="16">
        <f>U1581+U1583+U1585</f>
        <v>0</v>
      </c>
      <c r="V1580" s="16">
        <f>V1581+V1583+V1585</f>
        <v>0</v>
      </c>
      <c r="W1580" s="16">
        <f>W1581+W1583+W1585</f>
        <v>0</v>
      </c>
      <c r="X1580" s="16">
        <f t="shared" si="2725"/>
        <v>62931.800000000003</v>
      </c>
      <c r="Y1580" s="16">
        <f t="shared" si="2726"/>
        <v>64866.800000000003</v>
      </c>
      <c r="Z1580" s="16">
        <f t="shared" si="2727"/>
        <v>64866.800000000003</v>
      </c>
      <c r="AA1580" s="16">
        <f>AA1581+AA1583+AA1585</f>
        <v>0</v>
      </c>
      <c r="AB1580" s="16">
        <f>AB1581+AB1583+AB1585</f>
        <v>0</v>
      </c>
      <c r="AC1580" s="16">
        <f>AC1581+AC1583+AC1585</f>
        <v>0</v>
      </c>
      <c r="AD1580" s="16">
        <f t="shared" si="2728"/>
        <v>62931.800000000003</v>
      </c>
      <c r="AE1580" s="16">
        <f t="shared" si="2729"/>
        <v>64866.800000000003</v>
      </c>
      <c r="AF1580" s="16">
        <f t="shared" si="2730"/>
        <v>64866.800000000003</v>
      </c>
      <c r="AG1580" s="16">
        <f>AG1581+AG1583+AG1585</f>
        <v>0</v>
      </c>
      <c r="AH1580" s="16">
        <f t="shared" si="2731"/>
        <v>62931.800000000003</v>
      </c>
      <c r="AI1580" s="16">
        <f t="shared" si="2732"/>
        <v>64866.800000000003</v>
      </c>
      <c r="AJ1580" s="16">
        <f t="shared" si="2733"/>
        <v>64866.800000000003</v>
      </c>
      <c r="AK1580" s="16">
        <f>AK1581+AK1583+AK1585</f>
        <v>0</v>
      </c>
      <c r="AL1580" s="16">
        <f>AL1581+AL1583+AL1585</f>
        <v>0</v>
      </c>
      <c r="AM1580" s="16">
        <f>AM1581+AM1583+AM1585</f>
        <v>0</v>
      </c>
      <c r="AN1580" s="16">
        <f t="shared" si="2734"/>
        <v>62931.800000000003</v>
      </c>
      <c r="AO1580" s="16">
        <f t="shared" si="2735"/>
        <v>64866.800000000003</v>
      </c>
      <c r="AP1580" s="16">
        <f t="shared" si="2736"/>
        <v>64866.800000000003</v>
      </c>
      <c r="AQ1580" s="16">
        <f>AQ1581+AQ1583+AQ1585</f>
        <v>0</v>
      </c>
      <c r="AR1580" s="16">
        <f>AR1581+AR1583+AR1585</f>
        <v>0</v>
      </c>
      <c r="AS1580" s="16">
        <f>AS1581+AS1583+AS1585</f>
        <v>0</v>
      </c>
      <c r="AT1580" s="16">
        <f t="shared" si="2737"/>
        <v>62931.800000000003</v>
      </c>
      <c r="AU1580" s="16">
        <f t="shared" si="2738"/>
        <v>64866.800000000003</v>
      </c>
      <c r="AV1580" s="16">
        <f t="shared" si="2739"/>
        <v>64866.800000000003</v>
      </c>
      <c r="AW1580" s="16">
        <f>AW1581+AW1583+AW1585</f>
        <v>0</v>
      </c>
      <c r="AX1580" s="16">
        <f>AX1581+AX1583+AX1585</f>
        <v>0</v>
      </c>
      <c r="AY1580" s="16">
        <f>AY1581+AY1583+AY1585</f>
        <v>0</v>
      </c>
      <c r="AZ1580" s="16">
        <f t="shared" si="2740"/>
        <v>62931.800000000003</v>
      </c>
      <c r="BA1580" s="16">
        <f t="shared" si="2741"/>
        <v>64866.800000000003</v>
      </c>
      <c r="BB1580" s="16">
        <f t="shared" si="2742"/>
        <v>64866.800000000003</v>
      </c>
      <c r="BC1580" s="16">
        <f>BC1581+BC1583+BC1585</f>
        <v>0</v>
      </c>
      <c r="BD1580" s="30"/>
      <c r="BE1580" s="30"/>
      <c r="BF1580" s="1"/>
      <c r="BG1580" s="1"/>
      <c r="BH1580" s="1"/>
      <c r="BI1580" s="1"/>
      <c r="BJ1580" s="1"/>
    </row>
    <row r="1581" s="1" customFormat="1" ht="90">
      <c r="A1581" s="13" t="s">
        <v>1021</v>
      </c>
      <c r="B1581" s="14" t="s">
        <v>148</v>
      </c>
      <c r="C1581" s="13"/>
      <c r="D1581" s="13"/>
      <c r="E1581" s="29" t="s">
        <v>149</v>
      </c>
      <c r="F1581" s="16">
        <f>F1582</f>
        <v>60471.900000000001</v>
      </c>
      <c r="G1581" s="16">
        <f>G1582</f>
        <v>62165.900000000001</v>
      </c>
      <c r="H1581" s="16">
        <f>H1582</f>
        <v>61900.800000000003</v>
      </c>
      <c r="I1581" s="16">
        <f>I1582</f>
        <v>0</v>
      </c>
      <c r="J1581" s="16">
        <f>J1582</f>
        <v>0</v>
      </c>
      <c r="K1581" s="16">
        <f>K1582</f>
        <v>0</v>
      </c>
      <c r="L1581" s="16">
        <f t="shared" si="2693"/>
        <v>60471.900000000001</v>
      </c>
      <c r="M1581" s="16">
        <f t="shared" si="2694"/>
        <v>62165.900000000001</v>
      </c>
      <c r="N1581" s="16">
        <f t="shared" si="2695"/>
        <v>61900.800000000003</v>
      </c>
      <c r="O1581" s="16">
        <f>O1582</f>
        <v>0</v>
      </c>
      <c r="P1581" s="16">
        <f>P1582</f>
        <v>0</v>
      </c>
      <c r="Q1581" s="16">
        <f>Q1582</f>
        <v>0</v>
      </c>
      <c r="R1581" s="16">
        <f t="shared" si="2722"/>
        <v>60471.900000000001</v>
      </c>
      <c r="S1581" s="16">
        <f t="shared" si="2723"/>
        <v>62165.900000000001</v>
      </c>
      <c r="T1581" s="16">
        <f t="shared" si="2724"/>
        <v>61900.800000000003</v>
      </c>
      <c r="U1581" s="16">
        <f>U1582</f>
        <v>0</v>
      </c>
      <c r="V1581" s="16">
        <f>V1582</f>
        <v>0</v>
      </c>
      <c r="W1581" s="16">
        <f>W1582</f>
        <v>0</v>
      </c>
      <c r="X1581" s="16">
        <f t="shared" si="2725"/>
        <v>60471.900000000001</v>
      </c>
      <c r="Y1581" s="16">
        <f t="shared" si="2726"/>
        <v>62165.900000000001</v>
      </c>
      <c r="Z1581" s="16">
        <f t="shared" si="2727"/>
        <v>61900.800000000003</v>
      </c>
      <c r="AA1581" s="16">
        <f>AA1582</f>
        <v>0</v>
      </c>
      <c r="AB1581" s="16">
        <f>AB1582</f>
        <v>0</v>
      </c>
      <c r="AC1581" s="16">
        <f>AC1582</f>
        <v>0</v>
      </c>
      <c r="AD1581" s="16">
        <f t="shared" si="2728"/>
        <v>60471.900000000001</v>
      </c>
      <c r="AE1581" s="16">
        <f t="shared" si="2729"/>
        <v>62165.900000000001</v>
      </c>
      <c r="AF1581" s="16">
        <f t="shared" si="2730"/>
        <v>61900.800000000003</v>
      </c>
      <c r="AG1581" s="16">
        <f>AG1582</f>
        <v>0</v>
      </c>
      <c r="AH1581" s="16">
        <f t="shared" si="2731"/>
        <v>60471.900000000001</v>
      </c>
      <c r="AI1581" s="16">
        <f t="shared" si="2732"/>
        <v>62165.900000000001</v>
      </c>
      <c r="AJ1581" s="16">
        <f t="shared" si="2733"/>
        <v>61900.800000000003</v>
      </c>
      <c r="AK1581" s="16">
        <f>AK1582</f>
        <v>0</v>
      </c>
      <c r="AL1581" s="16">
        <f>AL1582</f>
        <v>0</v>
      </c>
      <c r="AM1581" s="16">
        <f>AM1582</f>
        <v>0</v>
      </c>
      <c r="AN1581" s="16">
        <f t="shared" si="2734"/>
        <v>60471.900000000001</v>
      </c>
      <c r="AO1581" s="16">
        <f t="shared" si="2735"/>
        <v>62165.900000000001</v>
      </c>
      <c r="AP1581" s="16">
        <f t="shared" si="2736"/>
        <v>61900.800000000003</v>
      </c>
      <c r="AQ1581" s="16">
        <f>AQ1582</f>
        <v>0</v>
      </c>
      <c r="AR1581" s="16">
        <f>AR1582</f>
        <v>0</v>
      </c>
      <c r="AS1581" s="16">
        <f>AS1582</f>
        <v>0</v>
      </c>
      <c r="AT1581" s="16">
        <f t="shared" si="2737"/>
        <v>60471.900000000001</v>
      </c>
      <c r="AU1581" s="16">
        <f t="shared" si="2738"/>
        <v>62165.900000000001</v>
      </c>
      <c r="AV1581" s="16">
        <f t="shared" si="2739"/>
        <v>61900.800000000003</v>
      </c>
      <c r="AW1581" s="16">
        <f>AW1582</f>
        <v>0</v>
      </c>
      <c r="AX1581" s="16">
        <f>AX1582</f>
        <v>0</v>
      </c>
      <c r="AY1581" s="16">
        <f>AY1582</f>
        <v>0</v>
      </c>
      <c r="AZ1581" s="16">
        <f t="shared" si="2740"/>
        <v>60471.900000000001</v>
      </c>
      <c r="BA1581" s="16">
        <f t="shared" si="2741"/>
        <v>62165.900000000001</v>
      </c>
      <c r="BB1581" s="16">
        <f t="shared" si="2742"/>
        <v>61900.800000000003</v>
      </c>
      <c r="BC1581" s="16">
        <f>BC1582</f>
        <v>0</v>
      </c>
      <c r="BD1581" s="30"/>
      <c r="BE1581" s="30"/>
      <c r="BF1581" s="1"/>
      <c r="BG1581" s="1"/>
      <c r="BH1581" s="1"/>
      <c r="BI1581" s="1"/>
      <c r="BJ1581" s="1"/>
    </row>
    <row r="1582" s="1" customFormat="1" ht="15">
      <c r="A1582" s="13" t="s">
        <v>1021</v>
      </c>
      <c r="B1582" s="14" t="s">
        <v>148</v>
      </c>
      <c r="C1582" s="13" t="s">
        <v>37</v>
      </c>
      <c r="D1582" s="13" t="s">
        <v>38</v>
      </c>
      <c r="E1582" s="29" t="s">
        <v>39</v>
      </c>
      <c r="F1582" s="16">
        <v>60471.900000000001</v>
      </c>
      <c r="G1582" s="16">
        <v>62165.900000000001</v>
      </c>
      <c r="H1582" s="16">
        <v>61900.800000000003</v>
      </c>
      <c r="I1582" s="16"/>
      <c r="J1582" s="16"/>
      <c r="K1582" s="16"/>
      <c r="L1582" s="16">
        <f t="shared" si="2693"/>
        <v>60471.900000000001</v>
      </c>
      <c r="M1582" s="16">
        <f t="shared" si="2694"/>
        <v>62165.900000000001</v>
      </c>
      <c r="N1582" s="16">
        <f t="shared" si="2695"/>
        <v>61900.800000000003</v>
      </c>
      <c r="O1582" s="16"/>
      <c r="P1582" s="16"/>
      <c r="Q1582" s="16"/>
      <c r="R1582" s="16">
        <f t="shared" si="2722"/>
        <v>60471.900000000001</v>
      </c>
      <c r="S1582" s="16">
        <f t="shared" si="2723"/>
        <v>62165.900000000001</v>
      </c>
      <c r="T1582" s="16">
        <f t="shared" si="2724"/>
        <v>61900.800000000003</v>
      </c>
      <c r="U1582" s="16"/>
      <c r="V1582" s="16"/>
      <c r="W1582" s="16"/>
      <c r="X1582" s="16">
        <f t="shared" si="2725"/>
        <v>60471.900000000001</v>
      </c>
      <c r="Y1582" s="16">
        <f t="shared" si="2726"/>
        <v>62165.900000000001</v>
      </c>
      <c r="Z1582" s="16">
        <f t="shared" si="2727"/>
        <v>61900.800000000003</v>
      </c>
      <c r="AA1582" s="16"/>
      <c r="AB1582" s="16"/>
      <c r="AC1582" s="16"/>
      <c r="AD1582" s="16">
        <f t="shared" si="2728"/>
        <v>60471.900000000001</v>
      </c>
      <c r="AE1582" s="16">
        <f t="shared" si="2729"/>
        <v>62165.900000000001</v>
      </c>
      <c r="AF1582" s="16">
        <f t="shared" si="2730"/>
        <v>61900.800000000003</v>
      </c>
      <c r="AG1582" s="16"/>
      <c r="AH1582" s="16">
        <f t="shared" si="2731"/>
        <v>60471.900000000001</v>
      </c>
      <c r="AI1582" s="16">
        <f t="shared" si="2732"/>
        <v>62165.900000000001</v>
      </c>
      <c r="AJ1582" s="16">
        <f t="shared" si="2733"/>
        <v>61900.800000000003</v>
      </c>
      <c r="AK1582" s="16"/>
      <c r="AL1582" s="16"/>
      <c r="AM1582" s="16"/>
      <c r="AN1582" s="16">
        <f t="shared" si="2734"/>
        <v>60471.900000000001</v>
      </c>
      <c r="AO1582" s="16">
        <f t="shared" si="2735"/>
        <v>62165.900000000001</v>
      </c>
      <c r="AP1582" s="16">
        <f t="shared" si="2736"/>
        <v>61900.800000000003</v>
      </c>
      <c r="AQ1582" s="16"/>
      <c r="AR1582" s="16"/>
      <c r="AS1582" s="16"/>
      <c r="AT1582" s="16">
        <f t="shared" si="2737"/>
        <v>60471.900000000001</v>
      </c>
      <c r="AU1582" s="16">
        <f t="shared" si="2738"/>
        <v>62165.900000000001</v>
      </c>
      <c r="AV1582" s="16">
        <f t="shared" si="2739"/>
        <v>61900.800000000003</v>
      </c>
      <c r="AW1582" s="16"/>
      <c r="AX1582" s="16"/>
      <c r="AY1582" s="16"/>
      <c r="AZ1582" s="16">
        <f t="shared" si="2740"/>
        <v>60471.900000000001</v>
      </c>
      <c r="BA1582" s="16">
        <f t="shared" si="2741"/>
        <v>62165.900000000001</v>
      </c>
      <c r="BB1582" s="16">
        <f t="shared" si="2742"/>
        <v>61900.800000000003</v>
      </c>
      <c r="BC1582" s="16"/>
      <c r="BD1582" s="30"/>
      <c r="BE1582" s="30"/>
      <c r="BF1582" s="1"/>
      <c r="BG1582" s="1"/>
      <c r="BH1582" s="1"/>
      <c r="BI1582" s="1"/>
      <c r="BJ1582" s="1"/>
    </row>
    <row r="1583" s="1" customFormat="1" ht="30">
      <c r="A1583" s="13" t="s">
        <v>1021</v>
      </c>
      <c r="B1583" s="14" t="s">
        <v>66</v>
      </c>
      <c r="C1583" s="13"/>
      <c r="D1583" s="13"/>
      <c r="E1583" s="29" t="s">
        <v>67</v>
      </c>
      <c r="F1583" s="16">
        <f>F1584</f>
        <v>2409.9000000000001</v>
      </c>
      <c r="G1583" s="16">
        <f>G1584</f>
        <v>2650.9000000000001</v>
      </c>
      <c r="H1583" s="16">
        <f>H1584</f>
        <v>2916</v>
      </c>
      <c r="I1583" s="16">
        <f>I1584</f>
        <v>0</v>
      </c>
      <c r="J1583" s="16">
        <f>J1584</f>
        <v>0</v>
      </c>
      <c r="K1583" s="16">
        <f>K1584</f>
        <v>0</v>
      </c>
      <c r="L1583" s="16">
        <f t="shared" si="2693"/>
        <v>2409.9000000000001</v>
      </c>
      <c r="M1583" s="16">
        <f t="shared" si="2694"/>
        <v>2650.9000000000001</v>
      </c>
      <c r="N1583" s="16">
        <f t="shared" si="2695"/>
        <v>2916</v>
      </c>
      <c r="O1583" s="16">
        <f>O1584</f>
        <v>0</v>
      </c>
      <c r="P1583" s="16">
        <f>P1584</f>
        <v>0</v>
      </c>
      <c r="Q1583" s="16">
        <f>Q1584</f>
        <v>0</v>
      </c>
      <c r="R1583" s="16">
        <f t="shared" si="2722"/>
        <v>2409.9000000000001</v>
      </c>
      <c r="S1583" s="16">
        <f t="shared" si="2723"/>
        <v>2650.9000000000001</v>
      </c>
      <c r="T1583" s="16">
        <f t="shared" si="2724"/>
        <v>2916</v>
      </c>
      <c r="U1583" s="16">
        <f>U1584</f>
        <v>0</v>
      </c>
      <c r="V1583" s="16">
        <f>V1584</f>
        <v>0</v>
      </c>
      <c r="W1583" s="16">
        <f>W1584</f>
        <v>0</v>
      </c>
      <c r="X1583" s="16">
        <f t="shared" si="2725"/>
        <v>2409.9000000000001</v>
      </c>
      <c r="Y1583" s="16">
        <f t="shared" si="2726"/>
        <v>2650.9000000000001</v>
      </c>
      <c r="Z1583" s="16">
        <f t="shared" si="2727"/>
        <v>2916</v>
      </c>
      <c r="AA1583" s="16">
        <f>AA1584</f>
        <v>0</v>
      </c>
      <c r="AB1583" s="16">
        <f>AB1584</f>
        <v>0</v>
      </c>
      <c r="AC1583" s="16">
        <f>AC1584</f>
        <v>0</v>
      </c>
      <c r="AD1583" s="16">
        <f t="shared" si="2728"/>
        <v>2409.9000000000001</v>
      </c>
      <c r="AE1583" s="16">
        <f t="shared" si="2729"/>
        <v>2650.9000000000001</v>
      </c>
      <c r="AF1583" s="16">
        <f t="shared" si="2730"/>
        <v>2916</v>
      </c>
      <c r="AG1583" s="16">
        <f>AG1584</f>
        <v>0</v>
      </c>
      <c r="AH1583" s="16">
        <f t="shared" si="2731"/>
        <v>2409.9000000000001</v>
      </c>
      <c r="AI1583" s="16">
        <f t="shared" si="2732"/>
        <v>2650.9000000000001</v>
      </c>
      <c r="AJ1583" s="16">
        <f t="shared" si="2733"/>
        <v>2916</v>
      </c>
      <c r="AK1583" s="16">
        <f>AK1584</f>
        <v>0</v>
      </c>
      <c r="AL1583" s="16">
        <f>AL1584</f>
        <v>0</v>
      </c>
      <c r="AM1583" s="16">
        <f>AM1584</f>
        <v>0</v>
      </c>
      <c r="AN1583" s="16">
        <f t="shared" si="2734"/>
        <v>2409.9000000000001</v>
      </c>
      <c r="AO1583" s="16">
        <f t="shared" si="2735"/>
        <v>2650.9000000000001</v>
      </c>
      <c r="AP1583" s="16">
        <f t="shared" si="2736"/>
        <v>2916</v>
      </c>
      <c r="AQ1583" s="16">
        <f>AQ1584</f>
        <v>0</v>
      </c>
      <c r="AR1583" s="16">
        <f>AR1584</f>
        <v>0</v>
      </c>
      <c r="AS1583" s="16">
        <f>AS1584</f>
        <v>0</v>
      </c>
      <c r="AT1583" s="16">
        <f t="shared" si="2737"/>
        <v>2409.9000000000001</v>
      </c>
      <c r="AU1583" s="16">
        <f t="shared" si="2738"/>
        <v>2650.9000000000001</v>
      </c>
      <c r="AV1583" s="16">
        <f t="shared" si="2739"/>
        <v>2916</v>
      </c>
      <c r="AW1583" s="16">
        <f>AW1584</f>
        <v>0</v>
      </c>
      <c r="AX1583" s="16">
        <f>AX1584</f>
        <v>0</v>
      </c>
      <c r="AY1583" s="16">
        <f>AY1584</f>
        <v>0</v>
      </c>
      <c r="AZ1583" s="16">
        <f t="shared" si="2740"/>
        <v>2409.9000000000001</v>
      </c>
      <c r="BA1583" s="16">
        <f t="shared" si="2741"/>
        <v>2650.9000000000001</v>
      </c>
      <c r="BB1583" s="16">
        <f t="shared" si="2742"/>
        <v>2916</v>
      </c>
      <c r="BC1583" s="16">
        <f>BC1584</f>
        <v>0</v>
      </c>
      <c r="BD1583" s="30"/>
      <c r="BE1583" s="30"/>
      <c r="BF1583" s="1"/>
      <c r="BG1583" s="1"/>
      <c r="BH1583" s="1"/>
      <c r="BI1583" s="1"/>
      <c r="BJ1583" s="1"/>
    </row>
    <row r="1584" s="1" customFormat="1" ht="15">
      <c r="A1584" s="13" t="s">
        <v>1021</v>
      </c>
      <c r="B1584" s="14" t="s">
        <v>66</v>
      </c>
      <c r="C1584" s="13" t="s">
        <v>37</v>
      </c>
      <c r="D1584" s="13" t="s">
        <v>38</v>
      </c>
      <c r="E1584" s="29" t="s">
        <v>39</v>
      </c>
      <c r="F1584" s="16">
        <v>2409.9000000000001</v>
      </c>
      <c r="G1584" s="16">
        <v>2650.9000000000001</v>
      </c>
      <c r="H1584" s="16">
        <v>2916</v>
      </c>
      <c r="I1584" s="16"/>
      <c r="J1584" s="16"/>
      <c r="K1584" s="16"/>
      <c r="L1584" s="16">
        <f t="shared" si="2693"/>
        <v>2409.9000000000001</v>
      </c>
      <c r="M1584" s="16">
        <f t="shared" si="2694"/>
        <v>2650.9000000000001</v>
      </c>
      <c r="N1584" s="16">
        <f t="shared" si="2695"/>
        <v>2916</v>
      </c>
      <c r="O1584" s="16"/>
      <c r="P1584" s="16"/>
      <c r="Q1584" s="16"/>
      <c r="R1584" s="16">
        <f t="shared" si="2722"/>
        <v>2409.9000000000001</v>
      </c>
      <c r="S1584" s="16">
        <f t="shared" si="2723"/>
        <v>2650.9000000000001</v>
      </c>
      <c r="T1584" s="16">
        <f t="shared" si="2724"/>
        <v>2916</v>
      </c>
      <c r="U1584" s="16"/>
      <c r="V1584" s="16"/>
      <c r="W1584" s="16"/>
      <c r="X1584" s="16">
        <f t="shared" si="2725"/>
        <v>2409.9000000000001</v>
      </c>
      <c r="Y1584" s="16">
        <f t="shared" si="2726"/>
        <v>2650.9000000000001</v>
      </c>
      <c r="Z1584" s="16">
        <f t="shared" si="2727"/>
        <v>2916</v>
      </c>
      <c r="AA1584" s="16"/>
      <c r="AB1584" s="16"/>
      <c r="AC1584" s="16"/>
      <c r="AD1584" s="16">
        <f t="shared" si="2728"/>
        <v>2409.9000000000001</v>
      </c>
      <c r="AE1584" s="16">
        <f t="shared" si="2729"/>
        <v>2650.9000000000001</v>
      </c>
      <c r="AF1584" s="16">
        <f t="shared" si="2730"/>
        <v>2916</v>
      </c>
      <c r="AG1584" s="16"/>
      <c r="AH1584" s="16">
        <f t="shared" si="2731"/>
        <v>2409.9000000000001</v>
      </c>
      <c r="AI1584" s="16">
        <f t="shared" si="2732"/>
        <v>2650.9000000000001</v>
      </c>
      <c r="AJ1584" s="16">
        <f t="shared" si="2733"/>
        <v>2916</v>
      </c>
      <c r="AK1584" s="16"/>
      <c r="AL1584" s="16"/>
      <c r="AM1584" s="16"/>
      <c r="AN1584" s="16">
        <f t="shared" si="2734"/>
        <v>2409.9000000000001</v>
      </c>
      <c r="AO1584" s="16">
        <f t="shared" si="2735"/>
        <v>2650.9000000000001</v>
      </c>
      <c r="AP1584" s="16">
        <f t="shared" si="2736"/>
        <v>2916</v>
      </c>
      <c r="AQ1584" s="16"/>
      <c r="AR1584" s="16"/>
      <c r="AS1584" s="16"/>
      <c r="AT1584" s="16">
        <f t="shared" si="2737"/>
        <v>2409.9000000000001</v>
      </c>
      <c r="AU1584" s="16">
        <f t="shared" si="2738"/>
        <v>2650.9000000000001</v>
      </c>
      <c r="AV1584" s="16">
        <f t="shared" si="2739"/>
        <v>2916</v>
      </c>
      <c r="AW1584" s="16"/>
      <c r="AX1584" s="16"/>
      <c r="AY1584" s="16"/>
      <c r="AZ1584" s="16">
        <f t="shared" si="2740"/>
        <v>2409.9000000000001</v>
      </c>
      <c r="BA1584" s="16">
        <f t="shared" si="2741"/>
        <v>2650.9000000000001</v>
      </c>
      <c r="BB1584" s="16">
        <f t="shared" si="2742"/>
        <v>2916</v>
      </c>
      <c r="BC1584" s="16"/>
      <c r="BD1584" s="30"/>
      <c r="BE1584" s="30"/>
      <c r="BF1584" s="1"/>
      <c r="BG1584" s="1"/>
      <c r="BH1584" s="1"/>
      <c r="BI1584" s="1"/>
      <c r="BJ1584" s="1"/>
    </row>
    <row r="1585" s="1" customFormat="1" ht="15">
      <c r="A1585" s="13" t="s">
        <v>1021</v>
      </c>
      <c r="B1585" s="14" t="s">
        <v>52</v>
      </c>
      <c r="C1585" s="13"/>
      <c r="D1585" s="13"/>
      <c r="E1585" s="29" t="s">
        <v>53</v>
      </c>
      <c r="F1585" s="16">
        <f>F1586</f>
        <v>50</v>
      </c>
      <c r="G1585" s="16">
        <f>G1586</f>
        <v>50</v>
      </c>
      <c r="H1585" s="16">
        <f>H1586</f>
        <v>50</v>
      </c>
      <c r="I1585" s="16">
        <f>I1586</f>
        <v>0</v>
      </c>
      <c r="J1585" s="16">
        <f>J1586</f>
        <v>0</v>
      </c>
      <c r="K1585" s="16">
        <f>K1586</f>
        <v>0</v>
      </c>
      <c r="L1585" s="16">
        <f t="shared" si="2693"/>
        <v>50</v>
      </c>
      <c r="M1585" s="16">
        <f t="shared" si="2694"/>
        <v>50</v>
      </c>
      <c r="N1585" s="16">
        <f t="shared" si="2695"/>
        <v>50</v>
      </c>
      <c r="O1585" s="16">
        <f>O1586</f>
        <v>0</v>
      </c>
      <c r="P1585" s="16">
        <f>P1586</f>
        <v>0</v>
      </c>
      <c r="Q1585" s="16">
        <f>Q1586</f>
        <v>0</v>
      </c>
      <c r="R1585" s="16">
        <f t="shared" si="2722"/>
        <v>50</v>
      </c>
      <c r="S1585" s="16">
        <f t="shared" si="2723"/>
        <v>50</v>
      </c>
      <c r="T1585" s="16">
        <f t="shared" si="2724"/>
        <v>50</v>
      </c>
      <c r="U1585" s="16">
        <f>U1586</f>
        <v>0</v>
      </c>
      <c r="V1585" s="16">
        <f>V1586</f>
        <v>0</v>
      </c>
      <c r="W1585" s="16">
        <f>W1586</f>
        <v>0</v>
      </c>
      <c r="X1585" s="16">
        <f t="shared" si="2725"/>
        <v>50</v>
      </c>
      <c r="Y1585" s="16">
        <f t="shared" si="2726"/>
        <v>50</v>
      </c>
      <c r="Z1585" s="16">
        <f t="shared" si="2727"/>
        <v>50</v>
      </c>
      <c r="AA1585" s="16">
        <f>AA1586</f>
        <v>0</v>
      </c>
      <c r="AB1585" s="16">
        <f>AB1586</f>
        <v>0</v>
      </c>
      <c r="AC1585" s="16">
        <f>AC1586</f>
        <v>0</v>
      </c>
      <c r="AD1585" s="16">
        <f t="shared" si="2728"/>
        <v>50</v>
      </c>
      <c r="AE1585" s="16">
        <f t="shared" si="2729"/>
        <v>50</v>
      </c>
      <c r="AF1585" s="16">
        <f t="shared" si="2730"/>
        <v>50</v>
      </c>
      <c r="AG1585" s="16">
        <f>AG1586</f>
        <v>0</v>
      </c>
      <c r="AH1585" s="16">
        <f t="shared" si="2731"/>
        <v>50</v>
      </c>
      <c r="AI1585" s="16">
        <f t="shared" si="2732"/>
        <v>50</v>
      </c>
      <c r="AJ1585" s="16">
        <f t="shared" si="2733"/>
        <v>50</v>
      </c>
      <c r="AK1585" s="16">
        <f>AK1586</f>
        <v>0</v>
      </c>
      <c r="AL1585" s="16">
        <f>AL1586</f>
        <v>0</v>
      </c>
      <c r="AM1585" s="16">
        <f>AM1586</f>
        <v>0</v>
      </c>
      <c r="AN1585" s="16">
        <f t="shared" si="2734"/>
        <v>50</v>
      </c>
      <c r="AO1585" s="16">
        <f t="shared" si="2735"/>
        <v>50</v>
      </c>
      <c r="AP1585" s="16">
        <f t="shared" si="2736"/>
        <v>50</v>
      </c>
      <c r="AQ1585" s="16">
        <f>AQ1586</f>
        <v>0</v>
      </c>
      <c r="AR1585" s="16">
        <f>AR1586</f>
        <v>0</v>
      </c>
      <c r="AS1585" s="16">
        <f>AS1586</f>
        <v>0</v>
      </c>
      <c r="AT1585" s="16">
        <f t="shared" si="2737"/>
        <v>50</v>
      </c>
      <c r="AU1585" s="16">
        <f t="shared" si="2738"/>
        <v>50</v>
      </c>
      <c r="AV1585" s="16">
        <f t="shared" si="2739"/>
        <v>50</v>
      </c>
      <c r="AW1585" s="16">
        <f>AW1586</f>
        <v>0</v>
      </c>
      <c r="AX1585" s="16">
        <f>AX1586</f>
        <v>0</v>
      </c>
      <c r="AY1585" s="16">
        <f>AY1586</f>
        <v>0</v>
      </c>
      <c r="AZ1585" s="16">
        <f t="shared" si="2740"/>
        <v>50</v>
      </c>
      <c r="BA1585" s="16">
        <f t="shared" si="2741"/>
        <v>50</v>
      </c>
      <c r="BB1585" s="16">
        <f t="shared" si="2742"/>
        <v>50</v>
      </c>
      <c r="BC1585" s="16">
        <f>BC1586</f>
        <v>0</v>
      </c>
      <c r="BD1585" s="30"/>
      <c r="BE1585" s="30"/>
      <c r="BF1585" s="1"/>
      <c r="BG1585" s="1"/>
      <c r="BH1585" s="1"/>
      <c r="BI1585" s="1"/>
      <c r="BJ1585" s="1"/>
    </row>
    <row r="1586" s="1" customFormat="1" ht="15">
      <c r="A1586" s="13" t="s">
        <v>1021</v>
      </c>
      <c r="B1586" s="14" t="s">
        <v>52</v>
      </c>
      <c r="C1586" s="13" t="s">
        <v>37</v>
      </c>
      <c r="D1586" s="13" t="s">
        <v>38</v>
      </c>
      <c r="E1586" s="29" t="s">
        <v>39</v>
      </c>
      <c r="F1586" s="16">
        <v>50</v>
      </c>
      <c r="G1586" s="16">
        <v>50</v>
      </c>
      <c r="H1586" s="16">
        <v>50</v>
      </c>
      <c r="I1586" s="16"/>
      <c r="J1586" s="16"/>
      <c r="K1586" s="16"/>
      <c r="L1586" s="16">
        <f t="shared" si="2693"/>
        <v>50</v>
      </c>
      <c r="M1586" s="16">
        <f t="shared" si="2694"/>
        <v>50</v>
      </c>
      <c r="N1586" s="16">
        <f t="shared" si="2695"/>
        <v>50</v>
      </c>
      <c r="O1586" s="16"/>
      <c r="P1586" s="16"/>
      <c r="Q1586" s="16"/>
      <c r="R1586" s="16">
        <f t="shared" si="2722"/>
        <v>50</v>
      </c>
      <c r="S1586" s="16">
        <f t="shared" si="2723"/>
        <v>50</v>
      </c>
      <c r="T1586" s="16">
        <f t="shared" si="2724"/>
        <v>50</v>
      </c>
      <c r="U1586" s="16"/>
      <c r="V1586" s="16"/>
      <c r="W1586" s="16"/>
      <c r="X1586" s="16">
        <f t="shared" si="2725"/>
        <v>50</v>
      </c>
      <c r="Y1586" s="16">
        <f t="shared" si="2726"/>
        <v>50</v>
      </c>
      <c r="Z1586" s="16">
        <f t="shared" si="2727"/>
        <v>50</v>
      </c>
      <c r="AA1586" s="16"/>
      <c r="AB1586" s="16"/>
      <c r="AC1586" s="16"/>
      <c r="AD1586" s="16">
        <f t="shared" si="2728"/>
        <v>50</v>
      </c>
      <c r="AE1586" s="16">
        <f t="shared" si="2729"/>
        <v>50</v>
      </c>
      <c r="AF1586" s="16">
        <f t="shared" si="2730"/>
        <v>50</v>
      </c>
      <c r="AG1586" s="16"/>
      <c r="AH1586" s="16">
        <f t="shared" si="2731"/>
        <v>50</v>
      </c>
      <c r="AI1586" s="16">
        <f t="shared" si="2732"/>
        <v>50</v>
      </c>
      <c r="AJ1586" s="16">
        <f t="shared" si="2733"/>
        <v>50</v>
      </c>
      <c r="AK1586" s="16"/>
      <c r="AL1586" s="16"/>
      <c r="AM1586" s="16"/>
      <c r="AN1586" s="16">
        <f t="shared" si="2734"/>
        <v>50</v>
      </c>
      <c r="AO1586" s="16">
        <f t="shared" si="2735"/>
        <v>50</v>
      </c>
      <c r="AP1586" s="16">
        <f t="shared" si="2736"/>
        <v>50</v>
      </c>
      <c r="AQ1586" s="16"/>
      <c r="AR1586" s="16"/>
      <c r="AS1586" s="16"/>
      <c r="AT1586" s="16">
        <f t="shared" si="2737"/>
        <v>50</v>
      </c>
      <c r="AU1586" s="16">
        <f t="shared" si="2738"/>
        <v>50</v>
      </c>
      <c r="AV1586" s="16">
        <f t="shared" si="2739"/>
        <v>50</v>
      </c>
      <c r="AW1586" s="16"/>
      <c r="AX1586" s="16"/>
      <c r="AY1586" s="16"/>
      <c r="AZ1586" s="16">
        <f t="shared" si="2740"/>
        <v>50</v>
      </c>
      <c r="BA1586" s="16">
        <f t="shared" si="2741"/>
        <v>50</v>
      </c>
      <c r="BB1586" s="16">
        <f t="shared" si="2742"/>
        <v>50</v>
      </c>
      <c r="BC1586" s="16"/>
      <c r="BD1586" s="30"/>
      <c r="BE1586" s="30"/>
      <c r="BF1586" s="1"/>
      <c r="BG1586" s="1"/>
      <c r="BH1586" s="1"/>
      <c r="BI1586" s="1"/>
      <c r="BJ1586" s="1"/>
    </row>
    <row r="1587" s="1" customFormat="1" ht="45">
      <c r="A1587" s="13" t="s">
        <v>1023</v>
      </c>
      <c r="B1587" s="14"/>
      <c r="C1587" s="13"/>
      <c r="D1587" s="13"/>
      <c r="E1587" s="29" t="s">
        <v>1024</v>
      </c>
      <c r="F1587" s="16">
        <f t="shared" ref="F1587:F1597" si="2743">F1588</f>
        <v>11335.700000000001</v>
      </c>
      <c r="G1587" s="16">
        <f t="shared" ref="G1587:G1597" si="2744">G1588</f>
        <v>12135.700000000001</v>
      </c>
      <c r="H1587" s="16">
        <f t="shared" ref="H1587:H1597" si="2745">H1588</f>
        <v>12935.700000000001</v>
      </c>
      <c r="I1587" s="16">
        <f t="shared" ref="I1587:I1597" si="2746">I1588</f>
        <v>0</v>
      </c>
      <c r="J1587" s="16">
        <f t="shared" ref="J1587:J1597" si="2747">J1588</f>
        <v>0</v>
      </c>
      <c r="K1587" s="16">
        <f t="shared" ref="K1587:K1597" si="2748">K1588</f>
        <v>0</v>
      </c>
      <c r="L1587" s="16">
        <f t="shared" si="2693"/>
        <v>11335.700000000001</v>
      </c>
      <c r="M1587" s="16">
        <f t="shared" si="2694"/>
        <v>12135.700000000001</v>
      </c>
      <c r="N1587" s="16">
        <f t="shared" si="2695"/>
        <v>12935.700000000001</v>
      </c>
      <c r="O1587" s="16">
        <f t="shared" ref="O1587:O1597" si="2749">O1588</f>
        <v>9336.2000000000007</v>
      </c>
      <c r="P1587" s="16">
        <f t="shared" ref="P1587:P1597" si="2750">P1588</f>
        <v>12400</v>
      </c>
      <c r="Q1587" s="16">
        <f t="shared" ref="Q1587:Q1597" si="2751">Q1588</f>
        <v>12400</v>
      </c>
      <c r="R1587" s="16">
        <f t="shared" si="2722"/>
        <v>20671.900000000001</v>
      </c>
      <c r="S1587" s="16">
        <f t="shared" si="2723"/>
        <v>24535.700000000001</v>
      </c>
      <c r="T1587" s="16">
        <f t="shared" si="2724"/>
        <v>25335.700000000001</v>
      </c>
      <c r="U1587" s="16">
        <f t="shared" ref="U1587:U1597" si="2752">U1588</f>
        <v>0</v>
      </c>
      <c r="V1587" s="16">
        <f t="shared" ref="V1587:V1597" si="2753">V1588</f>
        <v>0</v>
      </c>
      <c r="W1587" s="16">
        <f t="shared" ref="W1587:W1597" si="2754">W1588</f>
        <v>0</v>
      </c>
      <c r="X1587" s="16">
        <f t="shared" si="2725"/>
        <v>20671.900000000001</v>
      </c>
      <c r="Y1587" s="16">
        <f t="shared" si="2726"/>
        <v>24535.700000000001</v>
      </c>
      <c r="Z1587" s="16">
        <f t="shared" si="2727"/>
        <v>25335.700000000001</v>
      </c>
      <c r="AA1587" s="16">
        <f t="shared" ref="AA1587:AA1597" si="2755">AA1588</f>
        <v>635.60000000000002</v>
      </c>
      <c r="AB1587" s="16">
        <f t="shared" ref="AB1587:AB1597" si="2756">AB1588</f>
        <v>0</v>
      </c>
      <c r="AC1587" s="16">
        <f t="shared" ref="AC1587:AC1597" si="2757">AC1588</f>
        <v>0</v>
      </c>
      <c r="AD1587" s="16">
        <f t="shared" si="2728"/>
        <v>21307.5</v>
      </c>
      <c r="AE1587" s="16">
        <f t="shared" si="2729"/>
        <v>24535.700000000001</v>
      </c>
      <c r="AF1587" s="16">
        <f t="shared" si="2730"/>
        <v>25335.700000000001</v>
      </c>
      <c r="AG1587" s="16">
        <f t="shared" ref="AG1587:AG1597" si="2758">AG1588</f>
        <v>0</v>
      </c>
      <c r="AH1587" s="16">
        <f t="shared" si="2731"/>
        <v>21307.5</v>
      </c>
      <c r="AI1587" s="16">
        <f t="shared" si="2732"/>
        <v>24535.700000000001</v>
      </c>
      <c r="AJ1587" s="16">
        <f t="shared" si="2733"/>
        <v>25335.700000000001</v>
      </c>
      <c r="AK1587" s="16">
        <f t="shared" ref="AK1587:AK1597" si="2759">AK1588</f>
        <v>0</v>
      </c>
      <c r="AL1587" s="16">
        <f t="shared" ref="AL1587:AL1597" si="2760">AL1588</f>
        <v>0</v>
      </c>
      <c r="AM1587" s="16">
        <f t="shared" ref="AM1587:AM1597" si="2761">AM1588</f>
        <v>0</v>
      </c>
      <c r="AN1587" s="16">
        <f t="shared" si="2734"/>
        <v>21307.5</v>
      </c>
      <c r="AO1587" s="16">
        <f t="shared" si="2735"/>
        <v>24535.700000000001</v>
      </c>
      <c r="AP1587" s="16">
        <f t="shared" si="2736"/>
        <v>25335.700000000001</v>
      </c>
      <c r="AQ1587" s="16">
        <f t="shared" ref="AQ1587:AQ1597" si="2762">AQ1588</f>
        <v>0</v>
      </c>
      <c r="AR1587" s="16">
        <f t="shared" ref="AR1587:AR1597" si="2763">AR1588</f>
        <v>0</v>
      </c>
      <c r="AS1587" s="16">
        <f t="shared" ref="AS1587:AS1597" si="2764">AS1588</f>
        <v>0</v>
      </c>
      <c r="AT1587" s="16">
        <f t="shared" si="2737"/>
        <v>21307.5</v>
      </c>
      <c r="AU1587" s="16">
        <f t="shared" si="2738"/>
        <v>24535.700000000001</v>
      </c>
      <c r="AV1587" s="16">
        <f t="shared" si="2739"/>
        <v>25335.700000000001</v>
      </c>
      <c r="AW1587" s="16">
        <f t="shared" ref="AW1587:AW1597" si="2765">AW1588</f>
        <v>0</v>
      </c>
      <c r="AX1587" s="16">
        <f t="shared" ref="AX1587:AX1597" si="2766">AX1588</f>
        <v>0</v>
      </c>
      <c r="AY1587" s="16">
        <f t="shared" ref="AY1587:AY1597" si="2767">AY1588</f>
        <v>0</v>
      </c>
      <c r="AZ1587" s="16">
        <f t="shared" si="2740"/>
        <v>21307.5</v>
      </c>
      <c r="BA1587" s="16">
        <f t="shared" si="2741"/>
        <v>24535.700000000001</v>
      </c>
      <c r="BB1587" s="16">
        <f t="shared" si="2742"/>
        <v>25335.700000000001</v>
      </c>
      <c r="BC1587" s="16">
        <f t="shared" ref="BC1587:BC1597" si="2768">BC1588</f>
        <v>0</v>
      </c>
      <c r="BD1587" s="30"/>
      <c r="BE1587" s="30"/>
      <c r="BF1587" s="1"/>
      <c r="BG1587" s="1"/>
      <c r="BH1587" s="1"/>
      <c r="BI1587" s="1"/>
      <c r="BJ1587" s="1"/>
    </row>
    <row r="1588" s="1" customFormat="1" ht="30">
      <c r="A1588" s="13" t="s">
        <v>1023</v>
      </c>
      <c r="B1588" s="14" t="s">
        <v>192</v>
      </c>
      <c r="C1588" s="13"/>
      <c r="D1588" s="13"/>
      <c r="E1588" s="29" t="s">
        <v>193</v>
      </c>
      <c r="F1588" s="16">
        <f t="shared" si="2743"/>
        <v>11335.700000000001</v>
      </c>
      <c r="G1588" s="16">
        <f t="shared" si="2744"/>
        <v>12135.700000000001</v>
      </c>
      <c r="H1588" s="16">
        <f t="shared" si="2745"/>
        <v>12935.700000000001</v>
      </c>
      <c r="I1588" s="16">
        <f t="shared" si="2746"/>
        <v>0</v>
      </c>
      <c r="J1588" s="16">
        <f t="shared" si="2747"/>
        <v>0</v>
      </c>
      <c r="K1588" s="16">
        <f t="shared" si="2748"/>
        <v>0</v>
      </c>
      <c r="L1588" s="16">
        <f t="shared" si="2693"/>
        <v>11335.700000000001</v>
      </c>
      <c r="M1588" s="16">
        <f t="shared" si="2694"/>
        <v>12135.700000000001</v>
      </c>
      <c r="N1588" s="16">
        <f t="shared" si="2695"/>
        <v>12935.700000000001</v>
      </c>
      <c r="O1588" s="16">
        <f t="shared" si="2749"/>
        <v>9336.2000000000007</v>
      </c>
      <c r="P1588" s="16">
        <f t="shared" si="2750"/>
        <v>12400</v>
      </c>
      <c r="Q1588" s="16">
        <f t="shared" si="2751"/>
        <v>12400</v>
      </c>
      <c r="R1588" s="16">
        <f t="shared" si="2722"/>
        <v>20671.900000000001</v>
      </c>
      <c r="S1588" s="16">
        <f t="shared" si="2723"/>
        <v>24535.700000000001</v>
      </c>
      <c r="T1588" s="16">
        <f t="shared" si="2724"/>
        <v>25335.700000000001</v>
      </c>
      <c r="U1588" s="16">
        <f t="shared" si="2752"/>
        <v>0</v>
      </c>
      <c r="V1588" s="16">
        <f t="shared" si="2753"/>
        <v>0</v>
      </c>
      <c r="W1588" s="16">
        <f t="shared" si="2754"/>
        <v>0</v>
      </c>
      <c r="X1588" s="16">
        <f t="shared" si="2725"/>
        <v>20671.900000000001</v>
      </c>
      <c r="Y1588" s="16">
        <f t="shared" si="2726"/>
        <v>24535.700000000001</v>
      </c>
      <c r="Z1588" s="16">
        <f t="shared" si="2727"/>
        <v>25335.700000000001</v>
      </c>
      <c r="AA1588" s="16">
        <f t="shared" si="2755"/>
        <v>635.60000000000002</v>
      </c>
      <c r="AB1588" s="16">
        <f t="shared" si="2756"/>
        <v>0</v>
      </c>
      <c r="AC1588" s="16">
        <f t="shared" si="2757"/>
        <v>0</v>
      </c>
      <c r="AD1588" s="16">
        <f t="shared" si="2728"/>
        <v>21307.5</v>
      </c>
      <c r="AE1588" s="16">
        <f t="shared" si="2729"/>
        <v>24535.700000000001</v>
      </c>
      <c r="AF1588" s="16">
        <f t="shared" si="2730"/>
        <v>25335.700000000001</v>
      </c>
      <c r="AG1588" s="16">
        <f t="shared" si="2758"/>
        <v>0</v>
      </c>
      <c r="AH1588" s="16">
        <f t="shared" si="2731"/>
        <v>21307.5</v>
      </c>
      <c r="AI1588" s="16">
        <f t="shared" si="2732"/>
        <v>24535.700000000001</v>
      </c>
      <c r="AJ1588" s="16">
        <f t="shared" si="2733"/>
        <v>25335.700000000001</v>
      </c>
      <c r="AK1588" s="16">
        <f t="shared" si="2759"/>
        <v>0</v>
      </c>
      <c r="AL1588" s="16">
        <f t="shared" si="2760"/>
        <v>0</v>
      </c>
      <c r="AM1588" s="16">
        <f t="shared" si="2761"/>
        <v>0</v>
      </c>
      <c r="AN1588" s="16">
        <f t="shared" si="2734"/>
        <v>21307.5</v>
      </c>
      <c r="AO1588" s="16">
        <f t="shared" si="2735"/>
        <v>24535.700000000001</v>
      </c>
      <c r="AP1588" s="16">
        <f t="shared" si="2736"/>
        <v>25335.700000000001</v>
      </c>
      <c r="AQ1588" s="16">
        <f t="shared" si="2762"/>
        <v>0</v>
      </c>
      <c r="AR1588" s="16">
        <f t="shared" si="2763"/>
        <v>0</v>
      </c>
      <c r="AS1588" s="16">
        <f t="shared" si="2764"/>
        <v>0</v>
      </c>
      <c r="AT1588" s="16">
        <f t="shared" si="2737"/>
        <v>21307.5</v>
      </c>
      <c r="AU1588" s="16">
        <f t="shared" si="2738"/>
        <v>24535.700000000001</v>
      </c>
      <c r="AV1588" s="16">
        <f t="shared" si="2739"/>
        <v>25335.700000000001</v>
      </c>
      <c r="AW1588" s="16">
        <f t="shared" si="2765"/>
        <v>0</v>
      </c>
      <c r="AX1588" s="16">
        <f t="shared" si="2766"/>
        <v>0</v>
      </c>
      <c r="AY1588" s="16">
        <f t="shared" si="2767"/>
        <v>0</v>
      </c>
      <c r="AZ1588" s="16">
        <f t="shared" si="2740"/>
        <v>21307.5</v>
      </c>
      <c r="BA1588" s="16">
        <f t="shared" si="2741"/>
        <v>24535.700000000001</v>
      </c>
      <c r="BB1588" s="16">
        <f t="shared" si="2742"/>
        <v>25335.700000000001</v>
      </c>
      <c r="BC1588" s="16">
        <f t="shared" si="2768"/>
        <v>0</v>
      </c>
      <c r="BD1588" s="30"/>
      <c r="BE1588" s="30"/>
      <c r="BF1588" s="1"/>
      <c r="BG1588" s="1"/>
      <c r="BH1588" s="1"/>
      <c r="BI1588" s="1"/>
      <c r="BJ1588" s="1"/>
    </row>
    <row r="1589" s="1" customFormat="1" ht="15">
      <c r="A1589" s="13" t="s">
        <v>1023</v>
      </c>
      <c r="B1589" s="14">
        <v>300</v>
      </c>
      <c r="C1589" s="13" t="s">
        <v>107</v>
      </c>
      <c r="D1589" s="13" t="s">
        <v>106</v>
      </c>
      <c r="E1589" s="29" t="s">
        <v>224</v>
      </c>
      <c r="F1589" s="16">
        <v>11335.700000000001</v>
      </c>
      <c r="G1589" s="16">
        <v>12135.700000000001</v>
      </c>
      <c r="H1589" s="16">
        <v>12935.700000000001</v>
      </c>
      <c r="I1589" s="16"/>
      <c r="J1589" s="16"/>
      <c r="K1589" s="16"/>
      <c r="L1589" s="16">
        <f t="shared" si="2693"/>
        <v>11335.700000000001</v>
      </c>
      <c r="M1589" s="16">
        <f t="shared" si="2694"/>
        <v>12135.700000000001</v>
      </c>
      <c r="N1589" s="16">
        <f t="shared" si="2695"/>
        <v>12935.700000000001</v>
      </c>
      <c r="O1589" s="16">
        <v>9336.2000000000007</v>
      </c>
      <c r="P1589" s="16">
        <v>12400</v>
      </c>
      <c r="Q1589" s="16">
        <v>12400</v>
      </c>
      <c r="R1589" s="16">
        <f t="shared" si="2722"/>
        <v>20671.900000000001</v>
      </c>
      <c r="S1589" s="16">
        <f t="shared" si="2723"/>
        <v>24535.700000000001</v>
      </c>
      <c r="T1589" s="16">
        <f t="shared" si="2724"/>
        <v>25335.700000000001</v>
      </c>
      <c r="U1589" s="16"/>
      <c r="V1589" s="16"/>
      <c r="W1589" s="16"/>
      <c r="X1589" s="16">
        <f t="shared" si="2725"/>
        <v>20671.900000000001</v>
      </c>
      <c r="Y1589" s="16">
        <f t="shared" si="2726"/>
        <v>24535.700000000001</v>
      </c>
      <c r="Z1589" s="16">
        <f t="shared" si="2727"/>
        <v>25335.700000000001</v>
      </c>
      <c r="AA1589" s="16">
        <v>635.60000000000002</v>
      </c>
      <c r="AB1589" s="16"/>
      <c r="AC1589" s="16"/>
      <c r="AD1589" s="16">
        <f t="shared" si="2728"/>
        <v>21307.5</v>
      </c>
      <c r="AE1589" s="16">
        <f t="shared" si="2729"/>
        <v>24535.700000000001</v>
      </c>
      <c r="AF1589" s="16">
        <f t="shared" si="2730"/>
        <v>25335.700000000001</v>
      </c>
      <c r="AG1589" s="16"/>
      <c r="AH1589" s="16">
        <f t="shared" si="2731"/>
        <v>21307.5</v>
      </c>
      <c r="AI1589" s="16">
        <f t="shared" si="2732"/>
        <v>24535.700000000001</v>
      </c>
      <c r="AJ1589" s="16">
        <f t="shared" si="2733"/>
        <v>25335.700000000001</v>
      </c>
      <c r="AK1589" s="16"/>
      <c r="AL1589" s="16"/>
      <c r="AM1589" s="16"/>
      <c r="AN1589" s="16">
        <f t="shared" si="2734"/>
        <v>21307.5</v>
      </c>
      <c r="AO1589" s="16">
        <f t="shared" si="2735"/>
        <v>24535.700000000001</v>
      </c>
      <c r="AP1589" s="16">
        <f t="shared" si="2736"/>
        <v>25335.700000000001</v>
      </c>
      <c r="AQ1589" s="16"/>
      <c r="AR1589" s="16"/>
      <c r="AS1589" s="16"/>
      <c r="AT1589" s="16">
        <f t="shared" si="2737"/>
        <v>21307.5</v>
      </c>
      <c r="AU1589" s="16">
        <f t="shared" si="2738"/>
        <v>24535.700000000001</v>
      </c>
      <c r="AV1589" s="16">
        <f t="shared" si="2739"/>
        <v>25335.700000000001</v>
      </c>
      <c r="AW1589" s="16"/>
      <c r="AX1589" s="16"/>
      <c r="AY1589" s="16"/>
      <c r="AZ1589" s="16">
        <f t="shared" si="2740"/>
        <v>21307.5</v>
      </c>
      <c r="BA1589" s="16">
        <f t="shared" si="2741"/>
        <v>24535.700000000001</v>
      </c>
      <c r="BB1589" s="16">
        <f t="shared" si="2742"/>
        <v>25335.700000000001</v>
      </c>
      <c r="BC1589" s="16"/>
      <c r="BD1589" s="30"/>
      <c r="BE1589" s="30"/>
      <c r="BF1589" s="1"/>
      <c r="BG1589" s="1"/>
      <c r="BH1589" s="1"/>
      <c r="BI1589" s="1"/>
      <c r="BJ1589" s="1"/>
    </row>
    <row r="1590" s="1" customFormat="1" ht="60">
      <c r="A1590" s="13" t="s">
        <v>1025</v>
      </c>
      <c r="B1590" s="14"/>
      <c r="C1590" s="13"/>
      <c r="D1590" s="13"/>
      <c r="E1590" s="29" t="s">
        <v>1026</v>
      </c>
      <c r="F1590" s="16">
        <f t="shared" si="2743"/>
        <v>172.5</v>
      </c>
      <c r="G1590" s="16">
        <f t="shared" si="2744"/>
        <v>345</v>
      </c>
      <c r="H1590" s="16">
        <f t="shared" si="2745"/>
        <v>345</v>
      </c>
      <c r="I1590" s="16">
        <f t="shared" si="2746"/>
        <v>0</v>
      </c>
      <c r="J1590" s="16">
        <f t="shared" si="2747"/>
        <v>0</v>
      </c>
      <c r="K1590" s="16">
        <f t="shared" si="2748"/>
        <v>0</v>
      </c>
      <c r="L1590" s="16">
        <f t="shared" si="2693"/>
        <v>172.5</v>
      </c>
      <c r="M1590" s="16">
        <f t="shared" si="2694"/>
        <v>345</v>
      </c>
      <c r="N1590" s="16">
        <f t="shared" si="2695"/>
        <v>345</v>
      </c>
      <c r="O1590" s="16">
        <f t="shared" si="2749"/>
        <v>0</v>
      </c>
      <c r="P1590" s="16">
        <f t="shared" si="2750"/>
        <v>0</v>
      </c>
      <c r="Q1590" s="16">
        <f t="shared" si="2751"/>
        <v>0</v>
      </c>
      <c r="R1590" s="16">
        <f t="shared" si="2722"/>
        <v>172.5</v>
      </c>
      <c r="S1590" s="16">
        <f t="shared" si="2723"/>
        <v>345</v>
      </c>
      <c r="T1590" s="16">
        <f t="shared" si="2724"/>
        <v>345</v>
      </c>
      <c r="U1590" s="16">
        <f t="shared" si="2752"/>
        <v>0</v>
      </c>
      <c r="V1590" s="16">
        <f t="shared" si="2753"/>
        <v>0</v>
      </c>
      <c r="W1590" s="16">
        <f t="shared" si="2754"/>
        <v>0</v>
      </c>
      <c r="X1590" s="16">
        <f t="shared" si="2725"/>
        <v>172.5</v>
      </c>
      <c r="Y1590" s="16">
        <f t="shared" si="2726"/>
        <v>345</v>
      </c>
      <c r="Z1590" s="16">
        <f t="shared" si="2727"/>
        <v>345</v>
      </c>
      <c r="AA1590" s="16">
        <f t="shared" si="2755"/>
        <v>0</v>
      </c>
      <c r="AB1590" s="16">
        <f t="shared" si="2756"/>
        <v>0</v>
      </c>
      <c r="AC1590" s="16">
        <f t="shared" si="2757"/>
        <v>0</v>
      </c>
      <c r="AD1590" s="16">
        <f t="shared" si="2728"/>
        <v>172.5</v>
      </c>
      <c r="AE1590" s="16">
        <f t="shared" si="2729"/>
        <v>345</v>
      </c>
      <c r="AF1590" s="16">
        <f t="shared" si="2730"/>
        <v>345</v>
      </c>
      <c r="AG1590" s="16">
        <f t="shared" si="2758"/>
        <v>0</v>
      </c>
      <c r="AH1590" s="16">
        <f t="shared" si="2731"/>
        <v>172.5</v>
      </c>
      <c r="AI1590" s="16">
        <f t="shared" si="2732"/>
        <v>345</v>
      </c>
      <c r="AJ1590" s="16">
        <f t="shared" si="2733"/>
        <v>345</v>
      </c>
      <c r="AK1590" s="16">
        <f t="shared" si="2759"/>
        <v>0</v>
      </c>
      <c r="AL1590" s="16">
        <f t="shared" si="2760"/>
        <v>0</v>
      </c>
      <c r="AM1590" s="16">
        <f t="shared" si="2761"/>
        <v>0</v>
      </c>
      <c r="AN1590" s="16">
        <f t="shared" si="2734"/>
        <v>172.5</v>
      </c>
      <c r="AO1590" s="16">
        <f t="shared" si="2735"/>
        <v>345</v>
      </c>
      <c r="AP1590" s="16">
        <f t="shared" si="2736"/>
        <v>345</v>
      </c>
      <c r="AQ1590" s="16">
        <f t="shared" si="2762"/>
        <v>0</v>
      </c>
      <c r="AR1590" s="16">
        <f t="shared" si="2763"/>
        <v>0</v>
      </c>
      <c r="AS1590" s="16">
        <f t="shared" si="2764"/>
        <v>0</v>
      </c>
      <c r="AT1590" s="16">
        <f t="shared" si="2737"/>
        <v>172.5</v>
      </c>
      <c r="AU1590" s="16">
        <f t="shared" si="2738"/>
        <v>345</v>
      </c>
      <c r="AV1590" s="16">
        <f t="shared" si="2739"/>
        <v>345</v>
      </c>
      <c r="AW1590" s="16">
        <f t="shared" si="2765"/>
        <v>0</v>
      </c>
      <c r="AX1590" s="16">
        <f t="shared" si="2766"/>
        <v>0</v>
      </c>
      <c r="AY1590" s="16">
        <f t="shared" si="2767"/>
        <v>0</v>
      </c>
      <c r="AZ1590" s="16">
        <f t="shared" si="2740"/>
        <v>172.5</v>
      </c>
      <c r="BA1590" s="16">
        <f t="shared" si="2741"/>
        <v>345</v>
      </c>
      <c r="BB1590" s="16">
        <f t="shared" si="2742"/>
        <v>345</v>
      </c>
      <c r="BC1590" s="16">
        <f t="shared" si="2768"/>
        <v>0</v>
      </c>
      <c r="BD1590" s="30"/>
      <c r="BE1590" s="30"/>
      <c r="BF1590" s="1"/>
      <c r="BG1590" s="1"/>
      <c r="BH1590" s="1"/>
      <c r="BI1590" s="1"/>
      <c r="BJ1590" s="1"/>
    </row>
    <row r="1591" s="1" customFormat="1" ht="30">
      <c r="A1591" s="13" t="s">
        <v>1025</v>
      </c>
      <c r="B1591" s="14" t="s">
        <v>192</v>
      </c>
      <c r="C1591" s="13"/>
      <c r="D1591" s="13"/>
      <c r="E1591" s="29" t="s">
        <v>193</v>
      </c>
      <c r="F1591" s="16">
        <f t="shared" si="2743"/>
        <v>172.5</v>
      </c>
      <c r="G1591" s="16">
        <f t="shared" si="2744"/>
        <v>345</v>
      </c>
      <c r="H1591" s="16">
        <f t="shared" si="2745"/>
        <v>345</v>
      </c>
      <c r="I1591" s="16">
        <f t="shared" si="2746"/>
        <v>0</v>
      </c>
      <c r="J1591" s="16">
        <f t="shared" si="2747"/>
        <v>0</v>
      </c>
      <c r="K1591" s="16">
        <f t="shared" si="2748"/>
        <v>0</v>
      </c>
      <c r="L1591" s="16">
        <f t="shared" si="2693"/>
        <v>172.5</v>
      </c>
      <c r="M1591" s="16">
        <f t="shared" si="2694"/>
        <v>345</v>
      </c>
      <c r="N1591" s="16">
        <f t="shared" si="2695"/>
        <v>345</v>
      </c>
      <c r="O1591" s="16">
        <f t="shared" si="2749"/>
        <v>0</v>
      </c>
      <c r="P1591" s="16">
        <f t="shared" si="2750"/>
        <v>0</v>
      </c>
      <c r="Q1591" s="16">
        <f t="shared" si="2751"/>
        <v>0</v>
      </c>
      <c r="R1591" s="16">
        <f t="shared" si="2722"/>
        <v>172.5</v>
      </c>
      <c r="S1591" s="16">
        <f t="shared" si="2723"/>
        <v>345</v>
      </c>
      <c r="T1591" s="16">
        <f t="shared" si="2724"/>
        <v>345</v>
      </c>
      <c r="U1591" s="16">
        <f t="shared" si="2752"/>
        <v>0</v>
      </c>
      <c r="V1591" s="16">
        <f t="shared" si="2753"/>
        <v>0</v>
      </c>
      <c r="W1591" s="16">
        <f t="shared" si="2754"/>
        <v>0</v>
      </c>
      <c r="X1591" s="16">
        <f t="shared" si="2725"/>
        <v>172.5</v>
      </c>
      <c r="Y1591" s="16">
        <f t="shared" si="2726"/>
        <v>345</v>
      </c>
      <c r="Z1591" s="16">
        <f t="shared" si="2727"/>
        <v>345</v>
      </c>
      <c r="AA1591" s="16">
        <f t="shared" si="2755"/>
        <v>0</v>
      </c>
      <c r="AB1591" s="16">
        <f t="shared" si="2756"/>
        <v>0</v>
      </c>
      <c r="AC1591" s="16">
        <f t="shared" si="2757"/>
        <v>0</v>
      </c>
      <c r="AD1591" s="16">
        <f t="shared" si="2728"/>
        <v>172.5</v>
      </c>
      <c r="AE1591" s="16">
        <f t="shared" si="2729"/>
        <v>345</v>
      </c>
      <c r="AF1591" s="16">
        <f t="shared" si="2730"/>
        <v>345</v>
      </c>
      <c r="AG1591" s="16">
        <f t="shared" si="2758"/>
        <v>0</v>
      </c>
      <c r="AH1591" s="16">
        <f t="shared" si="2731"/>
        <v>172.5</v>
      </c>
      <c r="AI1591" s="16">
        <f t="shared" si="2732"/>
        <v>345</v>
      </c>
      <c r="AJ1591" s="16">
        <f t="shared" si="2733"/>
        <v>345</v>
      </c>
      <c r="AK1591" s="16">
        <f t="shared" si="2759"/>
        <v>0</v>
      </c>
      <c r="AL1591" s="16">
        <f t="shared" si="2760"/>
        <v>0</v>
      </c>
      <c r="AM1591" s="16">
        <f t="shared" si="2761"/>
        <v>0</v>
      </c>
      <c r="AN1591" s="16">
        <f t="shared" si="2734"/>
        <v>172.5</v>
      </c>
      <c r="AO1591" s="16">
        <f t="shared" si="2735"/>
        <v>345</v>
      </c>
      <c r="AP1591" s="16">
        <f t="shared" si="2736"/>
        <v>345</v>
      </c>
      <c r="AQ1591" s="16">
        <f t="shared" si="2762"/>
        <v>0</v>
      </c>
      <c r="AR1591" s="16">
        <f t="shared" si="2763"/>
        <v>0</v>
      </c>
      <c r="AS1591" s="16">
        <f t="shared" si="2764"/>
        <v>0</v>
      </c>
      <c r="AT1591" s="16">
        <f t="shared" si="2737"/>
        <v>172.5</v>
      </c>
      <c r="AU1591" s="16">
        <f t="shared" si="2738"/>
        <v>345</v>
      </c>
      <c r="AV1591" s="16">
        <f t="shared" si="2739"/>
        <v>345</v>
      </c>
      <c r="AW1591" s="16">
        <f t="shared" si="2765"/>
        <v>0</v>
      </c>
      <c r="AX1591" s="16">
        <f t="shared" si="2766"/>
        <v>0</v>
      </c>
      <c r="AY1591" s="16">
        <f t="shared" si="2767"/>
        <v>0</v>
      </c>
      <c r="AZ1591" s="16">
        <f t="shared" si="2740"/>
        <v>172.5</v>
      </c>
      <c r="BA1591" s="16">
        <f t="shared" si="2741"/>
        <v>345</v>
      </c>
      <c r="BB1591" s="16">
        <f t="shared" si="2742"/>
        <v>345</v>
      </c>
      <c r="BC1591" s="16">
        <f t="shared" si="2768"/>
        <v>0</v>
      </c>
      <c r="BD1591" s="30"/>
      <c r="BE1591" s="30"/>
      <c r="BF1591" s="1"/>
      <c r="BG1591" s="1"/>
      <c r="BH1591" s="1"/>
      <c r="BI1591" s="1"/>
      <c r="BJ1591" s="1"/>
    </row>
    <row r="1592" s="1" customFormat="1" ht="15">
      <c r="A1592" s="13" t="s">
        <v>1025</v>
      </c>
      <c r="B1592" s="14" t="s">
        <v>192</v>
      </c>
      <c r="C1592" s="13" t="s">
        <v>37</v>
      </c>
      <c r="D1592" s="13" t="s">
        <v>38</v>
      </c>
      <c r="E1592" s="29" t="s">
        <v>39</v>
      </c>
      <c r="F1592" s="16">
        <v>172.5</v>
      </c>
      <c r="G1592" s="16">
        <v>345</v>
      </c>
      <c r="H1592" s="16">
        <v>345</v>
      </c>
      <c r="I1592" s="16"/>
      <c r="J1592" s="16"/>
      <c r="K1592" s="16"/>
      <c r="L1592" s="16">
        <f t="shared" si="2693"/>
        <v>172.5</v>
      </c>
      <c r="M1592" s="16">
        <f t="shared" si="2694"/>
        <v>345</v>
      </c>
      <c r="N1592" s="16">
        <f t="shared" si="2695"/>
        <v>345</v>
      </c>
      <c r="O1592" s="16"/>
      <c r="P1592" s="16"/>
      <c r="Q1592" s="16"/>
      <c r="R1592" s="16">
        <f t="shared" si="2722"/>
        <v>172.5</v>
      </c>
      <c r="S1592" s="16">
        <f t="shared" si="2723"/>
        <v>345</v>
      </c>
      <c r="T1592" s="16">
        <f t="shared" si="2724"/>
        <v>345</v>
      </c>
      <c r="U1592" s="16"/>
      <c r="V1592" s="16"/>
      <c r="W1592" s="16"/>
      <c r="X1592" s="16">
        <f t="shared" si="2725"/>
        <v>172.5</v>
      </c>
      <c r="Y1592" s="16">
        <f t="shared" si="2726"/>
        <v>345</v>
      </c>
      <c r="Z1592" s="16">
        <f t="shared" si="2727"/>
        <v>345</v>
      </c>
      <c r="AA1592" s="16"/>
      <c r="AB1592" s="16"/>
      <c r="AC1592" s="16"/>
      <c r="AD1592" s="16">
        <f t="shared" si="2728"/>
        <v>172.5</v>
      </c>
      <c r="AE1592" s="16">
        <f t="shared" si="2729"/>
        <v>345</v>
      </c>
      <c r="AF1592" s="16">
        <f t="shared" si="2730"/>
        <v>345</v>
      </c>
      <c r="AG1592" s="16"/>
      <c r="AH1592" s="16">
        <f t="shared" si="2731"/>
        <v>172.5</v>
      </c>
      <c r="AI1592" s="16">
        <f t="shared" si="2732"/>
        <v>345</v>
      </c>
      <c r="AJ1592" s="16">
        <f t="shared" si="2733"/>
        <v>345</v>
      </c>
      <c r="AK1592" s="16"/>
      <c r="AL1592" s="16"/>
      <c r="AM1592" s="16"/>
      <c r="AN1592" s="16">
        <f t="shared" si="2734"/>
        <v>172.5</v>
      </c>
      <c r="AO1592" s="16">
        <f t="shared" si="2735"/>
        <v>345</v>
      </c>
      <c r="AP1592" s="16">
        <f t="shared" si="2736"/>
        <v>345</v>
      </c>
      <c r="AQ1592" s="16"/>
      <c r="AR1592" s="16"/>
      <c r="AS1592" s="16"/>
      <c r="AT1592" s="16">
        <f t="shared" si="2737"/>
        <v>172.5</v>
      </c>
      <c r="AU1592" s="16">
        <f t="shared" si="2738"/>
        <v>345</v>
      </c>
      <c r="AV1592" s="16">
        <f t="shared" si="2739"/>
        <v>345</v>
      </c>
      <c r="AW1592" s="16"/>
      <c r="AX1592" s="16"/>
      <c r="AY1592" s="16"/>
      <c r="AZ1592" s="16">
        <f t="shared" si="2740"/>
        <v>172.5</v>
      </c>
      <c r="BA1592" s="16">
        <f t="shared" si="2741"/>
        <v>345</v>
      </c>
      <c r="BB1592" s="16">
        <f t="shared" si="2742"/>
        <v>345</v>
      </c>
      <c r="BC1592" s="16"/>
      <c r="BD1592" s="30"/>
      <c r="BE1592" s="30"/>
      <c r="BF1592" s="1"/>
      <c r="BG1592" s="1"/>
      <c r="BH1592" s="1"/>
      <c r="BI1592" s="1"/>
      <c r="BJ1592" s="1"/>
    </row>
    <row r="1593" s="1" customFormat="1" ht="45">
      <c r="A1593" s="13" t="s">
        <v>1027</v>
      </c>
      <c r="B1593" s="14"/>
      <c r="C1593" s="13"/>
      <c r="D1593" s="13"/>
      <c r="E1593" s="29" t="s">
        <v>1028</v>
      </c>
      <c r="F1593" s="16">
        <f t="shared" si="2743"/>
        <v>172.5</v>
      </c>
      <c r="G1593" s="16">
        <f t="shared" si="2744"/>
        <v>172.5</v>
      </c>
      <c r="H1593" s="16">
        <f t="shared" si="2745"/>
        <v>172.5</v>
      </c>
      <c r="I1593" s="16">
        <f t="shared" si="2746"/>
        <v>0</v>
      </c>
      <c r="J1593" s="16">
        <f t="shared" si="2747"/>
        <v>0</v>
      </c>
      <c r="K1593" s="16">
        <f t="shared" si="2748"/>
        <v>0</v>
      </c>
      <c r="L1593" s="16">
        <f t="shared" si="2693"/>
        <v>172.5</v>
      </c>
      <c r="M1593" s="16">
        <f t="shared" si="2694"/>
        <v>172.5</v>
      </c>
      <c r="N1593" s="16">
        <f t="shared" si="2695"/>
        <v>172.5</v>
      </c>
      <c r="O1593" s="16">
        <f t="shared" si="2749"/>
        <v>0</v>
      </c>
      <c r="P1593" s="16">
        <f t="shared" si="2750"/>
        <v>0</v>
      </c>
      <c r="Q1593" s="16">
        <f t="shared" si="2751"/>
        <v>0</v>
      </c>
      <c r="R1593" s="16">
        <f t="shared" si="2722"/>
        <v>172.5</v>
      </c>
      <c r="S1593" s="16">
        <f t="shared" si="2723"/>
        <v>172.5</v>
      </c>
      <c r="T1593" s="16">
        <f t="shared" si="2724"/>
        <v>172.5</v>
      </c>
      <c r="U1593" s="16">
        <f t="shared" si="2752"/>
        <v>0</v>
      </c>
      <c r="V1593" s="16">
        <f t="shared" si="2753"/>
        <v>0</v>
      </c>
      <c r="W1593" s="16">
        <f t="shared" si="2754"/>
        <v>0</v>
      </c>
      <c r="X1593" s="16">
        <f t="shared" si="2725"/>
        <v>172.5</v>
      </c>
      <c r="Y1593" s="16">
        <f t="shared" si="2726"/>
        <v>172.5</v>
      </c>
      <c r="Z1593" s="16">
        <f t="shared" si="2727"/>
        <v>172.5</v>
      </c>
      <c r="AA1593" s="16">
        <f t="shared" si="2755"/>
        <v>0</v>
      </c>
      <c r="AB1593" s="16">
        <f t="shared" si="2756"/>
        <v>0</v>
      </c>
      <c r="AC1593" s="16">
        <f t="shared" si="2757"/>
        <v>0</v>
      </c>
      <c r="AD1593" s="16">
        <f t="shared" si="2728"/>
        <v>172.5</v>
      </c>
      <c r="AE1593" s="16">
        <f t="shared" si="2729"/>
        <v>172.5</v>
      </c>
      <c r="AF1593" s="16">
        <f t="shared" si="2730"/>
        <v>172.5</v>
      </c>
      <c r="AG1593" s="16">
        <f t="shared" si="2758"/>
        <v>0</v>
      </c>
      <c r="AH1593" s="16">
        <f t="shared" si="2731"/>
        <v>172.5</v>
      </c>
      <c r="AI1593" s="16">
        <f t="shared" si="2732"/>
        <v>172.5</v>
      </c>
      <c r="AJ1593" s="16">
        <f t="shared" si="2733"/>
        <v>172.5</v>
      </c>
      <c r="AK1593" s="16">
        <f t="shared" si="2759"/>
        <v>0</v>
      </c>
      <c r="AL1593" s="16">
        <f t="shared" si="2760"/>
        <v>0</v>
      </c>
      <c r="AM1593" s="16">
        <f t="shared" si="2761"/>
        <v>0</v>
      </c>
      <c r="AN1593" s="16">
        <f t="shared" si="2734"/>
        <v>172.5</v>
      </c>
      <c r="AO1593" s="16">
        <f t="shared" si="2735"/>
        <v>172.5</v>
      </c>
      <c r="AP1593" s="16">
        <f t="shared" si="2736"/>
        <v>172.5</v>
      </c>
      <c r="AQ1593" s="16">
        <f t="shared" si="2762"/>
        <v>0</v>
      </c>
      <c r="AR1593" s="16">
        <f t="shared" si="2763"/>
        <v>0</v>
      </c>
      <c r="AS1593" s="16">
        <f t="shared" si="2764"/>
        <v>0</v>
      </c>
      <c r="AT1593" s="16">
        <f t="shared" si="2737"/>
        <v>172.5</v>
      </c>
      <c r="AU1593" s="16">
        <f t="shared" si="2738"/>
        <v>172.5</v>
      </c>
      <c r="AV1593" s="16">
        <f t="shared" si="2739"/>
        <v>172.5</v>
      </c>
      <c r="AW1593" s="16">
        <f t="shared" si="2765"/>
        <v>0</v>
      </c>
      <c r="AX1593" s="16">
        <f t="shared" si="2766"/>
        <v>0</v>
      </c>
      <c r="AY1593" s="16">
        <f t="shared" si="2767"/>
        <v>0</v>
      </c>
      <c r="AZ1593" s="16">
        <f t="shared" si="2740"/>
        <v>172.5</v>
      </c>
      <c r="BA1593" s="16">
        <f t="shared" si="2741"/>
        <v>172.5</v>
      </c>
      <c r="BB1593" s="16">
        <f t="shared" si="2742"/>
        <v>172.5</v>
      </c>
      <c r="BC1593" s="16">
        <f t="shared" si="2768"/>
        <v>0</v>
      </c>
      <c r="BD1593" s="30"/>
      <c r="BE1593" s="30"/>
      <c r="BF1593" s="1"/>
      <c r="BG1593" s="1"/>
      <c r="BH1593" s="1"/>
      <c r="BI1593" s="1"/>
      <c r="BJ1593" s="1"/>
    </row>
    <row r="1594" s="1" customFormat="1" ht="30">
      <c r="A1594" s="13" t="s">
        <v>1027</v>
      </c>
      <c r="B1594" s="14" t="s">
        <v>192</v>
      </c>
      <c r="C1594" s="13"/>
      <c r="D1594" s="13"/>
      <c r="E1594" s="29" t="s">
        <v>193</v>
      </c>
      <c r="F1594" s="16">
        <f t="shared" si="2743"/>
        <v>172.5</v>
      </c>
      <c r="G1594" s="16">
        <f t="shared" si="2744"/>
        <v>172.5</v>
      </c>
      <c r="H1594" s="16">
        <f t="shared" si="2745"/>
        <v>172.5</v>
      </c>
      <c r="I1594" s="16">
        <f t="shared" si="2746"/>
        <v>0</v>
      </c>
      <c r="J1594" s="16">
        <f t="shared" si="2747"/>
        <v>0</v>
      </c>
      <c r="K1594" s="16">
        <f t="shared" si="2748"/>
        <v>0</v>
      </c>
      <c r="L1594" s="16">
        <f t="shared" si="2693"/>
        <v>172.5</v>
      </c>
      <c r="M1594" s="16">
        <f t="shared" si="2694"/>
        <v>172.5</v>
      </c>
      <c r="N1594" s="16">
        <f t="shared" si="2695"/>
        <v>172.5</v>
      </c>
      <c r="O1594" s="16">
        <f t="shared" si="2749"/>
        <v>0</v>
      </c>
      <c r="P1594" s="16">
        <f t="shared" si="2750"/>
        <v>0</v>
      </c>
      <c r="Q1594" s="16">
        <f t="shared" si="2751"/>
        <v>0</v>
      </c>
      <c r="R1594" s="16">
        <f t="shared" si="2722"/>
        <v>172.5</v>
      </c>
      <c r="S1594" s="16">
        <f t="shared" si="2723"/>
        <v>172.5</v>
      </c>
      <c r="T1594" s="16">
        <f t="shared" si="2724"/>
        <v>172.5</v>
      </c>
      <c r="U1594" s="16">
        <f t="shared" si="2752"/>
        <v>0</v>
      </c>
      <c r="V1594" s="16">
        <f t="shared" si="2753"/>
        <v>0</v>
      </c>
      <c r="W1594" s="16">
        <f t="shared" si="2754"/>
        <v>0</v>
      </c>
      <c r="X1594" s="16">
        <f t="shared" si="2725"/>
        <v>172.5</v>
      </c>
      <c r="Y1594" s="16">
        <f t="shared" si="2726"/>
        <v>172.5</v>
      </c>
      <c r="Z1594" s="16">
        <f t="shared" si="2727"/>
        <v>172.5</v>
      </c>
      <c r="AA1594" s="16">
        <f t="shared" si="2755"/>
        <v>0</v>
      </c>
      <c r="AB1594" s="16">
        <f t="shared" si="2756"/>
        <v>0</v>
      </c>
      <c r="AC1594" s="16">
        <f t="shared" si="2757"/>
        <v>0</v>
      </c>
      <c r="AD1594" s="16">
        <f t="shared" si="2728"/>
        <v>172.5</v>
      </c>
      <c r="AE1594" s="16">
        <f t="shared" si="2729"/>
        <v>172.5</v>
      </c>
      <c r="AF1594" s="16">
        <f t="shared" si="2730"/>
        <v>172.5</v>
      </c>
      <c r="AG1594" s="16">
        <f t="shared" si="2758"/>
        <v>0</v>
      </c>
      <c r="AH1594" s="16">
        <f t="shared" si="2731"/>
        <v>172.5</v>
      </c>
      <c r="AI1594" s="16">
        <f t="shared" si="2732"/>
        <v>172.5</v>
      </c>
      <c r="AJ1594" s="16">
        <f t="shared" si="2733"/>
        <v>172.5</v>
      </c>
      <c r="AK1594" s="16">
        <f t="shared" si="2759"/>
        <v>0</v>
      </c>
      <c r="AL1594" s="16">
        <f t="shared" si="2760"/>
        <v>0</v>
      </c>
      <c r="AM1594" s="16">
        <f t="shared" si="2761"/>
        <v>0</v>
      </c>
      <c r="AN1594" s="16">
        <f t="shared" si="2734"/>
        <v>172.5</v>
      </c>
      <c r="AO1594" s="16">
        <f t="shared" si="2735"/>
        <v>172.5</v>
      </c>
      <c r="AP1594" s="16">
        <f t="shared" si="2736"/>
        <v>172.5</v>
      </c>
      <c r="AQ1594" s="16">
        <f t="shared" si="2762"/>
        <v>0</v>
      </c>
      <c r="AR1594" s="16">
        <f t="shared" si="2763"/>
        <v>0</v>
      </c>
      <c r="AS1594" s="16">
        <f t="shared" si="2764"/>
        <v>0</v>
      </c>
      <c r="AT1594" s="16">
        <f t="shared" si="2737"/>
        <v>172.5</v>
      </c>
      <c r="AU1594" s="16">
        <f t="shared" si="2738"/>
        <v>172.5</v>
      </c>
      <c r="AV1594" s="16">
        <f t="shared" si="2739"/>
        <v>172.5</v>
      </c>
      <c r="AW1594" s="16">
        <f t="shared" si="2765"/>
        <v>0</v>
      </c>
      <c r="AX1594" s="16">
        <f t="shared" si="2766"/>
        <v>0</v>
      </c>
      <c r="AY1594" s="16">
        <f t="shared" si="2767"/>
        <v>0</v>
      </c>
      <c r="AZ1594" s="16">
        <f t="shared" si="2740"/>
        <v>172.5</v>
      </c>
      <c r="BA1594" s="16">
        <f t="shared" si="2741"/>
        <v>172.5</v>
      </c>
      <c r="BB1594" s="16">
        <f t="shared" si="2742"/>
        <v>172.5</v>
      </c>
      <c r="BC1594" s="16">
        <f t="shared" si="2768"/>
        <v>0</v>
      </c>
      <c r="BD1594" s="30"/>
      <c r="BE1594" s="30"/>
      <c r="BF1594" s="1"/>
      <c r="BG1594" s="1"/>
      <c r="BH1594" s="1"/>
      <c r="BI1594" s="1"/>
      <c r="BJ1594" s="1"/>
    </row>
    <row r="1595" s="1" customFormat="1" ht="15">
      <c r="A1595" s="13" t="s">
        <v>1027</v>
      </c>
      <c r="B1595" s="14">
        <v>300</v>
      </c>
      <c r="C1595" s="13" t="s">
        <v>37</v>
      </c>
      <c r="D1595" s="13" t="s">
        <v>38</v>
      </c>
      <c r="E1595" s="29" t="s">
        <v>39</v>
      </c>
      <c r="F1595" s="16">
        <v>172.5</v>
      </c>
      <c r="G1595" s="16">
        <v>172.5</v>
      </c>
      <c r="H1595" s="16">
        <v>172.5</v>
      </c>
      <c r="I1595" s="16"/>
      <c r="J1595" s="16"/>
      <c r="K1595" s="16"/>
      <c r="L1595" s="16">
        <f t="shared" si="2693"/>
        <v>172.5</v>
      </c>
      <c r="M1595" s="16">
        <f t="shared" si="2694"/>
        <v>172.5</v>
      </c>
      <c r="N1595" s="16">
        <f t="shared" si="2695"/>
        <v>172.5</v>
      </c>
      <c r="O1595" s="16"/>
      <c r="P1595" s="16"/>
      <c r="Q1595" s="16"/>
      <c r="R1595" s="16">
        <f t="shared" si="2722"/>
        <v>172.5</v>
      </c>
      <c r="S1595" s="16">
        <f t="shared" si="2723"/>
        <v>172.5</v>
      </c>
      <c r="T1595" s="16">
        <f t="shared" si="2724"/>
        <v>172.5</v>
      </c>
      <c r="U1595" s="16"/>
      <c r="V1595" s="16"/>
      <c r="W1595" s="16"/>
      <c r="X1595" s="16">
        <f t="shared" si="2725"/>
        <v>172.5</v>
      </c>
      <c r="Y1595" s="16">
        <f t="shared" si="2726"/>
        <v>172.5</v>
      </c>
      <c r="Z1595" s="16">
        <f t="shared" si="2727"/>
        <v>172.5</v>
      </c>
      <c r="AA1595" s="16"/>
      <c r="AB1595" s="16"/>
      <c r="AC1595" s="16"/>
      <c r="AD1595" s="16">
        <f t="shared" si="2728"/>
        <v>172.5</v>
      </c>
      <c r="AE1595" s="16">
        <f t="shared" si="2729"/>
        <v>172.5</v>
      </c>
      <c r="AF1595" s="16">
        <f t="shared" si="2730"/>
        <v>172.5</v>
      </c>
      <c r="AG1595" s="16"/>
      <c r="AH1595" s="16">
        <f t="shared" si="2731"/>
        <v>172.5</v>
      </c>
      <c r="AI1595" s="16">
        <f t="shared" si="2732"/>
        <v>172.5</v>
      </c>
      <c r="AJ1595" s="16">
        <f t="shared" si="2733"/>
        <v>172.5</v>
      </c>
      <c r="AK1595" s="16"/>
      <c r="AL1595" s="16"/>
      <c r="AM1595" s="16"/>
      <c r="AN1595" s="16">
        <f t="shared" si="2734"/>
        <v>172.5</v>
      </c>
      <c r="AO1595" s="16">
        <f t="shared" si="2735"/>
        <v>172.5</v>
      </c>
      <c r="AP1595" s="16">
        <f t="shared" si="2736"/>
        <v>172.5</v>
      </c>
      <c r="AQ1595" s="16"/>
      <c r="AR1595" s="16"/>
      <c r="AS1595" s="16"/>
      <c r="AT1595" s="16">
        <f t="shared" si="2737"/>
        <v>172.5</v>
      </c>
      <c r="AU1595" s="16">
        <f t="shared" si="2738"/>
        <v>172.5</v>
      </c>
      <c r="AV1595" s="16">
        <f t="shared" si="2739"/>
        <v>172.5</v>
      </c>
      <c r="AW1595" s="16"/>
      <c r="AX1595" s="16"/>
      <c r="AY1595" s="16"/>
      <c r="AZ1595" s="16">
        <f t="shared" si="2740"/>
        <v>172.5</v>
      </c>
      <c r="BA1595" s="16">
        <f t="shared" si="2741"/>
        <v>172.5</v>
      </c>
      <c r="BB1595" s="16">
        <f t="shared" si="2742"/>
        <v>172.5</v>
      </c>
      <c r="BC1595" s="16"/>
      <c r="BD1595" s="30"/>
      <c r="BE1595" s="30"/>
      <c r="BF1595" s="1"/>
      <c r="BG1595" s="1"/>
      <c r="BH1595" s="1"/>
      <c r="BI1595" s="1"/>
      <c r="BJ1595" s="1"/>
    </row>
    <row r="1596" s="1" customFormat="1" ht="45">
      <c r="A1596" s="13" t="s">
        <v>1029</v>
      </c>
      <c r="B1596" s="14"/>
      <c r="C1596" s="13"/>
      <c r="D1596" s="13"/>
      <c r="E1596" s="29" t="s">
        <v>1030</v>
      </c>
      <c r="F1596" s="16">
        <f t="shared" si="2743"/>
        <v>828</v>
      </c>
      <c r="G1596" s="16">
        <f t="shared" si="2744"/>
        <v>828</v>
      </c>
      <c r="H1596" s="16">
        <f t="shared" si="2745"/>
        <v>828</v>
      </c>
      <c r="I1596" s="16">
        <f t="shared" si="2746"/>
        <v>0</v>
      </c>
      <c r="J1596" s="16">
        <f t="shared" si="2747"/>
        <v>0</v>
      </c>
      <c r="K1596" s="16">
        <f t="shared" si="2748"/>
        <v>0</v>
      </c>
      <c r="L1596" s="16">
        <f t="shared" si="2693"/>
        <v>828</v>
      </c>
      <c r="M1596" s="16">
        <f t="shared" si="2694"/>
        <v>828</v>
      </c>
      <c r="N1596" s="16">
        <f t="shared" si="2695"/>
        <v>828</v>
      </c>
      <c r="O1596" s="16">
        <f t="shared" si="2749"/>
        <v>0</v>
      </c>
      <c r="P1596" s="16">
        <f t="shared" si="2750"/>
        <v>0</v>
      </c>
      <c r="Q1596" s="16">
        <f t="shared" si="2751"/>
        <v>0</v>
      </c>
      <c r="R1596" s="16">
        <f t="shared" si="2722"/>
        <v>828</v>
      </c>
      <c r="S1596" s="16">
        <f t="shared" si="2723"/>
        <v>828</v>
      </c>
      <c r="T1596" s="16">
        <f t="shared" si="2724"/>
        <v>828</v>
      </c>
      <c r="U1596" s="16">
        <f t="shared" si="2752"/>
        <v>0</v>
      </c>
      <c r="V1596" s="16">
        <f t="shared" si="2753"/>
        <v>0</v>
      </c>
      <c r="W1596" s="16">
        <f t="shared" si="2754"/>
        <v>0</v>
      </c>
      <c r="X1596" s="16">
        <f t="shared" si="2725"/>
        <v>828</v>
      </c>
      <c r="Y1596" s="16">
        <f t="shared" si="2726"/>
        <v>828</v>
      </c>
      <c r="Z1596" s="16">
        <f t="shared" si="2727"/>
        <v>828</v>
      </c>
      <c r="AA1596" s="16">
        <f t="shared" si="2755"/>
        <v>0</v>
      </c>
      <c r="AB1596" s="16">
        <f t="shared" si="2756"/>
        <v>0</v>
      </c>
      <c r="AC1596" s="16">
        <f t="shared" si="2757"/>
        <v>0</v>
      </c>
      <c r="AD1596" s="16">
        <f t="shared" si="2728"/>
        <v>828</v>
      </c>
      <c r="AE1596" s="16">
        <f t="shared" si="2729"/>
        <v>828</v>
      </c>
      <c r="AF1596" s="16">
        <f t="shared" si="2730"/>
        <v>828</v>
      </c>
      <c r="AG1596" s="16">
        <f t="shared" si="2758"/>
        <v>0</v>
      </c>
      <c r="AH1596" s="16">
        <f t="shared" si="2731"/>
        <v>828</v>
      </c>
      <c r="AI1596" s="16">
        <f t="shared" si="2732"/>
        <v>828</v>
      </c>
      <c r="AJ1596" s="16">
        <f t="shared" si="2733"/>
        <v>828</v>
      </c>
      <c r="AK1596" s="16">
        <f t="shared" si="2759"/>
        <v>0</v>
      </c>
      <c r="AL1596" s="16">
        <f t="shared" si="2760"/>
        <v>0</v>
      </c>
      <c r="AM1596" s="16">
        <f t="shared" si="2761"/>
        <v>0</v>
      </c>
      <c r="AN1596" s="16">
        <f t="shared" si="2734"/>
        <v>828</v>
      </c>
      <c r="AO1596" s="16">
        <f t="shared" si="2735"/>
        <v>828</v>
      </c>
      <c r="AP1596" s="16">
        <f t="shared" si="2736"/>
        <v>828</v>
      </c>
      <c r="AQ1596" s="16">
        <f t="shared" si="2762"/>
        <v>0</v>
      </c>
      <c r="AR1596" s="16">
        <f t="shared" si="2763"/>
        <v>0</v>
      </c>
      <c r="AS1596" s="16">
        <f t="shared" si="2764"/>
        <v>0</v>
      </c>
      <c r="AT1596" s="16">
        <f t="shared" si="2737"/>
        <v>828</v>
      </c>
      <c r="AU1596" s="16">
        <f t="shared" si="2738"/>
        <v>828</v>
      </c>
      <c r="AV1596" s="16">
        <f t="shared" si="2739"/>
        <v>828</v>
      </c>
      <c r="AW1596" s="16">
        <f t="shared" si="2765"/>
        <v>0</v>
      </c>
      <c r="AX1596" s="16">
        <f t="shared" si="2766"/>
        <v>0</v>
      </c>
      <c r="AY1596" s="16">
        <f t="shared" si="2767"/>
        <v>0</v>
      </c>
      <c r="AZ1596" s="16">
        <f t="shared" si="2740"/>
        <v>828</v>
      </c>
      <c r="BA1596" s="16">
        <f t="shared" si="2741"/>
        <v>828</v>
      </c>
      <c r="BB1596" s="16">
        <f t="shared" si="2742"/>
        <v>828</v>
      </c>
      <c r="BC1596" s="16">
        <f t="shared" si="2768"/>
        <v>0</v>
      </c>
      <c r="BD1596" s="30"/>
      <c r="BE1596" s="30"/>
      <c r="BF1596" s="1"/>
      <c r="BG1596" s="1"/>
      <c r="BH1596" s="1"/>
      <c r="BI1596" s="1"/>
      <c r="BJ1596" s="1"/>
    </row>
    <row r="1597" s="1" customFormat="1" ht="30">
      <c r="A1597" s="13" t="s">
        <v>1029</v>
      </c>
      <c r="B1597" s="14" t="s">
        <v>192</v>
      </c>
      <c r="C1597" s="13"/>
      <c r="D1597" s="13"/>
      <c r="E1597" s="29" t="s">
        <v>193</v>
      </c>
      <c r="F1597" s="16">
        <f t="shared" si="2743"/>
        <v>828</v>
      </c>
      <c r="G1597" s="16">
        <f t="shared" si="2744"/>
        <v>828</v>
      </c>
      <c r="H1597" s="16">
        <f t="shared" si="2745"/>
        <v>828</v>
      </c>
      <c r="I1597" s="16">
        <f t="shared" si="2746"/>
        <v>0</v>
      </c>
      <c r="J1597" s="16">
        <f t="shared" si="2747"/>
        <v>0</v>
      </c>
      <c r="K1597" s="16">
        <f t="shared" si="2748"/>
        <v>0</v>
      </c>
      <c r="L1597" s="16">
        <f t="shared" si="2693"/>
        <v>828</v>
      </c>
      <c r="M1597" s="16">
        <f t="shared" si="2694"/>
        <v>828</v>
      </c>
      <c r="N1597" s="16">
        <f t="shared" si="2695"/>
        <v>828</v>
      </c>
      <c r="O1597" s="16">
        <f t="shared" si="2749"/>
        <v>0</v>
      </c>
      <c r="P1597" s="16">
        <f t="shared" si="2750"/>
        <v>0</v>
      </c>
      <c r="Q1597" s="16">
        <f t="shared" si="2751"/>
        <v>0</v>
      </c>
      <c r="R1597" s="16">
        <f t="shared" si="2722"/>
        <v>828</v>
      </c>
      <c r="S1597" s="16">
        <f t="shared" si="2723"/>
        <v>828</v>
      </c>
      <c r="T1597" s="16">
        <f t="shared" si="2724"/>
        <v>828</v>
      </c>
      <c r="U1597" s="16">
        <f t="shared" si="2752"/>
        <v>0</v>
      </c>
      <c r="V1597" s="16">
        <f t="shared" si="2753"/>
        <v>0</v>
      </c>
      <c r="W1597" s="16">
        <f t="shared" si="2754"/>
        <v>0</v>
      </c>
      <c r="X1597" s="16">
        <f t="shared" si="2725"/>
        <v>828</v>
      </c>
      <c r="Y1597" s="16">
        <f t="shared" si="2726"/>
        <v>828</v>
      </c>
      <c r="Z1597" s="16">
        <f t="shared" si="2727"/>
        <v>828</v>
      </c>
      <c r="AA1597" s="16">
        <f t="shared" si="2755"/>
        <v>0</v>
      </c>
      <c r="AB1597" s="16">
        <f t="shared" si="2756"/>
        <v>0</v>
      </c>
      <c r="AC1597" s="16">
        <f t="shared" si="2757"/>
        <v>0</v>
      </c>
      <c r="AD1597" s="16">
        <f t="shared" si="2728"/>
        <v>828</v>
      </c>
      <c r="AE1597" s="16">
        <f t="shared" si="2729"/>
        <v>828</v>
      </c>
      <c r="AF1597" s="16">
        <f t="shared" si="2730"/>
        <v>828</v>
      </c>
      <c r="AG1597" s="16">
        <f t="shared" si="2758"/>
        <v>0</v>
      </c>
      <c r="AH1597" s="16">
        <f t="shared" si="2731"/>
        <v>828</v>
      </c>
      <c r="AI1597" s="16">
        <f t="shared" si="2732"/>
        <v>828</v>
      </c>
      <c r="AJ1597" s="16">
        <f t="shared" si="2733"/>
        <v>828</v>
      </c>
      <c r="AK1597" s="16">
        <f t="shared" si="2759"/>
        <v>0</v>
      </c>
      <c r="AL1597" s="16">
        <f t="shared" si="2760"/>
        <v>0</v>
      </c>
      <c r="AM1597" s="16">
        <f t="shared" si="2761"/>
        <v>0</v>
      </c>
      <c r="AN1597" s="16">
        <f t="shared" si="2734"/>
        <v>828</v>
      </c>
      <c r="AO1597" s="16">
        <f t="shared" si="2735"/>
        <v>828</v>
      </c>
      <c r="AP1597" s="16">
        <f t="shared" si="2736"/>
        <v>828</v>
      </c>
      <c r="AQ1597" s="16">
        <f t="shared" si="2762"/>
        <v>0</v>
      </c>
      <c r="AR1597" s="16">
        <f t="shared" si="2763"/>
        <v>0</v>
      </c>
      <c r="AS1597" s="16">
        <f t="shared" si="2764"/>
        <v>0</v>
      </c>
      <c r="AT1597" s="16">
        <f t="shared" si="2737"/>
        <v>828</v>
      </c>
      <c r="AU1597" s="16">
        <f t="shared" si="2738"/>
        <v>828</v>
      </c>
      <c r="AV1597" s="16">
        <f t="shared" si="2739"/>
        <v>828</v>
      </c>
      <c r="AW1597" s="16">
        <f t="shared" si="2765"/>
        <v>0</v>
      </c>
      <c r="AX1597" s="16">
        <f t="shared" si="2766"/>
        <v>0</v>
      </c>
      <c r="AY1597" s="16">
        <f t="shared" si="2767"/>
        <v>0</v>
      </c>
      <c r="AZ1597" s="16">
        <f t="shared" si="2740"/>
        <v>828</v>
      </c>
      <c r="BA1597" s="16">
        <f t="shared" si="2741"/>
        <v>828</v>
      </c>
      <c r="BB1597" s="16">
        <f t="shared" si="2742"/>
        <v>828</v>
      </c>
      <c r="BC1597" s="16">
        <f t="shared" si="2768"/>
        <v>0</v>
      </c>
      <c r="BD1597" s="30"/>
      <c r="BE1597" s="30"/>
      <c r="BF1597" s="1"/>
      <c r="BG1597" s="1"/>
      <c r="BH1597" s="1"/>
      <c r="BI1597" s="1"/>
      <c r="BJ1597" s="1"/>
    </row>
    <row r="1598" s="1" customFormat="1" ht="15">
      <c r="A1598" s="13" t="s">
        <v>1029</v>
      </c>
      <c r="B1598" s="14">
        <v>300</v>
      </c>
      <c r="C1598" s="13" t="s">
        <v>37</v>
      </c>
      <c r="D1598" s="13" t="s">
        <v>38</v>
      </c>
      <c r="E1598" s="29" t="s">
        <v>39</v>
      </c>
      <c r="F1598" s="16">
        <v>828</v>
      </c>
      <c r="G1598" s="16">
        <v>828</v>
      </c>
      <c r="H1598" s="16">
        <v>828</v>
      </c>
      <c r="I1598" s="16"/>
      <c r="J1598" s="16"/>
      <c r="K1598" s="16"/>
      <c r="L1598" s="16">
        <f t="shared" si="2693"/>
        <v>828</v>
      </c>
      <c r="M1598" s="16">
        <f t="shared" si="2694"/>
        <v>828</v>
      </c>
      <c r="N1598" s="16">
        <f t="shared" si="2695"/>
        <v>828</v>
      </c>
      <c r="O1598" s="16"/>
      <c r="P1598" s="16"/>
      <c r="Q1598" s="16"/>
      <c r="R1598" s="16">
        <f t="shared" si="2722"/>
        <v>828</v>
      </c>
      <c r="S1598" s="16">
        <f t="shared" si="2723"/>
        <v>828</v>
      </c>
      <c r="T1598" s="16">
        <f t="shared" si="2724"/>
        <v>828</v>
      </c>
      <c r="U1598" s="16"/>
      <c r="V1598" s="16"/>
      <c r="W1598" s="16"/>
      <c r="X1598" s="16">
        <f t="shared" si="2725"/>
        <v>828</v>
      </c>
      <c r="Y1598" s="16">
        <f t="shared" si="2726"/>
        <v>828</v>
      </c>
      <c r="Z1598" s="16">
        <f t="shared" si="2727"/>
        <v>828</v>
      </c>
      <c r="AA1598" s="16"/>
      <c r="AB1598" s="16"/>
      <c r="AC1598" s="16"/>
      <c r="AD1598" s="16">
        <f t="shared" si="2728"/>
        <v>828</v>
      </c>
      <c r="AE1598" s="16">
        <f t="shared" si="2729"/>
        <v>828</v>
      </c>
      <c r="AF1598" s="16">
        <f t="shared" si="2730"/>
        <v>828</v>
      </c>
      <c r="AG1598" s="16"/>
      <c r="AH1598" s="16">
        <f t="shared" si="2731"/>
        <v>828</v>
      </c>
      <c r="AI1598" s="16">
        <f t="shared" si="2732"/>
        <v>828</v>
      </c>
      <c r="AJ1598" s="16">
        <f t="shared" si="2733"/>
        <v>828</v>
      </c>
      <c r="AK1598" s="16"/>
      <c r="AL1598" s="16"/>
      <c r="AM1598" s="16"/>
      <c r="AN1598" s="16">
        <f t="shared" si="2734"/>
        <v>828</v>
      </c>
      <c r="AO1598" s="16">
        <f t="shared" si="2735"/>
        <v>828</v>
      </c>
      <c r="AP1598" s="16">
        <f t="shared" si="2736"/>
        <v>828</v>
      </c>
      <c r="AQ1598" s="16"/>
      <c r="AR1598" s="16"/>
      <c r="AS1598" s="16"/>
      <c r="AT1598" s="16">
        <f t="shared" si="2737"/>
        <v>828</v>
      </c>
      <c r="AU1598" s="16">
        <f t="shared" si="2738"/>
        <v>828</v>
      </c>
      <c r="AV1598" s="16">
        <f t="shared" si="2739"/>
        <v>828</v>
      </c>
      <c r="AW1598" s="16"/>
      <c r="AX1598" s="16"/>
      <c r="AY1598" s="16"/>
      <c r="AZ1598" s="16">
        <f t="shared" si="2740"/>
        <v>828</v>
      </c>
      <c r="BA1598" s="16">
        <f t="shared" si="2741"/>
        <v>828</v>
      </c>
      <c r="BB1598" s="16">
        <f t="shared" si="2742"/>
        <v>828</v>
      </c>
      <c r="BC1598" s="16"/>
      <c r="BD1598" s="30"/>
      <c r="BE1598" s="30"/>
      <c r="BF1598" s="1"/>
      <c r="BG1598" s="1"/>
      <c r="BH1598" s="1"/>
      <c r="BI1598" s="1"/>
      <c r="BJ1598" s="1"/>
    </row>
    <row r="1599" s="1" customFormat="1" ht="75">
      <c r="A1599" s="13" t="s">
        <v>1031</v>
      </c>
      <c r="B1599" s="14"/>
      <c r="C1599" s="13"/>
      <c r="D1599" s="13"/>
      <c r="E1599" s="29" t="s">
        <v>1032</v>
      </c>
      <c r="F1599" s="16">
        <f>F1600+F1602</f>
        <v>151781.29999999999</v>
      </c>
      <c r="G1599" s="16">
        <f>G1600+G1602</f>
        <v>156448.19999999998</v>
      </c>
      <c r="H1599" s="16">
        <f>H1600+H1602</f>
        <v>156448.19999999998</v>
      </c>
      <c r="I1599" s="16">
        <f>I1600+I1602</f>
        <v>0</v>
      </c>
      <c r="J1599" s="16">
        <f>J1600+J1602</f>
        <v>0</v>
      </c>
      <c r="K1599" s="16">
        <f>K1600+K1602</f>
        <v>0</v>
      </c>
      <c r="L1599" s="16">
        <f t="shared" si="2693"/>
        <v>151781.29999999999</v>
      </c>
      <c r="M1599" s="16">
        <f t="shared" si="2694"/>
        <v>156448.19999999998</v>
      </c>
      <c r="N1599" s="16">
        <f t="shared" si="2695"/>
        <v>156448.19999999998</v>
      </c>
      <c r="O1599" s="16">
        <f>O1600+O1602</f>
        <v>4100.3000000000002</v>
      </c>
      <c r="P1599" s="16">
        <f>P1600+P1602</f>
        <v>2889.3999999999996</v>
      </c>
      <c r="Q1599" s="16">
        <f>Q1600+Q1602</f>
        <v>2889.3999999999996</v>
      </c>
      <c r="R1599" s="16">
        <f t="shared" si="2722"/>
        <v>155881.59999999998</v>
      </c>
      <c r="S1599" s="16">
        <f t="shared" si="2723"/>
        <v>159337.59999999998</v>
      </c>
      <c r="T1599" s="16">
        <f t="shared" si="2724"/>
        <v>159337.59999999998</v>
      </c>
      <c r="U1599" s="16">
        <f>U1600+U1602</f>
        <v>0</v>
      </c>
      <c r="V1599" s="16">
        <f>V1600+V1602</f>
        <v>0</v>
      </c>
      <c r="W1599" s="16">
        <f>W1600+W1602</f>
        <v>0</v>
      </c>
      <c r="X1599" s="16">
        <f t="shared" si="2725"/>
        <v>155881.59999999998</v>
      </c>
      <c r="Y1599" s="16">
        <f t="shared" si="2726"/>
        <v>159337.59999999998</v>
      </c>
      <c r="Z1599" s="16">
        <f t="shared" si="2727"/>
        <v>159337.59999999998</v>
      </c>
      <c r="AA1599" s="16">
        <f>AA1600+AA1602</f>
        <v>0</v>
      </c>
      <c r="AB1599" s="16">
        <f>AB1600+AB1602</f>
        <v>0</v>
      </c>
      <c r="AC1599" s="16">
        <f>AC1600+AC1602</f>
        <v>0</v>
      </c>
      <c r="AD1599" s="16">
        <f t="shared" si="2728"/>
        <v>155881.59999999998</v>
      </c>
      <c r="AE1599" s="16">
        <f t="shared" si="2729"/>
        <v>159337.59999999998</v>
      </c>
      <c r="AF1599" s="16">
        <f t="shared" si="2730"/>
        <v>159337.59999999998</v>
      </c>
      <c r="AG1599" s="16">
        <f>AG1600+AG1602</f>
        <v>0</v>
      </c>
      <c r="AH1599" s="16">
        <f t="shared" si="2731"/>
        <v>155881.59999999998</v>
      </c>
      <c r="AI1599" s="16">
        <f t="shared" si="2732"/>
        <v>159337.59999999998</v>
      </c>
      <c r="AJ1599" s="16">
        <f t="shared" si="2733"/>
        <v>159337.59999999998</v>
      </c>
      <c r="AK1599" s="16">
        <f>AK1600+AK1602</f>
        <v>0</v>
      </c>
      <c r="AL1599" s="16">
        <f>AL1600+AL1602</f>
        <v>0</v>
      </c>
      <c r="AM1599" s="16">
        <f>AM1600+AM1602</f>
        <v>0</v>
      </c>
      <c r="AN1599" s="16">
        <f t="shared" si="2734"/>
        <v>155881.59999999998</v>
      </c>
      <c r="AO1599" s="16">
        <f t="shared" si="2735"/>
        <v>159337.59999999998</v>
      </c>
      <c r="AP1599" s="16">
        <f t="shared" si="2736"/>
        <v>159337.59999999998</v>
      </c>
      <c r="AQ1599" s="16">
        <f>AQ1600+AQ1602</f>
        <v>0</v>
      </c>
      <c r="AR1599" s="16">
        <f>AR1600+AR1602</f>
        <v>0</v>
      </c>
      <c r="AS1599" s="16">
        <f>AS1600+AS1602</f>
        <v>0</v>
      </c>
      <c r="AT1599" s="16">
        <f t="shared" si="2737"/>
        <v>155881.59999999998</v>
      </c>
      <c r="AU1599" s="16">
        <f t="shared" si="2738"/>
        <v>159337.59999999998</v>
      </c>
      <c r="AV1599" s="16">
        <f t="shared" si="2739"/>
        <v>159337.59999999998</v>
      </c>
      <c r="AW1599" s="16">
        <f>AW1600+AW1602</f>
        <v>0</v>
      </c>
      <c r="AX1599" s="16">
        <f>AX1600+AX1602</f>
        <v>0</v>
      </c>
      <c r="AY1599" s="16">
        <f>AY1600+AY1602</f>
        <v>0</v>
      </c>
      <c r="AZ1599" s="16">
        <f t="shared" si="2740"/>
        <v>155881.59999999998</v>
      </c>
      <c r="BA1599" s="16">
        <f t="shared" si="2741"/>
        <v>159337.59999999998</v>
      </c>
      <c r="BB1599" s="16">
        <f t="shared" si="2742"/>
        <v>159337.59999999998</v>
      </c>
      <c r="BC1599" s="16">
        <f>BC1600+BC1602</f>
        <v>0</v>
      </c>
      <c r="BD1599" s="30"/>
      <c r="BE1599" s="30"/>
      <c r="BF1599" s="1"/>
      <c r="BG1599" s="1"/>
      <c r="BH1599" s="1"/>
      <c r="BI1599" s="1"/>
      <c r="BJ1599" s="1"/>
    </row>
    <row r="1600" s="1" customFormat="1" ht="30">
      <c r="A1600" s="13" t="s">
        <v>1031</v>
      </c>
      <c r="B1600" s="14" t="s">
        <v>66</v>
      </c>
      <c r="C1600" s="13"/>
      <c r="D1600" s="13"/>
      <c r="E1600" s="29" t="s">
        <v>67</v>
      </c>
      <c r="F1600" s="16">
        <f>F1601</f>
        <v>454</v>
      </c>
      <c r="G1600" s="16">
        <f>G1601</f>
        <v>467.89999999999998</v>
      </c>
      <c r="H1600" s="16">
        <f>H1601</f>
        <v>467.89999999999998</v>
      </c>
      <c r="I1600" s="16">
        <f>I1601</f>
        <v>0</v>
      </c>
      <c r="J1600" s="16">
        <f>J1601</f>
        <v>0</v>
      </c>
      <c r="K1600" s="16">
        <f>K1601</f>
        <v>0</v>
      </c>
      <c r="L1600" s="16">
        <f t="shared" si="2693"/>
        <v>454</v>
      </c>
      <c r="M1600" s="16">
        <f t="shared" si="2694"/>
        <v>467.89999999999998</v>
      </c>
      <c r="N1600" s="16">
        <f t="shared" si="2695"/>
        <v>467.89999999999998</v>
      </c>
      <c r="O1600" s="16">
        <f>O1601</f>
        <v>12.199999999999999</v>
      </c>
      <c r="P1600" s="16">
        <f>P1601</f>
        <v>8.6999999999999993</v>
      </c>
      <c r="Q1600" s="16">
        <f>Q1601</f>
        <v>8.6999999999999993</v>
      </c>
      <c r="R1600" s="16">
        <f t="shared" si="2722"/>
        <v>466.19999999999999</v>
      </c>
      <c r="S1600" s="16">
        <f t="shared" si="2723"/>
        <v>476.59999999999997</v>
      </c>
      <c r="T1600" s="16">
        <f t="shared" si="2724"/>
        <v>476.59999999999997</v>
      </c>
      <c r="U1600" s="16">
        <f>U1601</f>
        <v>0</v>
      </c>
      <c r="V1600" s="16">
        <f>V1601</f>
        <v>0</v>
      </c>
      <c r="W1600" s="16">
        <f>W1601</f>
        <v>0</v>
      </c>
      <c r="X1600" s="16">
        <f t="shared" si="2725"/>
        <v>466.19999999999999</v>
      </c>
      <c r="Y1600" s="16">
        <f t="shared" si="2726"/>
        <v>476.59999999999997</v>
      </c>
      <c r="Z1600" s="16">
        <f t="shared" si="2727"/>
        <v>476.59999999999997</v>
      </c>
      <c r="AA1600" s="16">
        <f>AA1601</f>
        <v>0</v>
      </c>
      <c r="AB1600" s="16">
        <f>AB1601</f>
        <v>0</v>
      </c>
      <c r="AC1600" s="16">
        <f>AC1601</f>
        <v>0</v>
      </c>
      <c r="AD1600" s="16">
        <f t="shared" si="2728"/>
        <v>466.19999999999999</v>
      </c>
      <c r="AE1600" s="16">
        <f t="shared" si="2729"/>
        <v>476.59999999999997</v>
      </c>
      <c r="AF1600" s="16">
        <f t="shared" si="2730"/>
        <v>476.59999999999997</v>
      </c>
      <c r="AG1600" s="16">
        <f>AG1601</f>
        <v>0</v>
      </c>
      <c r="AH1600" s="16">
        <f t="shared" si="2731"/>
        <v>466.19999999999999</v>
      </c>
      <c r="AI1600" s="16">
        <f t="shared" si="2732"/>
        <v>476.59999999999997</v>
      </c>
      <c r="AJ1600" s="16">
        <f t="shared" si="2733"/>
        <v>476.59999999999997</v>
      </c>
      <c r="AK1600" s="16">
        <f>AK1601</f>
        <v>0</v>
      </c>
      <c r="AL1600" s="16">
        <f>AL1601</f>
        <v>0</v>
      </c>
      <c r="AM1600" s="16">
        <f>AM1601</f>
        <v>0</v>
      </c>
      <c r="AN1600" s="16">
        <f t="shared" si="2734"/>
        <v>466.19999999999999</v>
      </c>
      <c r="AO1600" s="16">
        <f t="shared" si="2735"/>
        <v>476.59999999999997</v>
      </c>
      <c r="AP1600" s="16">
        <f t="shared" si="2736"/>
        <v>476.59999999999997</v>
      </c>
      <c r="AQ1600" s="16">
        <f>AQ1601</f>
        <v>0</v>
      </c>
      <c r="AR1600" s="16">
        <f>AR1601</f>
        <v>0</v>
      </c>
      <c r="AS1600" s="16">
        <f>AS1601</f>
        <v>0</v>
      </c>
      <c r="AT1600" s="16">
        <f t="shared" si="2737"/>
        <v>466.19999999999999</v>
      </c>
      <c r="AU1600" s="16">
        <f t="shared" si="2738"/>
        <v>476.59999999999997</v>
      </c>
      <c r="AV1600" s="16">
        <f t="shared" si="2739"/>
        <v>476.59999999999997</v>
      </c>
      <c r="AW1600" s="16">
        <f>AW1601</f>
        <v>0</v>
      </c>
      <c r="AX1600" s="16">
        <f>AX1601</f>
        <v>0</v>
      </c>
      <c r="AY1600" s="16">
        <f>AY1601</f>
        <v>0</v>
      </c>
      <c r="AZ1600" s="16">
        <f t="shared" si="2740"/>
        <v>466.19999999999999</v>
      </c>
      <c r="BA1600" s="16">
        <f t="shared" si="2741"/>
        <v>476.59999999999997</v>
      </c>
      <c r="BB1600" s="16">
        <f t="shared" si="2742"/>
        <v>476.59999999999997</v>
      </c>
      <c r="BC1600" s="16">
        <f>BC1601</f>
        <v>0</v>
      </c>
      <c r="BD1600" s="30"/>
      <c r="BE1600" s="30"/>
      <c r="BF1600" s="1"/>
      <c r="BG1600" s="1"/>
      <c r="BH1600" s="1"/>
      <c r="BI1600" s="1"/>
      <c r="BJ1600" s="1"/>
    </row>
    <row r="1601" s="1" customFormat="1" ht="15">
      <c r="A1601" s="13" t="s">
        <v>1031</v>
      </c>
      <c r="B1601" s="14">
        <v>200</v>
      </c>
      <c r="C1601" s="13" t="s">
        <v>107</v>
      </c>
      <c r="D1601" s="13" t="s">
        <v>37</v>
      </c>
      <c r="E1601" s="29" t="s">
        <v>1033</v>
      </c>
      <c r="F1601" s="16">
        <v>454</v>
      </c>
      <c r="G1601" s="16">
        <v>467.89999999999998</v>
      </c>
      <c r="H1601" s="16">
        <v>467.89999999999998</v>
      </c>
      <c r="I1601" s="16"/>
      <c r="J1601" s="16"/>
      <c r="K1601" s="16"/>
      <c r="L1601" s="16">
        <f t="shared" si="2693"/>
        <v>454</v>
      </c>
      <c r="M1601" s="16">
        <f t="shared" si="2694"/>
        <v>467.89999999999998</v>
      </c>
      <c r="N1601" s="16">
        <f t="shared" si="2695"/>
        <v>467.89999999999998</v>
      </c>
      <c r="O1601" s="16">
        <v>12.199999999999999</v>
      </c>
      <c r="P1601" s="16">
        <v>8.6999999999999993</v>
      </c>
      <c r="Q1601" s="16">
        <v>8.6999999999999993</v>
      </c>
      <c r="R1601" s="16">
        <f t="shared" si="2722"/>
        <v>466.19999999999999</v>
      </c>
      <c r="S1601" s="16">
        <f t="shared" si="2723"/>
        <v>476.59999999999997</v>
      </c>
      <c r="T1601" s="16">
        <f t="shared" si="2724"/>
        <v>476.59999999999997</v>
      </c>
      <c r="U1601" s="16"/>
      <c r="V1601" s="16"/>
      <c r="W1601" s="16"/>
      <c r="X1601" s="16">
        <f t="shared" si="2725"/>
        <v>466.19999999999999</v>
      </c>
      <c r="Y1601" s="16">
        <f t="shared" si="2726"/>
        <v>476.59999999999997</v>
      </c>
      <c r="Z1601" s="16">
        <f t="shared" si="2727"/>
        <v>476.59999999999997</v>
      </c>
      <c r="AA1601" s="16"/>
      <c r="AB1601" s="16"/>
      <c r="AC1601" s="16"/>
      <c r="AD1601" s="16">
        <f t="shared" si="2728"/>
        <v>466.19999999999999</v>
      </c>
      <c r="AE1601" s="16">
        <f t="shared" si="2729"/>
        <v>476.59999999999997</v>
      </c>
      <c r="AF1601" s="16">
        <f t="shared" si="2730"/>
        <v>476.59999999999997</v>
      </c>
      <c r="AG1601" s="16"/>
      <c r="AH1601" s="16">
        <f t="shared" si="2731"/>
        <v>466.19999999999999</v>
      </c>
      <c r="AI1601" s="16">
        <f t="shared" si="2732"/>
        <v>476.59999999999997</v>
      </c>
      <c r="AJ1601" s="16">
        <f t="shared" si="2733"/>
        <v>476.59999999999997</v>
      </c>
      <c r="AK1601" s="16"/>
      <c r="AL1601" s="16"/>
      <c r="AM1601" s="16"/>
      <c r="AN1601" s="16">
        <f t="shared" si="2734"/>
        <v>466.19999999999999</v>
      </c>
      <c r="AO1601" s="16">
        <f t="shared" si="2735"/>
        <v>476.59999999999997</v>
      </c>
      <c r="AP1601" s="16">
        <f t="shared" si="2736"/>
        <v>476.59999999999997</v>
      </c>
      <c r="AQ1601" s="16"/>
      <c r="AR1601" s="16"/>
      <c r="AS1601" s="16"/>
      <c r="AT1601" s="16">
        <f t="shared" si="2737"/>
        <v>466.19999999999999</v>
      </c>
      <c r="AU1601" s="16">
        <f t="shared" si="2738"/>
        <v>476.59999999999997</v>
      </c>
      <c r="AV1601" s="16">
        <f t="shared" si="2739"/>
        <v>476.59999999999997</v>
      </c>
      <c r="AW1601" s="16"/>
      <c r="AX1601" s="16"/>
      <c r="AY1601" s="16"/>
      <c r="AZ1601" s="16">
        <f t="shared" si="2740"/>
        <v>466.19999999999999</v>
      </c>
      <c r="BA1601" s="16">
        <f t="shared" si="2741"/>
        <v>476.59999999999997</v>
      </c>
      <c r="BB1601" s="16">
        <f t="shared" si="2742"/>
        <v>476.59999999999997</v>
      </c>
      <c r="BC1601" s="16"/>
      <c r="BD1601" s="30"/>
      <c r="BE1601" s="30"/>
      <c r="BF1601" s="1"/>
      <c r="BG1601" s="1"/>
      <c r="BH1601" s="1"/>
      <c r="BI1601" s="1"/>
      <c r="BJ1601" s="1"/>
    </row>
    <row r="1602" s="1" customFormat="1" ht="30">
      <c r="A1602" s="13" t="s">
        <v>1031</v>
      </c>
      <c r="B1602" s="14" t="s">
        <v>192</v>
      </c>
      <c r="C1602" s="13"/>
      <c r="D1602" s="13"/>
      <c r="E1602" s="29" t="s">
        <v>193</v>
      </c>
      <c r="F1602" s="16">
        <f>F1603</f>
        <v>151327.29999999999</v>
      </c>
      <c r="G1602" s="16">
        <f>G1603</f>
        <v>155980.29999999999</v>
      </c>
      <c r="H1602" s="16">
        <f>H1603</f>
        <v>155980.29999999999</v>
      </c>
      <c r="I1602" s="16">
        <f>I1603</f>
        <v>0</v>
      </c>
      <c r="J1602" s="16">
        <f>J1603</f>
        <v>0</v>
      </c>
      <c r="K1602" s="16">
        <f>K1603</f>
        <v>0</v>
      </c>
      <c r="L1602" s="16">
        <f t="shared" si="2693"/>
        <v>151327.29999999999</v>
      </c>
      <c r="M1602" s="16">
        <f t="shared" si="2694"/>
        <v>155980.29999999999</v>
      </c>
      <c r="N1602" s="16">
        <f t="shared" si="2695"/>
        <v>155980.29999999999</v>
      </c>
      <c r="O1602" s="16">
        <f>O1603</f>
        <v>4088.0999999999999</v>
      </c>
      <c r="P1602" s="16">
        <f>P1603</f>
        <v>2880.6999999999998</v>
      </c>
      <c r="Q1602" s="16">
        <f>Q1603</f>
        <v>2880.6999999999998</v>
      </c>
      <c r="R1602" s="16">
        <f t="shared" si="2722"/>
        <v>155415.39999999999</v>
      </c>
      <c r="S1602" s="16">
        <f t="shared" si="2723"/>
        <v>158861</v>
      </c>
      <c r="T1602" s="16">
        <f t="shared" si="2724"/>
        <v>158861</v>
      </c>
      <c r="U1602" s="16">
        <f>U1603</f>
        <v>0</v>
      </c>
      <c r="V1602" s="16">
        <f>V1603</f>
        <v>0</v>
      </c>
      <c r="W1602" s="16">
        <f>W1603</f>
        <v>0</v>
      </c>
      <c r="X1602" s="16">
        <f t="shared" si="2725"/>
        <v>155415.39999999999</v>
      </c>
      <c r="Y1602" s="16">
        <f t="shared" si="2726"/>
        <v>158861</v>
      </c>
      <c r="Z1602" s="16">
        <f t="shared" si="2727"/>
        <v>158861</v>
      </c>
      <c r="AA1602" s="16">
        <f>AA1603</f>
        <v>0</v>
      </c>
      <c r="AB1602" s="16">
        <f>AB1603</f>
        <v>0</v>
      </c>
      <c r="AC1602" s="16">
        <f>AC1603</f>
        <v>0</v>
      </c>
      <c r="AD1602" s="16">
        <f t="shared" si="2728"/>
        <v>155415.39999999999</v>
      </c>
      <c r="AE1602" s="16">
        <f t="shared" si="2729"/>
        <v>158861</v>
      </c>
      <c r="AF1602" s="16">
        <f t="shared" si="2730"/>
        <v>158861</v>
      </c>
      <c r="AG1602" s="16">
        <f>AG1603</f>
        <v>0</v>
      </c>
      <c r="AH1602" s="16">
        <f t="shared" si="2731"/>
        <v>155415.39999999999</v>
      </c>
      <c r="AI1602" s="16">
        <f t="shared" si="2732"/>
        <v>158861</v>
      </c>
      <c r="AJ1602" s="16">
        <f t="shared" si="2733"/>
        <v>158861</v>
      </c>
      <c r="AK1602" s="16">
        <f>AK1603</f>
        <v>0</v>
      </c>
      <c r="AL1602" s="16">
        <f>AL1603</f>
        <v>0</v>
      </c>
      <c r="AM1602" s="16">
        <f>AM1603</f>
        <v>0</v>
      </c>
      <c r="AN1602" s="16">
        <f t="shared" si="2734"/>
        <v>155415.39999999999</v>
      </c>
      <c r="AO1602" s="16">
        <f t="shared" si="2735"/>
        <v>158861</v>
      </c>
      <c r="AP1602" s="16">
        <f t="shared" si="2736"/>
        <v>158861</v>
      </c>
      <c r="AQ1602" s="16">
        <f>AQ1603</f>
        <v>0</v>
      </c>
      <c r="AR1602" s="16">
        <f>AR1603</f>
        <v>0</v>
      </c>
      <c r="AS1602" s="16">
        <f>AS1603</f>
        <v>0</v>
      </c>
      <c r="AT1602" s="16">
        <f t="shared" si="2737"/>
        <v>155415.39999999999</v>
      </c>
      <c r="AU1602" s="16">
        <f t="shared" si="2738"/>
        <v>158861</v>
      </c>
      <c r="AV1602" s="16">
        <f t="shared" si="2739"/>
        <v>158861</v>
      </c>
      <c r="AW1602" s="16">
        <f>AW1603</f>
        <v>0</v>
      </c>
      <c r="AX1602" s="16">
        <f>AX1603</f>
        <v>0</v>
      </c>
      <c r="AY1602" s="16">
        <f>AY1603</f>
        <v>0</v>
      </c>
      <c r="AZ1602" s="16">
        <f t="shared" si="2740"/>
        <v>155415.39999999999</v>
      </c>
      <c r="BA1602" s="16">
        <f t="shared" si="2741"/>
        <v>158861</v>
      </c>
      <c r="BB1602" s="16">
        <f t="shared" si="2742"/>
        <v>158861</v>
      </c>
      <c r="BC1602" s="16">
        <f>BC1603</f>
        <v>0</v>
      </c>
      <c r="BD1602" s="30"/>
      <c r="BE1602" s="30"/>
      <c r="BF1602" s="1"/>
      <c r="BG1602" s="1"/>
      <c r="BH1602" s="1"/>
      <c r="BI1602" s="1"/>
      <c r="BJ1602" s="1"/>
    </row>
    <row r="1603" s="1" customFormat="1" ht="15">
      <c r="A1603" s="13" t="s">
        <v>1031</v>
      </c>
      <c r="B1603" s="14">
        <v>300</v>
      </c>
      <c r="C1603" s="13" t="s">
        <v>107</v>
      </c>
      <c r="D1603" s="13" t="s">
        <v>37</v>
      </c>
      <c r="E1603" s="29" t="s">
        <v>1033</v>
      </c>
      <c r="F1603" s="16">
        <v>151327.29999999999</v>
      </c>
      <c r="G1603" s="16">
        <v>155980.29999999999</v>
      </c>
      <c r="H1603" s="16">
        <v>155980.29999999999</v>
      </c>
      <c r="I1603" s="16"/>
      <c r="J1603" s="16"/>
      <c r="K1603" s="16"/>
      <c r="L1603" s="16">
        <f t="shared" si="2693"/>
        <v>151327.29999999999</v>
      </c>
      <c r="M1603" s="16">
        <f t="shared" si="2694"/>
        <v>155980.29999999999</v>
      </c>
      <c r="N1603" s="16">
        <f t="shared" si="2695"/>
        <v>155980.29999999999</v>
      </c>
      <c r="O1603" s="16">
        <v>4088.0999999999999</v>
      </c>
      <c r="P1603" s="16">
        <v>2880.6999999999998</v>
      </c>
      <c r="Q1603" s="16">
        <v>2880.6999999999998</v>
      </c>
      <c r="R1603" s="16">
        <f t="shared" si="2722"/>
        <v>155415.39999999999</v>
      </c>
      <c r="S1603" s="16">
        <f t="shared" si="2723"/>
        <v>158861</v>
      </c>
      <c r="T1603" s="16">
        <f t="shared" si="2724"/>
        <v>158861</v>
      </c>
      <c r="U1603" s="16"/>
      <c r="V1603" s="16"/>
      <c r="W1603" s="16"/>
      <c r="X1603" s="16">
        <f t="shared" si="2725"/>
        <v>155415.39999999999</v>
      </c>
      <c r="Y1603" s="16">
        <f t="shared" si="2726"/>
        <v>158861</v>
      </c>
      <c r="Z1603" s="16">
        <f t="shared" si="2727"/>
        <v>158861</v>
      </c>
      <c r="AA1603" s="16"/>
      <c r="AB1603" s="16"/>
      <c r="AC1603" s="16"/>
      <c r="AD1603" s="16">
        <f t="shared" si="2728"/>
        <v>155415.39999999999</v>
      </c>
      <c r="AE1603" s="16">
        <f t="shared" si="2729"/>
        <v>158861</v>
      </c>
      <c r="AF1603" s="16">
        <f t="shared" si="2730"/>
        <v>158861</v>
      </c>
      <c r="AG1603" s="16"/>
      <c r="AH1603" s="16">
        <f t="shared" si="2731"/>
        <v>155415.39999999999</v>
      </c>
      <c r="AI1603" s="16">
        <f t="shared" si="2732"/>
        <v>158861</v>
      </c>
      <c r="AJ1603" s="16">
        <f t="shared" si="2733"/>
        <v>158861</v>
      </c>
      <c r="AK1603" s="16"/>
      <c r="AL1603" s="16"/>
      <c r="AM1603" s="16"/>
      <c r="AN1603" s="16">
        <f t="shared" si="2734"/>
        <v>155415.39999999999</v>
      </c>
      <c r="AO1603" s="16">
        <f t="shared" si="2735"/>
        <v>158861</v>
      </c>
      <c r="AP1603" s="16">
        <f t="shared" si="2736"/>
        <v>158861</v>
      </c>
      <c r="AQ1603" s="16"/>
      <c r="AR1603" s="16"/>
      <c r="AS1603" s="16"/>
      <c r="AT1603" s="16">
        <f t="shared" si="2737"/>
        <v>155415.39999999999</v>
      </c>
      <c r="AU1603" s="16">
        <f t="shared" si="2738"/>
        <v>158861</v>
      </c>
      <c r="AV1603" s="16">
        <f t="shared" si="2739"/>
        <v>158861</v>
      </c>
      <c r="AW1603" s="16"/>
      <c r="AX1603" s="16"/>
      <c r="AY1603" s="16"/>
      <c r="AZ1603" s="16">
        <f t="shared" si="2740"/>
        <v>155415.39999999999</v>
      </c>
      <c r="BA1603" s="16">
        <f t="shared" si="2741"/>
        <v>158861</v>
      </c>
      <c r="BB1603" s="16">
        <f t="shared" si="2742"/>
        <v>158861</v>
      </c>
      <c r="BC1603" s="16"/>
      <c r="BD1603" s="30"/>
      <c r="BE1603" s="30"/>
      <c r="BF1603" s="1"/>
      <c r="BG1603" s="1"/>
      <c r="BH1603" s="1"/>
      <c r="BI1603" s="1"/>
      <c r="BJ1603" s="1"/>
    </row>
    <row r="1604" s="1" customFormat="1" ht="15">
      <c r="A1604" s="13" t="s">
        <v>1034</v>
      </c>
      <c r="B1604" s="14"/>
      <c r="C1604" s="13"/>
      <c r="D1604" s="13"/>
      <c r="E1604" s="31" t="s">
        <v>1035</v>
      </c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6"/>
      <c r="AI1604" s="16"/>
      <c r="AJ1604" s="16"/>
      <c r="AK1604" s="16"/>
      <c r="AL1604" s="16"/>
      <c r="AM1604" s="16"/>
      <c r="AN1604" s="16"/>
      <c r="AO1604" s="16"/>
      <c r="AP1604" s="16"/>
      <c r="AQ1604" s="16"/>
      <c r="AR1604" s="16"/>
      <c r="AS1604" s="16"/>
      <c r="AT1604" s="16"/>
      <c r="AU1604" s="16"/>
      <c r="AV1604" s="16"/>
      <c r="AW1604" s="16">
        <f t="shared" ref="AW1604:AW1605" si="2769">AW1605</f>
        <v>1269.3800000000001</v>
      </c>
      <c r="AX1604" s="16">
        <f t="shared" ref="AX1604:AX1605" si="2770">AX1605</f>
        <v>0</v>
      </c>
      <c r="AY1604" s="16">
        <f t="shared" ref="AY1604:AY1605" si="2771">AY1605</f>
        <v>0</v>
      </c>
      <c r="AZ1604" s="16">
        <f t="shared" si="2740"/>
        <v>1269.3800000000001</v>
      </c>
      <c r="BA1604" s="16">
        <f t="shared" si="2741"/>
        <v>0</v>
      </c>
      <c r="BB1604" s="16">
        <f t="shared" si="2742"/>
        <v>0</v>
      </c>
      <c r="BC1604" s="16">
        <f t="shared" ref="BC1604:BC1605" si="2772">BC1605</f>
        <v>0</v>
      </c>
      <c r="BD1604" s="30"/>
      <c r="BE1604" s="30"/>
      <c r="BF1604" s="1"/>
      <c r="BG1604" s="1"/>
      <c r="BH1604" s="1"/>
      <c r="BI1604" s="1"/>
      <c r="BJ1604" s="1"/>
    </row>
    <row r="1605" s="1" customFormat="1" ht="15">
      <c r="A1605" s="13" t="s">
        <v>1034</v>
      </c>
      <c r="B1605" s="14" t="s">
        <v>52</v>
      </c>
      <c r="C1605" s="13"/>
      <c r="D1605" s="13"/>
      <c r="E1605" s="29" t="s">
        <v>53</v>
      </c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16"/>
      <c r="AH1605" s="16"/>
      <c r="AI1605" s="16"/>
      <c r="AJ1605" s="16"/>
      <c r="AK1605" s="16"/>
      <c r="AL1605" s="16"/>
      <c r="AM1605" s="16"/>
      <c r="AN1605" s="16"/>
      <c r="AO1605" s="16"/>
      <c r="AP1605" s="16"/>
      <c r="AQ1605" s="16"/>
      <c r="AR1605" s="16"/>
      <c r="AS1605" s="16"/>
      <c r="AT1605" s="16"/>
      <c r="AU1605" s="16"/>
      <c r="AV1605" s="16"/>
      <c r="AW1605" s="16">
        <f t="shared" si="2769"/>
        <v>1269.3800000000001</v>
      </c>
      <c r="AX1605" s="16">
        <f t="shared" si="2770"/>
        <v>0</v>
      </c>
      <c r="AY1605" s="16">
        <f t="shared" si="2771"/>
        <v>0</v>
      </c>
      <c r="AZ1605" s="16">
        <f t="shared" si="2740"/>
        <v>1269.3800000000001</v>
      </c>
      <c r="BA1605" s="16">
        <f t="shared" si="2741"/>
        <v>0</v>
      </c>
      <c r="BB1605" s="16">
        <f t="shared" si="2742"/>
        <v>0</v>
      </c>
      <c r="BC1605" s="16">
        <f t="shared" si="2772"/>
        <v>0</v>
      </c>
      <c r="BD1605" s="30"/>
      <c r="BE1605" s="30"/>
      <c r="BF1605" s="1"/>
      <c r="BG1605" s="1"/>
      <c r="BH1605" s="1"/>
      <c r="BI1605" s="1"/>
      <c r="BJ1605" s="1"/>
    </row>
    <row r="1606" s="1" customFormat="1" ht="15">
      <c r="A1606" s="13" t="s">
        <v>1034</v>
      </c>
      <c r="B1606" s="14">
        <v>800</v>
      </c>
      <c r="C1606" s="13" t="s">
        <v>242</v>
      </c>
      <c r="D1606" s="13" t="s">
        <v>74</v>
      </c>
      <c r="E1606" s="29" t="s">
        <v>540</v>
      </c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16"/>
      <c r="AH1606" s="16"/>
      <c r="AI1606" s="16"/>
      <c r="AJ1606" s="16"/>
      <c r="AK1606" s="16"/>
      <c r="AL1606" s="16"/>
      <c r="AM1606" s="16"/>
      <c r="AN1606" s="16"/>
      <c r="AO1606" s="16"/>
      <c r="AP1606" s="16"/>
      <c r="AQ1606" s="16"/>
      <c r="AR1606" s="16"/>
      <c r="AS1606" s="16"/>
      <c r="AT1606" s="16"/>
      <c r="AU1606" s="16"/>
      <c r="AV1606" s="16"/>
      <c r="AW1606" s="16">
        <v>1269.3800000000001</v>
      </c>
      <c r="AX1606" s="16"/>
      <c r="AY1606" s="16"/>
      <c r="AZ1606" s="16">
        <f t="shared" si="2740"/>
        <v>1269.3800000000001</v>
      </c>
      <c r="BA1606" s="16">
        <f t="shared" si="2741"/>
        <v>0</v>
      </c>
      <c r="BB1606" s="16">
        <f t="shared" si="2742"/>
        <v>0</v>
      </c>
      <c r="BC1606" s="16"/>
      <c r="BD1606" s="30"/>
      <c r="BE1606" s="30"/>
      <c r="BF1606" s="1"/>
      <c r="BG1606" s="1"/>
      <c r="BH1606" s="1"/>
      <c r="BI1606" s="1"/>
      <c r="BJ1606" s="1"/>
    </row>
    <row r="1607" s="17" customFormat="1" ht="30">
      <c r="A1607" s="18" t="s">
        <v>1036</v>
      </c>
      <c r="B1607" s="19"/>
      <c r="C1607" s="18"/>
      <c r="D1607" s="18"/>
      <c r="E1607" s="20" t="s">
        <v>1037</v>
      </c>
      <c r="F1607" s="21">
        <f>F1608+F1612</f>
        <v>231293.20000000001</v>
      </c>
      <c r="G1607" s="21">
        <f>G1608+G1612</f>
        <v>237455.79999999999</v>
      </c>
      <c r="H1607" s="21">
        <f>H1608+H1612</f>
        <v>237455.79999999999</v>
      </c>
      <c r="I1607" s="21">
        <f>I1608+I1612</f>
        <v>148.19999999999999</v>
      </c>
      <c r="J1607" s="21">
        <f>J1608+J1612</f>
        <v>148.19999999999999</v>
      </c>
      <c r="K1607" s="21">
        <f>K1608+K1612</f>
        <v>148.19999999999999</v>
      </c>
      <c r="L1607" s="21">
        <f t="shared" si="2693"/>
        <v>231441.40000000002</v>
      </c>
      <c r="M1607" s="21">
        <f t="shared" si="2694"/>
        <v>237604</v>
      </c>
      <c r="N1607" s="21">
        <f t="shared" si="2695"/>
        <v>237604</v>
      </c>
      <c r="O1607" s="21">
        <f>O1608+O1612</f>
        <v>27055.366770000001</v>
      </c>
      <c r="P1607" s="21">
        <f>P1608+P1612</f>
        <v>25708.900000000001</v>
      </c>
      <c r="Q1607" s="21">
        <f>Q1608+Q1612</f>
        <v>25708.900000000001</v>
      </c>
      <c r="R1607" s="21">
        <f t="shared" si="2722"/>
        <v>258496.76677000002</v>
      </c>
      <c r="S1607" s="21">
        <f t="shared" si="2723"/>
        <v>263312.90000000002</v>
      </c>
      <c r="T1607" s="21">
        <f t="shared" si="2724"/>
        <v>263312.90000000002</v>
      </c>
      <c r="U1607" s="21">
        <f>U1608+U1612</f>
        <v>160.09999999999999</v>
      </c>
      <c r="V1607" s="21">
        <f>V1608+V1612</f>
        <v>112.8</v>
      </c>
      <c r="W1607" s="21">
        <f>W1608+W1612</f>
        <v>112.8</v>
      </c>
      <c r="X1607" s="21">
        <f t="shared" si="2725"/>
        <v>258656.86677000002</v>
      </c>
      <c r="Y1607" s="21">
        <f t="shared" si="2726"/>
        <v>263425.70000000001</v>
      </c>
      <c r="Z1607" s="21">
        <f t="shared" si="2727"/>
        <v>263425.70000000001</v>
      </c>
      <c r="AA1607" s="21">
        <f>AA1608+AA1612</f>
        <v>0</v>
      </c>
      <c r="AB1607" s="21">
        <f>AB1608+AB1612</f>
        <v>0</v>
      </c>
      <c r="AC1607" s="21">
        <f>AC1608+AC1612</f>
        <v>0</v>
      </c>
      <c r="AD1607" s="21">
        <f t="shared" si="2728"/>
        <v>258656.86677000002</v>
      </c>
      <c r="AE1607" s="21">
        <f t="shared" si="2729"/>
        <v>263425.70000000001</v>
      </c>
      <c r="AF1607" s="21">
        <f t="shared" si="2730"/>
        <v>263425.70000000001</v>
      </c>
      <c r="AG1607" s="21">
        <f>AG1608+AG1612</f>
        <v>0</v>
      </c>
      <c r="AH1607" s="21">
        <f t="shared" si="2731"/>
        <v>258656.86677000002</v>
      </c>
      <c r="AI1607" s="21">
        <f t="shared" si="2732"/>
        <v>263425.70000000001</v>
      </c>
      <c r="AJ1607" s="21">
        <f t="shared" si="2733"/>
        <v>263425.70000000001</v>
      </c>
      <c r="AK1607" s="21">
        <f>AK1608+AK1612</f>
        <v>10735.6</v>
      </c>
      <c r="AL1607" s="21">
        <f>AL1608+AL1612</f>
        <v>14274.299999999999</v>
      </c>
      <c r="AM1607" s="21">
        <f>AM1608+AM1612</f>
        <v>14274.299999999999</v>
      </c>
      <c r="AN1607" s="21">
        <f t="shared" si="2734"/>
        <v>269392.46677</v>
      </c>
      <c r="AO1607" s="21">
        <f t="shared" si="2735"/>
        <v>277700</v>
      </c>
      <c r="AP1607" s="21">
        <f t="shared" si="2736"/>
        <v>277700</v>
      </c>
      <c r="AQ1607" s="21">
        <f>AQ1608+AQ1612</f>
        <v>0</v>
      </c>
      <c r="AR1607" s="21">
        <f>AR1608+AR1612</f>
        <v>0</v>
      </c>
      <c r="AS1607" s="21">
        <f>AS1608+AS1612</f>
        <v>0</v>
      </c>
      <c r="AT1607" s="21">
        <f t="shared" si="2737"/>
        <v>269392.46677</v>
      </c>
      <c r="AU1607" s="21">
        <f t="shared" si="2738"/>
        <v>277700</v>
      </c>
      <c r="AV1607" s="21">
        <f t="shared" si="2739"/>
        <v>277700</v>
      </c>
      <c r="AW1607" s="21">
        <f>AW1608+AW1612</f>
        <v>0</v>
      </c>
      <c r="AX1607" s="21">
        <f>AX1608+AX1612</f>
        <v>0</v>
      </c>
      <c r="AY1607" s="21">
        <f>AY1608+AY1612</f>
        <v>0</v>
      </c>
      <c r="AZ1607" s="21">
        <f t="shared" si="2740"/>
        <v>269392.46677</v>
      </c>
      <c r="BA1607" s="21">
        <f t="shared" si="2741"/>
        <v>277700</v>
      </c>
      <c r="BB1607" s="21">
        <f t="shared" si="2742"/>
        <v>277700</v>
      </c>
      <c r="BC1607" s="21">
        <f>BC1608+BC1612</f>
        <v>0</v>
      </c>
      <c r="BD1607" s="22"/>
      <c r="BE1607" s="22"/>
      <c r="BF1607" s="17"/>
      <c r="BG1607" s="17"/>
      <c r="BH1607" s="17"/>
      <c r="BI1607" s="17"/>
      <c r="BJ1607" s="17"/>
    </row>
    <row r="1608" s="23" customFormat="1" ht="30">
      <c r="A1608" s="24" t="s">
        <v>1038</v>
      </c>
      <c r="B1608" s="25"/>
      <c r="C1608" s="24"/>
      <c r="D1608" s="24"/>
      <c r="E1608" s="26" t="s">
        <v>1039</v>
      </c>
      <c r="F1608" s="27">
        <f t="shared" ref="F1608:F1612" si="2773">F1609</f>
        <v>76421.900000000009</v>
      </c>
      <c r="G1608" s="27">
        <f t="shared" ref="G1608:G1612" si="2774">G1609</f>
        <v>78771.700000000012</v>
      </c>
      <c r="H1608" s="27">
        <f t="shared" ref="H1608:H1612" si="2775">H1609</f>
        <v>78771.700000000012</v>
      </c>
      <c r="I1608" s="27">
        <f t="shared" ref="I1608:I1612" si="2776">I1609</f>
        <v>0</v>
      </c>
      <c r="J1608" s="27">
        <f t="shared" ref="J1608:J1612" si="2777">J1609</f>
        <v>0</v>
      </c>
      <c r="K1608" s="27">
        <f t="shared" ref="K1608:K1612" si="2778">K1609</f>
        <v>0</v>
      </c>
      <c r="L1608" s="27">
        <f t="shared" si="2693"/>
        <v>76421.900000000009</v>
      </c>
      <c r="M1608" s="27">
        <f t="shared" si="2694"/>
        <v>78771.700000000012</v>
      </c>
      <c r="N1608" s="27">
        <f t="shared" si="2695"/>
        <v>78771.700000000012</v>
      </c>
      <c r="O1608" s="27">
        <f t="shared" ref="O1608:O1612" si="2779">O1609</f>
        <v>3996.4000000000001</v>
      </c>
      <c r="P1608" s="27">
        <f t="shared" ref="P1608:P1612" si="2780">P1609</f>
        <v>4133.1999999999998</v>
      </c>
      <c r="Q1608" s="27">
        <f t="shared" ref="Q1608:Q1612" si="2781">Q1609</f>
        <v>4133.1999999999998</v>
      </c>
      <c r="R1608" s="27">
        <f t="shared" si="2722"/>
        <v>80418.300000000003</v>
      </c>
      <c r="S1608" s="27">
        <f t="shared" si="2723"/>
        <v>82904.900000000009</v>
      </c>
      <c r="T1608" s="27">
        <f t="shared" si="2724"/>
        <v>82904.900000000009</v>
      </c>
      <c r="U1608" s="27">
        <f t="shared" ref="U1608:U1612" si="2782">U1609</f>
        <v>160.09999999999999</v>
      </c>
      <c r="V1608" s="27">
        <f t="shared" ref="V1608:V1612" si="2783">V1609</f>
        <v>112.8</v>
      </c>
      <c r="W1608" s="27">
        <f t="shared" ref="W1608:W1612" si="2784">W1609</f>
        <v>112.8</v>
      </c>
      <c r="X1608" s="27">
        <f t="shared" si="2725"/>
        <v>80578.400000000009</v>
      </c>
      <c r="Y1608" s="27">
        <f t="shared" si="2726"/>
        <v>83017.700000000012</v>
      </c>
      <c r="Z1608" s="27">
        <f t="shared" si="2727"/>
        <v>83017.700000000012</v>
      </c>
      <c r="AA1608" s="27">
        <f t="shared" ref="AA1608:AA1612" si="2785">AA1609</f>
        <v>0</v>
      </c>
      <c r="AB1608" s="27">
        <f t="shared" ref="AB1608:AB1612" si="2786">AB1609</f>
        <v>0</v>
      </c>
      <c r="AC1608" s="27">
        <f t="shared" ref="AC1608:AC1612" si="2787">AC1609</f>
        <v>0</v>
      </c>
      <c r="AD1608" s="27">
        <f t="shared" si="2728"/>
        <v>80578.400000000009</v>
      </c>
      <c r="AE1608" s="27">
        <f t="shared" si="2729"/>
        <v>83017.700000000012</v>
      </c>
      <c r="AF1608" s="27">
        <f t="shared" si="2730"/>
        <v>83017.700000000012</v>
      </c>
      <c r="AG1608" s="27">
        <f t="shared" ref="AG1608:AG1612" si="2788">AG1609</f>
        <v>0</v>
      </c>
      <c r="AH1608" s="27">
        <f t="shared" si="2731"/>
        <v>80578.400000000009</v>
      </c>
      <c r="AI1608" s="27">
        <f t="shared" si="2732"/>
        <v>83017.700000000012</v>
      </c>
      <c r="AJ1608" s="27">
        <f t="shared" si="2733"/>
        <v>83017.700000000012</v>
      </c>
      <c r="AK1608" s="27">
        <f t="shared" ref="AK1608:AK1612" si="2789">AK1609</f>
        <v>0</v>
      </c>
      <c r="AL1608" s="27">
        <f t="shared" ref="AL1608:AL1612" si="2790">AL1609</f>
        <v>0</v>
      </c>
      <c r="AM1608" s="27">
        <f t="shared" ref="AM1608:AM1612" si="2791">AM1609</f>
        <v>0</v>
      </c>
      <c r="AN1608" s="27">
        <f t="shared" si="2734"/>
        <v>80578.400000000009</v>
      </c>
      <c r="AO1608" s="27">
        <f t="shared" si="2735"/>
        <v>83017.700000000012</v>
      </c>
      <c r="AP1608" s="27">
        <f t="shared" si="2736"/>
        <v>83017.700000000012</v>
      </c>
      <c r="AQ1608" s="27">
        <f t="shared" ref="AQ1608:AQ1612" si="2792">AQ1609</f>
        <v>0</v>
      </c>
      <c r="AR1608" s="27">
        <f t="shared" ref="AR1608:AR1612" si="2793">AR1609</f>
        <v>0</v>
      </c>
      <c r="AS1608" s="27">
        <f t="shared" ref="AS1608:AS1612" si="2794">AS1609</f>
        <v>0</v>
      </c>
      <c r="AT1608" s="27">
        <f t="shared" si="2737"/>
        <v>80578.400000000009</v>
      </c>
      <c r="AU1608" s="27">
        <f t="shared" si="2738"/>
        <v>83017.700000000012</v>
      </c>
      <c r="AV1608" s="27">
        <f t="shared" si="2739"/>
        <v>83017.700000000012</v>
      </c>
      <c r="AW1608" s="27">
        <f t="shared" ref="AW1608:AW1612" si="2795">AW1609</f>
        <v>0</v>
      </c>
      <c r="AX1608" s="27">
        <f t="shared" ref="AX1608:AX1612" si="2796">AX1609</f>
        <v>0</v>
      </c>
      <c r="AY1608" s="27">
        <f t="shared" ref="AY1608:AY1612" si="2797">AY1609</f>
        <v>0</v>
      </c>
      <c r="AZ1608" s="27">
        <f t="shared" si="2740"/>
        <v>80578.400000000009</v>
      </c>
      <c r="BA1608" s="27">
        <f t="shared" si="2741"/>
        <v>83017.700000000012</v>
      </c>
      <c r="BB1608" s="27">
        <f t="shared" si="2742"/>
        <v>83017.700000000012</v>
      </c>
      <c r="BC1608" s="27">
        <f t="shared" ref="BC1608:BC1612" si="2798">BC1609</f>
        <v>0</v>
      </c>
      <c r="BD1608" s="28"/>
      <c r="BE1608" s="28"/>
      <c r="BF1608" s="23"/>
      <c r="BG1608" s="23"/>
      <c r="BH1608" s="23"/>
      <c r="BI1608" s="23"/>
      <c r="BJ1608" s="23"/>
    </row>
    <row r="1609" s="1" customFormat="1" ht="30">
      <c r="A1609" s="13" t="s">
        <v>1040</v>
      </c>
      <c r="B1609" s="14"/>
      <c r="C1609" s="13"/>
      <c r="D1609" s="13"/>
      <c r="E1609" s="29" t="s">
        <v>176</v>
      </c>
      <c r="F1609" s="16">
        <f t="shared" si="2773"/>
        <v>76421.900000000009</v>
      </c>
      <c r="G1609" s="16">
        <f t="shared" si="2774"/>
        <v>78771.700000000012</v>
      </c>
      <c r="H1609" s="16">
        <f t="shared" si="2775"/>
        <v>78771.700000000012</v>
      </c>
      <c r="I1609" s="16">
        <f t="shared" si="2776"/>
        <v>0</v>
      </c>
      <c r="J1609" s="16">
        <f t="shared" si="2777"/>
        <v>0</v>
      </c>
      <c r="K1609" s="16">
        <f t="shared" si="2778"/>
        <v>0</v>
      </c>
      <c r="L1609" s="16">
        <f t="shared" si="2693"/>
        <v>76421.900000000009</v>
      </c>
      <c r="M1609" s="16">
        <f t="shared" si="2694"/>
        <v>78771.700000000012</v>
      </c>
      <c r="N1609" s="16">
        <f t="shared" si="2695"/>
        <v>78771.700000000012</v>
      </c>
      <c r="O1609" s="16">
        <f t="shared" si="2779"/>
        <v>3996.4000000000001</v>
      </c>
      <c r="P1609" s="16">
        <f t="shared" si="2780"/>
        <v>4133.1999999999998</v>
      </c>
      <c r="Q1609" s="16">
        <f t="shared" si="2781"/>
        <v>4133.1999999999998</v>
      </c>
      <c r="R1609" s="16">
        <f t="shared" si="2722"/>
        <v>80418.300000000003</v>
      </c>
      <c r="S1609" s="16">
        <f t="shared" si="2723"/>
        <v>82904.900000000009</v>
      </c>
      <c r="T1609" s="16">
        <f t="shared" si="2724"/>
        <v>82904.900000000009</v>
      </c>
      <c r="U1609" s="16">
        <f t="shared" si="2782"/>
        <v>160.09999999999999</v>
      </c>
      <c r="V1609" s="16">
        <f t="shared" si="2783"/>
        <v>112.8</v>
      </c>
      <c r="W1609" s="16">
        <f t="shared" si="2784"/>
        <v>112.8</v>
      </c>
      <c r="X1609" s="16">
        <f t="shared" si="2725"/>
        <v>80578.400000000009</v>
      </c>
      <c r="Y1609" s="16">
        <f t="shared" si="2726"/>
        <v>83017.700000000012</v>
      </c>
      <c r="Z1609" s="16">
        <f t="shared" si="2727"/>
        <v>83017.700000000012</v>
      </c>
      <c r="AA1609" s="16">
        <f t="shared" si="2785"/>
        <v>0</v>
      </c>
      <c r="AB1609" s="16">
        <f t="shared" si="2786"/>
        <v>0</v>
      </c>
      <c r="AC1609" s="16">
        <f t="shared" si="2787"/>
        <v>0</v>
      </c>
      <c r="AD1609" s="16">
        <f t="shared" si="2728"/>
        <v>80578.400000000009</v>
      </c>
      <c r="AE1609" s="16">
        <f t="shared" si="2729"/>
        <v>83017.700000000012</v>
      </c>
      <c r="AF1609" s="16">
        <f t="shared" si="2730"/>
        <v>83017.700000000012</v>
      </c>
      <c r="AG1609" s="16">
        <f t="shared" si="2788"/>
        <v>0</v>
      </c>
      <c r="AH1609" s="16">
        <f t="shared" si="2731"/>
        <v>80578.400000000009</v>
      </c>
      <c r="AI1609" s="16">
        <f t="shared" si="2732"/>
        <v>83017.700000000012</v>
      </c>
      <c r="AJ1609" s="16">
        <f t="shared" si="2733"/>
        <v>83017.700000000012</v>
      </c>
      <c r="AK1609" s="16">
        <f t="shared" si="2789"/>
        <v>0</v>
      </c>
      <c r="AL1609" s="16">
        <f t="shared" si="2790"/>
        <v>0</v>
      </c>
      <c r="AM1609" s="16">
        <f t="shared" si="2791"/>
        <v>0</v>
      </c>
      <c r="AN1609" s="16">
        <f t="shared" si="2734"/>
        <v>80578.400000000009</v>
      </c>
      <c r="AO1609" s="16">
        <f t="shared" si="2735"/>
        <v>83017.700000000012</v>
      </c>
      <c r="AP1609" s="16">
        <f t="shared" si="2736"/>
        <v>83017.700000000012</v>
      </c>
      <c r="AQ1609" s="16">
        <f t="shared" si="2792"/>
        <v>0</v>
      </c>
      <c r="AR1609" s="16">
        <f t="shared" si="2793"/>
        <v>0</v>
      </c>
      <c r="AS1609" s="16">
        <f t="shared" si="2794"/>
        <v>0</v>
      </c>
      <c r="AT1609" s="16">
        <f t="shared" si="2737"/>
        <v>80578.400000000009</v>
      </c>
      <c r="AU1609" s="16">
        <f t="shared" si="2738"/>
        <v>83017.700000000012</v>
      </c>
      <c r="AV1609" s="16">
        <f t="shared" si="2739"/>
        <v>83017.700000000012</v>
      </c>
      <c r="AW1609" s="16">
        <f t="shared" si="2795"/>
        <v>0</v>
      </c>
      <c r="AX1609" s="16">
        <f t="shared" si="2796"/>
        <v>0</v>
      </c>
      <c r="AY1609" s="16">
        <f t="shared" si="2797"/>
        <v>0</v>
      </c>
      <c r="AZ1609" s="16">
        <f t="shared" si="2740"/>
        <v>80578.400000000009</v>
      </c>
      <c r="BA1609" s="16">
        <f t="shared" si="2741"/>
        <v>83017.700000000012</v>
      </c>
      <c r="BB1609" s="16">
        <f t="shared" si="2742"/>
        <v>83017.700000000012</v>
      </c>
      <c r="BC1609" s="16">
        <f t="shared" si="2798"/>
        <v>0</v>
      </c>
      <c r="BD1609" s="30"/>
      <c r="BE1609" s="30"/>
      <c r="BF1609" s="1"/>
      <c r="BG1609" s="1"/>
      <c r="BH1609" s="1"/>
      <c r="BI1609" s="1"/>
      <c r="BJ1609" s="1"/>
    </row>
    <row r="1610" s="1" customFormat="1" ht="90">
      <c r="A1610" s="13" t="s">
        <v>1040</v>
      </c>
      <c r="B1610" s="14" t="s">
        <v>148</v>
      </c>
      <c r="C1610" s="13"/>
      <c r="D1610" s="13"/>
      <c r="E1610" s="29" t="s">
        <v>149</v>
      </c>
      <c r="F1610" s="16">
        <f t="shared" si="2773"/>
        <v>76421.900000000009</v>
      </c>
      <c r="G1610" s="16">
        <f t="shared" si="2774"/>
        <v>78771.700000000012</v>
      </c>
      <c r="H1610" s="16">
        <f t="shared" si="2775"/>
        <v>78771.700000000012</v>
      </c>
      <c r="I1610" s="16">
        <f t="shared" si="2776"/>
        <v>0</v>
      </c>
      <c r="J1610" s="16">
        <f t="shared" si="2777"/>
        <v>0</v>
      </c>
      <c r="K1610" s="16">
        <f t="shared" si="2778"/>
        <v>0</v>
      </c>
      <c r="L1610" s="16">
        <f t="shared" si="2693"/>
        <v>76421.900000000009</v>
      </c>
      <c r="M1610" s="16">
        <f t="shared" si="2694"/>
        <v>78771.700000000012</v>
      </c>
      <c r="N1610" s="16">
        <f t="shared" si="2695"/>
        <v>78771.700000000012</v>
      </c>
      <c r="O1610" s="16">
        <f t="shared" si="2779"/>
        <v>3996.4000000000001</v>
      </c>
      <c r="P1610" s="16">
        <f t="shared" si="2780"/>
        <v>4133.1999999999998</v>
      </c>
      <c r="Q1610" s="16">
        <f t="shared" si="2781"/>
        <v>4133.1999999999998</v>
      </c>
      <c r="R1610" s="16">
        <f t="shared" si="2722"/>
        <v>80418.300000000003</v>
      </c>
      <c r="S1610" s="16">
        <f t="shared" si="2723"/>
        <v>82904.900000000009</v>
      </c>
      <c r="T1610" s="16">
        <f t="shared" si="2724"/>
        <v>82904.900000000009</v>
      </c>
      <c r="U1610" s="16">
        <f t="shared" si="2782"/>
        <v>160.09999999999999</v>
      </c>
      <c r="V1610" s="16">
        <f t="shared" si="2783"/>
        <v>112.8</v>
      </c>
      <c r="W1610" s="16">
        <f t="shared" si="2784"/>
        <v>112.8</v>
      </c>
      <c r="X1610" s="16">
        <f t="shared" si="2725"/>
        <v>80578.400000000009</v>
      </c>
      <c r="Y1610" s="16">
        <f t="shared" si="2726"/>
        <v>83017.700000000012</v>
      </c>
      <c r="Z1610" s="16">
        <f t="shared" si="2727"/>
        <v>83017.700000000012</v>
      </c>
      <c r="AA1610" s="16">
        <f t="shared" si="2785"/>
        <v>0</v>
      </c>
      <c r="AB1610" s="16">
        <f t="shared" si="2786"/>
        <v>0</v>
      </c>
      <c r="AC1610" s="16">
        <f t="shared" si="2787"/>
        <v>0</v>
      </c>
      <c r="AD1610" s="16">
        <f t="shared" si="2728"/>
        <v>80578.400000000009</v>
      </c>
      <c r="AE1610" s="16">
        <f t="shared" si="2729"/>
        <v>83017.700000000012</v>
      </c>
      <c r="AF1610" s="16">
        <f t="shared" si="2730"/>
        <v>83017.700000000012</v>
      </c>
      <c r="AG1610" s="16">
        <f t="shared" si="2788"/>
        <v>0</v>
      </c>
      <c r="AH1610" s="16">
        <f t="shared" si="2731"/>
        <v>80578.400000000009</v>
      </c>
      <c r="AI1610" s="16">
        <f t="shared" si="2732"/>
        <v>83017.700000000012</v>
      </c>
      <c r="AJ1610" s="16">
        <f t="shared" si="2733"/>
        <v>83017.700000000012</v>
      </c>
      <c r="AK1610" s="16">
        <f t="shared" si="2789"/>
        <v>0</v>
      </c>
      <c r="AL1610" s="16">
        <f t="shared" si="2790"/>
        <v>0</v>
      </c>
      <c r="AM1610" s="16">
        <f t="shared" si="2791"/>
        <v>0</v>
      </c>
      <c r="AN1610" s="16">
        <f t="shared" si="2734"/>
        <v>80578.400000000009</v>
      </c>
      <c r="AO1610" s="16">
        <f t="shared" si="2735"/>
        <v>83017.700000000012</v>
      </c>
      <c r="AP1610" s="16">
        <f t="shared" si="2736"/>
        <v>83017.700000000012</v>
      </c>
      <c r="AQ1610" s="16">
        <f t="shared" si="2792"/>
        <v>0</v>
      </c>
      <c r="AR1610" s="16">
        <f t="shared" si="2793"/>
        <v>0</v>
      </c>
      <c r="AS1610" s="16">
        <f t="shared" si="2794"/>
        <v>0</v>
      </c>
      <c r="AT1610" s="16">
        <f t="shared" si="2737"/>
        <v>80578.400000000009</v>
      </c>
      <c r="AU1610" s="16">
        <f t="shared" si="2738"/>
        <v>83017.700000000012</v>
      </c>
      <c r="AV1610" s="16">
        <f t="shared" si="2739"/>
        <v>83017.700000000012</v>
      </c>
      <c r="AW1610" s="16">
        <f t="shared" si="2795"/>
        <v>0</v>
      </c>
      <c r="AX1610" s="16">
        <f t="shared" si="2796"/>
        <v>0</v>
      </c>
      <c r="AY1610" s="16">
        <f t="shared" si="2797"/>
        <v>0</v>
      </c>
      <c r="AZ1610" s="16">
        <f t="shared" si="2740"/>
        <v>80578.400000000009</v>
      </c>
      <c r="BA1610" s="16">
        <f t="shared" si="2741"/>
        <v>83017.700000000012</v>
      </c>
      <c r="BB1610" s="16">
        <f t="shared" si="2742"/>
        <v>83017.700000000012</v>
      </c>
      <c r="BC1610" s="16">
        <f t="shared" si="2798"/>
        <v>0</v>
      </c>
      <c r="BD1610" s="30"/>
      <c r="BE1610" s="30"/>
      <c r="BF1610" s="1"/>
      <c r="BG1610" s="1"/>
      <c r="BH1610" s="1"/>
      <c r="BI1610" s="1"/>
      <c r="BJ1610" s="1"/>
    </row>
    <row r="1611" s="1" customFormat="1" ht="60">
      <c r="A1611" s="13" t="s">
        <v>1040</v>
      </c>
      <c r="B1611" s="14" t="s">
        <v>148</v>
      </c>
      <c r="C1611" s="13" t="s">
        <v>37</v>
      </c>
      <c r="D1611" s="13" t="s">
        <v>106</v>
      </c>
      <c r="E1611" s="29" t="s">
        <v>1041</v>
      </c>
      <c r="F1611" s="16">
        <v>76421.900000000009</v>
      </c>
      <c r="G1611" s="16">
        <v>78771.700000000012</v>
      </c>
      <c r="H1611" s="16">
        <v>78771.700000000012</v>
      </c>
      <c r="I1611" s="16"/>
      <c r="J1611" s="16"/>
      <c r="K1611" s="16"/>
      <c r="L1611" s="16">
        <f t="shared" si="2693"/>
        <v>76421.900000000009</v>
      </c>
      <c r="M1611" s="16">
        <f t="shared" si="2694"/>
        <v>78771.700000000012</v>
      </c>
      <c r="N1611" s="16">
        <f t="shared" si="2695"/>
        <v>78771.700000000012</v>
      </c>
      <c r="O1611" s="16">
        <v>3996.4000000000001</v>
      </c>
      <c r="P1611" s="16">
        <v>4133.1999999999998</v>
      </c>
      <c r="Q1611" s="16">
        <v>4133.1999999999998</v>
      </c>
      <c r="R1611" s="16">
        <f t="shared" si="2722"/>
        <v>80418.300000000003</v>
      </c>
      <c r="S1611" s="16">
        <f t="shared" si="2723"/>
        <v>82904.900000000009</v>
      </c>
      <c r="T1611" s="16">
        <f t="shared" si="2724"/>
        <v>82904.900000000009</v>
      </c>
      <c r="U1611" s="16">
        <v>160.09999999999999</v>
      </c>
      <c r="V1611" s="16">
        <v>112.8</v>
      </c>
      <c r="W1611" s="16">
        <v>112.8</v>
      </c>
      <c r="X1611" s="16">
        <f t="shared" si="2725"/>
        <v>80578.400000000009</v>
      </c>
      <c r="Y1611" s="16">
        <f t="shared" si="2726"/>
        <v>83017.700000000012</v>
      </c>
      <c r="Z1611" s="16">
        <f t="shared" si="2727"/>
        <v>83017.700000000012</v>
      </c>
      <c r="AA1611" s="16"/>
      <c r="AB1611" s="16"/>
      <c r="AC1611" s="16"/>
      <c r="AD1611" s="16">
        <f t="shared" si="2728"/>
        <v>80578.400000000009</v>
      </c>
      <c r="AE1611" s="16">
        <f t="shared" si="2729"/>
        <v>83017.700000000012</v>
      </c>
      <c r="AF1611" s="16">
        <f t="shared" si="2730"/>
        <v>83017.700000000012</v>
      </c>
      <c r="AG1611" s="16"/>
      <c r="AH1611" s="16">
        <f t="shared" si="2731"/>
        <v>80578.400000000009</v>
      </c>
      <c r="AI1611" s="16">
        <f t="shared" si="2732"/>
        <v>83017.700000000012</v>
      </c>
      <c r="AJ1611" s="16">
        <f t="shared" si="2733"/>
        <v>83017.700000000012</v>
      </c>
      <c r="AK1611" s="16"/>
      <c r="AL1611" s="16"/>
      <c r="AM1611" s="16"/>
      <c r="AN1611" s="16">
        <f t="shared" si="2734"/>
        <v>80578.400000000009</v>
      </c>
      <c r="AO1611" s="16">
        <f t="shared" si="2735"/>
        <v>83017.700000000012</v>
      </c>
      <c r="AP1611" s="16">
        <f t="shared" si="2736"/>
        <v>83017.700000000012</v>
      </c>
      <c r="AQ1611" s="16"/>
      <c r="AR1611" s="16"/>
      <c r="AS1611" s="16"/>
      <c r="AT1611" s="16">
        <f t="shared" si="2737"/>
        <v>80578.400000000009</v>
      </c>
      <c r="AU1611" s="16">
        <f t="shared" si="2738"/>
        <v>83017.700000000012</v>
      </c>
      <c r="AV1611" s="16">
        <f t="shared" si="2739"/>
        <v>83017.700000000012</v>
      </c>
      <c r="AW1611" s="16"/>
      <c r="AX1611" s="16"/>
      <c r="AY1611" s="16"/>
      <c r="AZ1611" s="16">
        <f t="shared" si="2740"/>
        <v>80578.400000000009</v>
      </c>
      <c r="BA1611" s="16">
        <f t="shared" si="2741"/>
        <v>83017.700000000012</v>
      </c>
      <c r="BB1611" s="16">
        <f t="shared" si="2742"/>
        <v>83017.700000000012</v>
      </c>
      <c r="BC1611" s="16"/>
      <c r="BD1611" s="30"/>
      <c r="BE1611" s="30"/>
      <c r="BF1611" s="1"/>
      <c r="BG1611" s="1"/>
      <c r="BH1611" s="1"/>
      <c r="BI1611" s="1"/>
      <c r="BJ1611" s="1"/>
    </row>
    <row r="1612" s="23" customFormat="1" ht="15">
      <c r="A1612" s="24" t="s">
        <v>1042</v>
      </c>
      <c r="B1612" s="25"/>
      <c r="C1612" s="24"/>
      <c r="D1612" s="24"/>
      <c r="E1612" s="26" t="s">
        <v>1043</v>
      </c>
      <c r="F1612" s="27">
        <f t="shared" si="2773"/>
        <v>154871.30000000002</v>
      </c>
      <c r="G1612" s="27">
        <f t="shared" si="2774"/>
        <v>158684.09999999998</v>
      </c>
      <c r="H1612" s="27">
        <f t="shared" si="2775"/>
        <v>158684.09999999998</v>
      </c>
      <c r="I1612" s="27">
        <f t="shared" si="2776"/>
        <v>148.19999999999999</v>
      </c>
      <c r="J1612" s="27">
        <f t="shared" si="2777"/>
        <v>148.19999999999999</v>
      </c>
      <c r="K1612" s="27">
        <f t="shared" si="2778"/>
        <v>148.19999999999999</v>
      </c>
      <c r="L1612" s="27">
        <f t="shared" si="2693"/>
        <v>155019.50000000003</v>
      </c>
      <c r="M1612" s="27">
        <f t="shared" si="2694"/>
        <v>158832.29999999999</v>
      </c>
      <c r="N1612" s="27">
        <f t="shared" si="2695"/>
        <v>158832.29999999999</v>
      </c>
      <c r="O1612" s="27">
        <f t="shared" si="2779"/>
        <v>23058.966769999999</v>
      </c>
      <c r="P1612" s="27">
        <f t="shared" si="2780"/>
        <v>21575.700000000001</v>
      </c>
      <c r="Q1612" s="27">
        <f t="shared" si="2781"/>
        <v>21575.700000000001</v>
      </c>
      <c r="R1612" s="27">
        <f t="shared" si="2722"/>
        <v>178078.46677000003</v>
      </c>
      <c r="S1612" s="27">
        <f t="shared" si="2723"/>
        <v>180408</v>
      </c>
      <c r="T1612" s="27">
        <f t="shared" si="2724"/>
        <v>180408</v>
      </c>
      <c r="U1612" s="27">
        <f t="shared" si="2782"/>
        <v>0</v>
      </c>
      <c r="V1612" s="27">
        <f t="shared" si="2783"/>
        <v>0</v>
      </c>
      <c r="W1612" s="27">
        <f t="shared" si="2784"/>
        <v>0</v>
      </c>
      <c r="X1612" s="27">
        <f t="shared" si="2725"/>
        <v>178078.46677000003</v>
      </c>
      <c r="Y1612" s="27">
        <f t="shared" si="2726"/>
        <v>180408</v>
      </c>
      <c r="Z1612" s="27">
        <f t="shared" si="2727"/>
        <v>180408</v>
      </c>
      <c r="AA1612" s="27">
        <f t="shared" si="2785"/>
        <v>0</v>
      </c>
      <c r="AB1612" s="27">
        <f t="shared" si="2786"/>
        <v>0</v>
      </c>
      <c r="AC1612" s="27">
        <f t="shared" si="2787"/>
        <v>0</v>
      </c>
      <c r="AD1612" s="27">
        <f t="shared" si="2728"/>
        <v>178078.46677000003</v>
      </c>
      <c r="AE1612" s="27">
        <f t="shared" si="2729"/>
        <v>180408</v>
      </c>
      <c r="AF1612" s="27">
        <f t="shared" si="2730"/>
        <v>180408</v>
      </c>
      <c r="AG1612" s="27">
        <f t="shared" si="2788"/>
        <v>0</v>
      </c>
      <c r="AH1612" s="27">
        <f t="shared" si="2731"/>
        <v>178078.46677000003</v>
      </c>
      <c r="AI1612" s="27">
        <f t="shared" si="2732"/>
        <v>180408</v>
      </c>
      <c r="AJ1612" s="27">
        <f t="shared" si="2733"/>
        <v>180408</v>
      </c>
      <c r="AK1612" s="27">
        <f t="shared" si="2789"/>
        <v>10735.6</v>
      </c>
      <c r="AL1612" s="27">
        <f t="shared" si="2790"/>
        <v>14274.299999999999</v>
      </c>
      <c r="AM1612" s="27">
        <f t="shared" si="2791"/>
        <v>14274.299999999999</v>
      </c>
      <c r="AN1612" s="27">
        <f t="shared" si="2734"/>
        <v>188814.06677000003</v>
      </c>
      <c r="AO1612" s="27">
        <f t="shared" si="2735"/>
        <v>194682.29999999999</v>
      </c>
      <c r="AP1612" s="27">
        <f t="shared" si="2736"/>
        <v>194682.29999999999</v>
      </c>
      <c r="AQ1612" s="27">
        <f t="shared" si="2792"/>
        <v>0</v>
      </c>
      <c r="AR1612" s="27">
        <f t="shared" si="2793"/>
        <v>0</v>
      </c>
      <c r="AS1612" s="27">
        <f t="shared" si="2794"/>
        <v>0</v>
      </c>
      <c r="AT1612" s="27">
        <f t="shared" si="2737"/>
        <v>188814.06677000003</v>
      </c>
      <c r="AU1612" s="27">
        <f t="shared" si="2738"/>
        <v>194682.29999999999</v>
      </c>
      <c r="AV1612" s="27">
        <f t="shared" si="2739"/>
        <v>194682.29999999999</v>
      </c>
      <c r="AW1612" s="27">
        <f t="shared" si="2795"/>
        <v>0</v>
      </c>
      <c r="AX1612" s="27">
        <f t="shared" si="2796"/>
        <v>0</v>
      </c>
      <c r="AY1612" s="27">
        <f t="shared" si="2797"/>
        <v>0</v>
      </c>
      <c r="AZ1612" s="27">
        <f t="shared" si="2740"/>
        <v>188814.06677000003</v>
      </c>
      <c r="BA1612" s="27">
        <f t="shared" si="2741"/>
        <v>194682.29999999999</v>
      </c>
      <c r="BB1612" s="27">
        <f t="shared" si="2742"/>
        <v>194682.29999999999</v>
      </c>
      <c r="BC1612" s="27">
        <f t="shared" si="2798"/>
        <v>0</v>
      </c>
      <c r="BD1612" s="28"/>
      <c r="BE1612" s="28"/>
      <c r="BF1612" s="23"/>
      <c r="BG1612" s="23"/>
      <c r="BH1612" s="23"/>
      <c r="BI1612" s="23"/>
      <c r="BJ1612" s="23"/>
    </row>
    <row r="1613" s="1" customFormat="1" ht="30">
      <c r="A1613" s="13" t="s">
        <v>1044</v>
      </c>
      <c r="B1613" s="14"/>
      <c r="C1613" s="13"/>
      <c r="D1613" s="13"/>
      <c r="E1613" s="29" t="s">
        <v>176</v>
      </c>
      <c r="F1613" s="16">
        <f>F1614+F1616</f>
        <v>154871.30000000002</v>
      </c>
      <c r="G1613" s="16">
        <f>G1614+G1616</f>
        <v>158684.09999999998</v>
      </c>
      <c r="H1613" s="16">
        <f>H1614+H1616</f>
        <v>158684.09999999998</v>
      </c>
      <c r="I1613" s="16">
        <f>I1614+I1616</f>
        <v>148.19999999999999</v>
      </c>
      <c r="J1613" s="16">
        <f>J1614+J1616</f>
        <v>148.19999999999999</v>
      </c>
      <c r="K1613" s="16">
        <f>K1614+K1616</f>
        <v>148.19999999999999</v>
      </c>
      <c r="L1613" s="16">
        <f t="shared" ref="L1613:L1676" si="2799">F1613+I1613</f>
        <v>155019.50000000003</v>
      </c>
      <c r="M1613" s="16">
        <f t="shared" ref="M1613:M1676" si="2800">G1613+J1613</f>
        <v>158832.29999999999</v>
      </c>
      <c r="N1613" s="16">
        <f t="shared" ref="N1613:N1676" si="2801">H1613+K1613</f>
        <v>158832.29999999999</v>
      </c>
      <c r="O1613" s="16">
        <f>O1614+O1616</f>
        <v>23058.966769999999</v>
      </c>
      <c r="P1613" s="16">
        <f>P1614+P1616</f>
        <v>21575.700000000001</v>
      </c>
      <c r="Q1613" s="16">
        <f>Q1614+Q1616</f>
        <v>21575.700000000001</v>
      </c>
      <c r="R1613" s="16">
        <f t="shared" si="2722"/>
        <v>178078.46677000003</v>
      </c>
      <c r="S1613" s="16">
        <f t="shared" si="2723"/>
        <v>180408</v>
      </c>
      <c r="T1613" s="16">
        <f t="shared" si="2724"/>
        <v>180408</v>
      </c>
      <c r="U1613" s="16">
        <f>U1614+U1616</f>
        <v>0</v>
      </c>
      <c r="V1613" s="16">
        <f>V1614+V1616</f>
        <v>0</v>
      </c>
      <c r="W1613" s="16">
        <f>W1614+W1616</f>
        <v>0</v>
      </c>
      <c r="X1613" s="16">
        <f t="shared" si="2725"/>
        <v>178078.46677000003</v>
      </c>
      <c r="Y1613" s="16">
        <f t="shared" si="2726"/>
        <v>180408</v>
      </c>
      <c r="Z1613" s="16">
        <f t="shared" si="2727"/>
        <v>180408</v>
      </c>
      <c r="AA1613" s="16">
        <f>AA1614+AA1616</f>
        <v>0</v>
      </c>
      <c r="AB1613" s="16">
        <f>AB1614+AB1616</f>
        <v>0</v>
      </c>
      <c r="AC1613" s="16">
        <f>AC1614+AC1616</f>
        <v>0</v>
      </c>
      <c r="AD1613" s="16">
        <f t="shared" si="2728"/>
        <v>178078.46677000003</v>
      </c>
      <c r="AE1613" s="16">
        <f t="shared" si="2729"/>
        <v>180408</v>
      </c>
      <c r="AF1613" s="16">
        <f t="shared" si="2730"/>
        <v>180408</v>
      </c>
      <c r="AG1613" s="16">
        <f>AG1614+AG1616</f>
        <v>0</v>
      </c>
      <c r="AH1613" s="16">
        <f t="shared" si="2731"/>
        <v>178078.46677000003</v>
      </c>
      <c r="AI1613" s="16">
        <f t="shared" si="2732"/>
        <v>180408</v>
      </c>
      <c r="AJ1613" s="16">
        <f t="shared" si="2733"/>
        <v>180408</v>
      </c>
      <c r="AK1613" s="16">
        <f>AK1614+AK1616</f>
        <v>10735.6</v>
      </c>
      <c r="AL1613" s="16">
        <f>AL1614+AL1616</f>
        <v>14274.299999999999</v>
      </c>
      <c r="AM1613" s="16">
        <f>AM1614+AM1616</f>
        <v>14274.299999999999</v>
      </c>
      <c r="AN1613" s="16">
        <f t="shared" si="2734"/>
        <v>188814.06677000003</v>
      </c>
      <c r="AO1613" s="16">
        <f t="shared" si="2735"/>
        <v>194682.29999999999</v>
      </c>
      <c r="AP1613" s="16">
        <f t="shared" si="2736"/>
        <v>194682.29999999999</v>
      </c>
      <c r="AQ1613" s="16">
        <f>AQ1614+AQ1616</f>
        <v>0</v>
      </c>
      <c r="AR1613" s="16">
        <f>AR1614+AR1616</f>
        <v>0</v>
      </c>
      <c r="AS1613" s="16">
        <f>AS1614+AS1616</f>
        <v>0</v>
      </c>
      <c r="AT1613" s="16">
        <f t="shared" si="2737"/>
        <v>188814.06677000003</v>
      </c>
      <c r="AU1613" s="16">
        <f t="shared" si="2738"/>
        <v>194682.29999999999</v>
      </c>
      <c r="AV1613" s="16">
        <f t="shared" si="2739"/>
        <v>194682.29999999999</v>
      </c>
      <c r="AW1613" s="16">
        <f>AW1614+AW1616</f>
        <v>0</v>
      </c>
      <c r="AX1613" s="16">
        <f>AX1614+AX1616</f>
        <v>0</v>
      </c>
      <c r="AY1613" s="16">
        <f>AY1614+AY1616</f>
        <v>0</v>
      </c>
      <c r="AZ1613" s="16">
        <f t="shared" si="2740"/>
        <v>188814.06677000003</v>
      </c>
      <c r="BA1613" s="16">
        <f t="shared" si="2741"/>
        <v>194682.29999999999</v>
      </c>
      <c r="BB1613" s="16">
        <f t="shared" si="2742"/>
        <v>194682.29999999999</v>
      </c>
      <c r="BC1613" s="16">
        <f>BC1614+BC1616</f>
        <v>0</v>
      </c>
      <c r="BD1613" s="30"/>
      <c r="BE1613" s="30"/>
      <c r="BF1613" s="1"/>
      <c r="BG1613" s="1"/>
      <c r="BH1613" s="1"/>
      <c r="BI1613" s="1"/>
      <c r="BJ1613" s="1"/>
    </row>
    <row r="1614" s="1" customFormat="1" ht="90">
      <c r="A1614" s="13" t="s">
        <v>1044</v>
      </c>
      <c r="B1614" s="14" t="s">
        <v>148</v>
      </c>
      <c r="C1614" s="13"/>
      <c r="D1614" s="13"/>
      <c r="E1614" s="29" t="s">
        <v>149</v>
      </c>
      <c r="F1614" s="16">
        <f>F1615</f>
        <v>125786.10000000001</v>
      </c>
      <c r="G1614" s="16">
        <f>G1615</f>
        <v>129628.09999999999</v>
      </c>
      <c r="H1614" s="16">
        <f>H1615</f>
        <v>129628.09999999999</v>
      </c>
      <c r="I1614" s="16">
        <f>I1615</f>
        <v>0</v>
      </c>
      <c r="J1614" s="16">
        <f>J1615</f>
        <v>0</v>
      </c>
      <c r="K1614" s="16">
        <f>K1615</f>
        <v>0</v>
      </c>
      <c r="L1614" s="16">
        <f t="shared" si="2799"/>
        <v>125786.10000000001</v>
      </c>
      <c r="M1614" s="16">
        <f t="shared" si="2800"/>
        <v>129628.09999999999</v>
      </c>
      <c r="N1614" s="16">
        <f t="shared" si="2801"/>
        <v>129628.09999999999</v>
      </c>
      <c r="O1614" s="16">
        <f>O1615</f>
        <v>17773.299999999999</v>
      </c>
      <c r="P1614" s="16">
        <f>P1615</f>
        <v>21575.700000000001</v>
      </c>
      <c r="Q1614" s="16">
        <f>Q1615</f>
        <v>21575.700000000001</v>
      </c>
      <c r="R1614" s="16">
        <f t="shared" si="2722"/>
        <v>143559.39999999999</v>
      </c>
      <c r="S1614" s="16">
        <f t="shared" si="2723"/>
        <v>151203.79999999999</v>
      </c>
      <c r="T1614" s="16">
        <f t="shared" si="2724"/>
        <v>151203.79999999999</v>
      </c>
      <c r="U1614" s="16">
        <f>U1615</f>
        <v>0</v>
      </c>
      <c r="V1614" s="16">
        <f>V1615</f>
        <v>0</v>
      </c>
      <c r="W1614" s="16">
        <f>W1615</f>
        <v>0</v>
      </c>
      <c r="X1614" s="16">
        <f t="shared" si="2725"/>
        <v>143559.39999999999</v>
      </c>
      <c r="Y1614" s="16">
        <f t="shared" si="2726"/>
        <v>151203.79999999999</v>
      </c>
      <c r="Z1614" s="16">
        <f t="shared" si="2727"/>
        <v>151203.79999999999</v>
      </c>
      <c r="AA1614" s="16">
        <f>AA1615</f>
        <v>0</v>
      </c>
      <c r="AB1614" s="16">
        <f>AB1615</f>
        <v>0</v>
      </c>
      <c r="AC1614" s="16">
        <f>AC1615</f>
        <v>0</v>
      </c>
      <c r="AD1614" s="16">
        <f t="shared" si="2728"/>
        <v>143559.39999999999</v>
      </c>
      <c r="AE1614" s="16">
        <f t="shared" si="2729"/>
        <v>151203.79999999999</v>
      </c>
      <c r="AF1614" s="16">
        <f t="shared" si="2730"/>
        <v>151203.79999999999</v>
      </c>
      <c r="AG1614" s="16">
        <f>AG1615</f>
        <v>0</v>
      </c>
      <c r="AH1614" s="16">
        <f t="shared" si="2731"/>
        <v>143559.39999999999</v>
      </c>
      <c r="AI1614" s="16">
        <f t="shared" si="2732"/>
        <v>151203.79999999999</v>
      </c>
      <c r="AJ1614" s="16">
        <f t="shared" si="2733"/>
        <v>151203.79999999999</v>
      </c>
      <c r="AK1614" s="16">
        <f>AK1615</f>
        <v>0</v>
      </c>
      <c r="AL1614" s="16">
        <f>AL1615</f>
        <v>0</v>
      </c>
      <c r="AM1614" s="16">
        <f>AM1615</f>
        <v>0</v>
      </c>
      <c r="AN1614" s="16">
        <f t="shared" si="2734"/>
        <v>143559.39999999999</v>
      </c>
      <c r="AO1614" s="16">
        <f t="shared" si="2735"/>
        <v>151203.79999999999</v>
      </c>
      <c r="AP1614" s="16">
        <f t="shared" si="2736"/>
        <v>151203.79999999999</v>
      </c>
      <c r="AQ1614" s="16">
        <f>AQ1615</f>
        <v>0</v>
      </c>
      <c r="AR1614" s="16">
        <f>AR1615</f>
        <v>0</v>
      </c>
      <c r="AS1614" s="16">
        <f>AS1615</f>
        <v>0</v>
      </c>
      <c r="AT1614" s="16">
        <f t="shared" si="2737"/>
        <v>143559.39999999999</v>
      </c>
      <c r="AU1614" s="16">
        <f t="shared" si="2738"/>
        <v>151203.79999999999</v>
      </c>
      <c r="AV1614" s="16">
        <f t="shared" si="2739"/>
        <v>151203.79999999999</v>
      </c>
      <c r="AW1614" s="16">
        <f>AW1615</f>
        <v>0</v>
      </c>
      <c r="AX1614" s="16">
        <f>AX1615</f>
        <v>0</v>
      </c>
      <c r="AY1614" s="16">
        <f>AY1615</f>
        <v>0</v>
      </c>
      <c r="AZ1614" s="16">
        <f t="shared" si="2740"/>
        <v>143559.39999999999</v>
      </c>
      <c r="BA1614" s="16">
        <f t="shared" si="2741"/>
        <v>151203.79999999999</v>
      </c>
      <c r="BB1614" s="16">
        <f t="shared" si="2742"/>
        <v>151203.79999999999</v>
      </c>
      <c r="BC1614" s="16">
        <f>BC1615</f>
        <v>0</v>
      </c>
      <c r="BD1614" s="30"/>
      <c r="BE1614" s="30"/>
      <c r="BF1614" s="1"/>
      <c r="BG1614" s="1"/>
      <c r="BH1614" s="1"/>
      <c r="BI1614" s="1"/>
      <c r="BJ1614" s="1"/>
    </row>
    <row r="1615" s="1" customFormat="1" ht="60">
      <c r="A1615" s="13" t="s">
        <v>1044</v>
      </c>
      <c r="B1615" s="14" t="s">
        <v>148</v>
      </c>
      <c r="C1615" s="13" t="s">
        <v>37</v>
      </c>
      <c r="D1615" s="13" t="s">
        <v>106</v>
      </c>
      <c r="E1615" s="29" t="s">
        <v>1041</v>
      </c>
      <c r="F1615" s="16">
        <v>125786.10000000001</v>
      </c>
      <c r="G1615" s="16">
        <v>129628.09999999999</v>
      </c>
      <c r="H1615" s="16">
        <v>129628.09999999999</v>
      </c>
      <c r="I1615" s="16"/>
      <c r="J1615" s="16"/>
      <c r="K1615" s="16"/>
      <c r="L1615" s="16">
        <f t="shared" si="2799"/>
        <v>125786.10000000001</v>
      </c>
      <c r="M1615" s="16">
        <f t="shared" si="2800"/>
        <v>129628.09999999999</v>
      </c>
      <c r="N1615" s="16">
        <f t="shared" si="2801"/>
        <v>129628.09999999999</v>
      </c>
      <c r="O1615" s="16">
        <v>17773.299999999999</v>
      </c>
      <c r="P1615" s="16">
        <v>21575.700000000001</v>
      </c>
      <c r="Q1615" s="16">
        <v>21575.700000000001</v>
      </c>
      <c r="R1615" s="16">
        <f t="shared" si="2722"/>
        <v>143559.39999999999</v>
      </c>
      <c r="S1615" s="16">
        <f t="shared" si="2723"/>
        <v>151203.79999999999</v>
      </c>
      <c r="T1615" s="16">
        <f t="shared" si="2724"/>
        <v>151203.79999999999</v>
      </c>
      <c r="U1615" s="16"/>
      <c r="V1615" s="16"/>
      <c r="W1615" s="16"/>
      <c r="X1615" s="16">
        <f t="shared" si="2725"/>
        <v>143559.39999999999</v>
      </c>
      <c r="Y1615" s="16">
        <f t="shared" si="2726"/>
        <v>151203.79999999999</v>
      </c>
      <c r="Z1615" s="16">
        <f t="shared" si="2727"/>
        <v>151203.79999999999</v>
      </c>
      <c r="AA1615" s="16"/>
      <c r="AB1615" s="16"/>
      <c r="AC1615" s="16"/>
      <c r="AD1615" s="16">
        <f t="shared" si="2728"/>
        <v>143559.39999999999</v>
      </c>
      <c r="AE1615" s="16">
        <f t="shared" si="2729"/>
        <v>151203.79999999999</v>
      </c>
      <c r="AF1615" s="16">
        <f t="shared" si="2730"/>
        <v>151203.79999999999</v>
      </c>
      <c r="AG1615" s="16"/>
      <c r="AH1615" s="16">
        <f t="shared" si="2731"/>
        <v>143559.39999999999</v>
      </c>
      <c r="AI1615" s="16">
        <f t="shared" si="2732"/>
        <v>151203.79999999999</v>
      </c>
      <c r="AJ1615" s="16">
        <f t="shared" si="2733"/>
        <v>151203.79999999999</v>
      </c>
      <c r="AK1615" s="16"/>
      <c r="AL1615" s="16"/>
      <c r="AM1615" s="16"/>
      <c r="AN1615" s="16">
        <f t="shared" si="2734"/>
        <v>143559.39999999999</v>
      </c>
      <c r="AO1615" s="16">
        <f t="shared" si="2735"/>
        <v>151203.79999999999</v>
      </c>
      <c r="AP1615" s="16">
        <f t="shared" si="2736"/>
        <v>151203.79999999999</v>
      </c>
      <c r="AQ1615" s="16"/>
      <c r="AR1615" s="16"/>
      <c r="AS1615" s="16"/>
      <c r="AT1615" s="16">
        <f t="shared" si="2737"/>
        <v>143559.39999999999</v>
      </c>
      <c r="AU1615" s="16">
        <f t="shared" si="2738"/>
        <v>151203.79999999999</v>
      </c>
      <c r="AV1615" s="16">
        <f t="shared" si="2739"/>
        <v>151203.79999999999</v>
      </c>
      <c r="AW1615" s="16"/>
      <c r="AX1615" s="16"/>
      <c r="AY1615" s="16"/>
      <c r="AZ1615" s="16">
        <f t="shared" si="2740"/>
        <v>143559.39999999999</v>
      </c>
      <c r="BA1615" s="16">
        <f t="shared" si="2741"/>
        <v>151203.79999999999</v>
      </c>
      <c r="BB1615" s="16">
        <f t="shared" si="2742"/>
        <v>151203.79999999999</v>
      </c>
      <c r="BC1615" s="16"/>
      <c r="BD1615" s="30"/>
      <c r="BE1615" s="30"/>
      <c r="BF1615" s="1"/>
      <c r="BG1615" s="1"/>
      <c r="BH1615" s="1"/>
      <c r="BI1615" s="1"/>
      <c r="BJ1615" s="1"/>
    </row>
    <row r="1616" s="1" customFormat="1" ht="30">
      <c r="A1616" s="13" t="s">
        <v>1044</v>
      </c>
      <c r="B1616" s="14" t="s">
        <v>66</v>
      </c>
      <c r="C1616" s="13"/>
      <c r="D1616" s="13"/>
      <c r="E1616" s="29" t="s">
        <v>67</v>
      </c>
      <c r="F1616" s="16">
        <f>F1617</f>
        <v>29085.200000000001</v>
      </c>
      <c r="G1616" s="16">
        <f>G1617</f>
        <v>29056</v>
      </c>
      <c r="H1616" s="16">
        <f>H1617</f>
        <v>29056</v>
      </c>
      <c r="I1616" s="16">
        <f>I1617</f>
        <v>148.19999999999999</v>
      </c>
      <c r="J1616" s="16">
        <f>J1617</f>
        <v>148.19999999999999</v>
      </c>
      <c r="K1616" s="16">
        <f>K1617</f>
        <v>148.19999999999999</v>
      </c>
      <c r="L1616" s="16">
        <f t="shared" si="2799"/>
        <v>29233.400000000001</v>
      </c>
      <c r="M1616" s="16">
        <f t="shared" si="2800"/>
        <v>29204.200000000001</v>
      </c>
      <c r="N1616" s="16">
        <f t="shared" si="2801"/>
        <v>29204.200000000001</v>
      </c>
      <c r="O1616" s="16">
        <f>O1617</f>
        <v>5285.6667699999998</v>
      </c>
      <c r="P1616" s="16">
        <f>P1617</f>
        <v>0</v>
      </c>
      <c r="Q1616" s="16">
        <f>Q1617</f>
        <v>0</v>
      </c>
      <c r="R1616" s="16">
        <f t="shared" si="2722"/>
        <v>34519.066770000005</v>
      </c>
      <c r="S1616" s="16">
        <f t="shared" si="2723"/>
        <v>29204.200000000001</v>
      </c>
      <c r="T1616" s="16">
        <f t="shared" si="2724"/>
        <v>29204.200000000001</v>
      </c>
      <c r="U1616" s="16">
        <f>U1617</f>
        <v>0</v>
      </c>
      <c r="V1616" s="16">
        <f>V1617</f>
        <v>0</v>
      </c>
      <c r="W1616" s="16">
        <f>W1617</f>
        <v>0</v>
      </c>
      <c r="X1616" s="16">
        <f t="shared" si="2725"/>
        <v>34519.066770000005</v>
      </c>
      <c r="Y1616" s="16">
        <f t="shared" si="2726"/>
        <v>29204.200000000001</v>
      </c>
      <c r="Z1616" s="16">
        <f t="shared" si="2727"/>
        <v>29204.200000000001</v>
      </c>
      <c r="AA1616" s="16">
        <f>AA1617</f>
        <v>0</v>
      </c>
      <c r="AB1616" s="16">
        <f>AB1617</f>
        <v>0</v>
      </c>
      <c r="AC1616" s="16">
        <f>AC1617</f>
        <v>0</v>
      </c>
      <c r="AD1616" s="16">
        <f t="shared" si="2728"/>
        <v>34519.066770000005</v>
      </c>
      <c r="AE1616" s="16">
        <f t="shared" si="2729"/>
        <v>29204.200000000001</v>
      </c>
      <c r="AF1616" s="16">
        <f t="shared" si="2730"/>
        <v>29204.200000000001</v>
      </c>
      <c r="AG1616" s="16">
        <f>AG1617</f>
        <v>0</v>
      </c>
      <c r="AH1616" s="16">
        <f t="shared" si="2731"/>
        <v>34519.066770000005</v>
      </c>
      <c r="AI1616" s="16">
        <f t="shared" si="2732"/>
        <v>29204.200000000001</v>
      </c>
      <c r="AJ1616" s="16">
        <f t="shared" si="2733"/>
        <v>29204.200000000001</v>
      </c>
      <c r="AK1616" s="16">
        <f>AK1617</f>
        <v>10735.6</v>
      </c>
      <c r="AL1616" s="16">
        <f>AL1617</f>
        <v>14274.299999999999</v>
      </c>
      <c r="AM1616" s="16">
        <f>AM1617</f>
        <v>14274.299999999999</v>
      </c>
      <c r="AN1616" s="16">
        <f t="shared" si="2734"/>
        <v>45254.666770000003</v>
      </c>
      <c r="AO1616" s="16">
        <f t="shared" si="2735"/>
        <v>43478.5</v>
      </c>
      <c r="AP1616" s="16">
        <f t="shared" si="2736"/>
        <v>43478.5</v>
      </c>
      <c r="AQ1616" s="16">
        <f>AQ1617</f>
        <v>0</v>
      </c>
      <c r="AR1616" s="16">
        <f>AR1617</f>
        <v>0</v>
      </c>
      <c r="AS1616" s="16">
        <f>AS1617</f>
        <v>0</v>
      </c>
      <c r="AT1616" s="16">
        <f t="shared" si="2737"/>
        <v>45254.666770000003</v>
      </c>
      <c r="AU1616" s="16">
        <f t="shared" si="2738"/>
        <v>43478.5</v>
      </c>
      <c r="AV1616" s="16">
        <f t="shared" si="2739"/>
        <v>43478.5</v>
      </c>
      <c r="AW1616" s="16">
        <f>AW1617</f>
        <v>0</v>
      </c>
      <c r="AX1616" s="16">
        <f>AX1617</f>
        <v>0</v>
      </c>
      <c r="AY1616" s="16">
        <f>AY1617</f>
        <v>0</v>
      </c>
      <c r="AZ1616" s="16">
        <f t="shared" si="2740"/>
        <v>45254.666770000003</v>
      </c>
      <c r="BA1616" s="16">
        <f t="shared" si="2741"/>
        <v>43478.5</v>
      </c>
      <c r="BB1616" s="16">
        <f t="shared" si="2742"/>
        <v>43478.5</v>
      </c>
      <c r="BC1616" s="16">
        <f>BC1617</f>
        <v>0</v>
      </c>
      <c r="BD1616" s="30"/>
      <c r="BE1616" s="30"/>
      <c r="BF1616" s="1"/>
      <c r="BG1616" s="1"/>
      <c r="BH1616" s="1"/>
      <c r="BI1616" s="1"/>
      <c r="BJ1616" s="1"/>
    </row>
    <row r="1617" s="1" customFormat="1" ht="60">
      <c r="A1617" s="13" t="s">
        <v>1044</v>
      </c>
      <c r="B1617" s="14" t="s">
        <v>66</v>
      </c>
      <c r="C1617" s="13" t="s">
        <v>37</v>
      </c>
      <c r="D1617" s="13" t="s">
        <v>106</v>
      </c>
      <c r="E1617" s="29" t="s">
        <v>1041</v>
      </c>
      <c r="F1617" s="16">
        <v>29085.200000000001</v>
      </c>
      <c r="G1617" s="16">
        <v>29056</v>
      </c>
      <c r="H1617" s="16">
        <v>29056</v>
      </c>
      <c r="I1617" s="16">
        <v>148.19999999999999</v>
      </c>
      <c r="J1617" s="16">
        <v>148.19999999999999</v>
      </c>
      <c r="K1617" s="16">
        <v>148.19999999999999</v>
      </c>
      <c r="L1617" s="16">
        <f t="shared" si="2799"/>
        <v>29233.400000000001</v>
      </c>
      <c r="M1617" s="16">
        <f t="shared" si="2800"/>
        <v>29204.200000000001</v>
      </c>
      <c r="N1617" s="16">
        <f t="shared" si="2801"/>
        <v>29204.200000000001</v>
      </c>
      <c r="O1617" s="16">
        <v>5285.6667699999998</v>
      </c>
      <c r="P1617" s="16"/>
      <c r="Q1617" s="16"/>
      <c r="R1617" s="16">
        <f t="shared" si="2722"/>
        <v>34519.066770000005</v>
      </c>
      <c r="S1617" s="16">
        <f t="shared" si="2723"/>
        <v>29204.200000000001</v>
      </c>
      <c r="T1617" s="16">
        <f t="shared" si="2724"/>
        <v>29204.200000000001</v>
      </c>
      <c r="U1617" s="16"/>
      <c r="V1617" s="16"/>
      <c r="W1617" s="16"/>
      <c r="X1617" s="16">
        <f t="shared" si="2725"/>
        <v>34519.066770000005</v>
      </c>
      <c r="Y1617" s="16">
        <f t="shared" si="2726"/>
        <v>29204.200000000001</v>
      </c>
      <c r="Z1617" s="16">
        <f t="shared" si="2727"/>
        <v>29204.200000000001</v>
      </c>
      <c r="AA1617" s="16"/>
      <c r="AB1617" s="16"/>
      <c r="AC1617" s="16"/>
      <c r="AD1617" s="16">
        <f t="shared" si="2728"/>
        <v>34519.066770000005</v>
      </c>
      <c r="AE1617" s="16">
        <f t="shared" si="2729"/>
        <v>29204.200000000001</v>
      </c>
      <c r="AF1617" s="16">
        <f t="shared" si="2730"/>
        <v>29204.200000000001</v>
      </c>
      <c r="AG1617" s="16"/>
      <c r="AH1617" s="16">
        <f t="shared" si="2731"/>
        <v>34519.066770000005</v>
      </c>
      <c r="AI1617" s="16">
        <f t="shared" si="2732"/>
        <v>29204.200000000001</v>
      </c>
      <c r="AJ1617" s="16">
        <f t="shared" si="2733"/>
        <v>29204.200000000001</v>
      </c>
      <c r="AK1617" s="16">
        <v>10735.6</v>
      </c>
      <c r="AL1617" s="16">
        <v>14274.299999999999</v>
      </c>
      <c r="AM1617" s="16">
        <v>14274.299999999999</v>
      </c>
      <c r="AN1617" s="16">
        <f t="shared" si="2734"/>
        <v>45254.666770000003</v>
      </c>
      <c r="AO1617" s="16">
        <f t="shared" si="2735"/>
        <v>43478.5</v>
      </c>
      <c r="AP1617" s="16">
        <f t="shared" si="2736"/>
        <v>43478.5</v>
      </c>
      <c r="AQ1617" s="16"/>
      <c r="AR1617" s="16"/>
      <c r="AS1617" s="16"/>
      <c r="AT1617" s="16">
        <f t="shared" si="2737"/>
        <v>45254.666770000003</v>
      </c>
      <c r="AU1617" s="16">
        <f t="shared" si="2738"/>
        <v>43478.5</v>
      </c>
      <c r="AV1617" s="16">
        <f t="shared" si="2739"/>
        <v>43478.5</v>
      </c>
      <c r="AW1617" s="16"/>
      <c r="AX1617" s="16"/>
      <c r="AY1617" s="16"/>
      <c r="AZ1617" s="16">
        <f t="shared" si="2740"/>
        <v>45254.666770000003</v>
      </c>
      <c r="BA1617" s="16">
        <f t="shared" si="2741"/>
        <v>43478.5</v>
      </c>
      <c r="BB1617" s="16">
        <f t="shared" si="2742"/>
        <v>43478.5</v>
      </c>
      <c r="BC1617" s="16"/>
      <c r="BD1617" s="30"/>
      <c r="BE1617" s="30">
        <v>41</v>
      </c>
      <c r="BF1617" s="1"/>
      <c r="BG1617" s="1"/>
      <c r="BH1617" s="1"/>
      <c r="BI1617" s="1"/>
      <c r="BJ1617" s="1"/>
    </row>
    <row r="1618" s="17" customFormat="1" ht="45">
      <c r="A1618" s="18" t="s">
        <v>1045</v>
      </c>
      <c r="B1618" s="19"/>
      <c r="C1618" s="18"/>
      <c r="D1618" s="18"/>
      <c r="E1618" s="20" t="s">
        <v>1046</v>
      </c>
      <c r="F1618" s="21">
        <f>F1619+F1623</f>
        <v>73006.900000000009</v>
      </c>
      <c r="G1618" s="21">
        <f>G1619+G1623</f>
        <v>75026.100000000006</v>
      </c>
      <c r="H1618" s="21">
        <f>H1619+H1623</f>
        <v>75026.100000000006</v>
      </c>
      <c r="I1618" s="21">
        <f>I1619+I1623</f>
        <v>53.200000000000003</v>
      </c>
      <c r="J1618" s="21">
        <f>J1619+J1623</f>
        <v>53.200000000000003</v>
      </c>
      <c r="K1618" s="21">
        <f>K1619+K1623</f>
        <v>53.200000000000003</v>
      </c>
      <c r="L1618" s="21">
        <f t="shared" si="2799"/>
        <v>73060.100000000006</v>
      </c>
      <c r="M1618" s="21">
        <f t="shared" si="2800"/>
        <v>75079.300000000003</v>
      </c>
      <c r="N1618" s="21">
        <f t="shared" si="2801"/>
        <v>75079.300000000003</v>
      </c>
      <c r="O1618" s="21">
        <f>O1619+O1623</f>
        <v>8798.7000000000007</v>
      </c>
      <c r="P1618" s="21">
        <f>P1619+P1623</f>
        <v>10361.400000000001</v>
      </c>
      <c r="Q1618" s="21">
        <f>Q1619+Q1623</f>
        <v>10361.400000000001</v>
      </c>
      <c r="R1618" s="21">
        <f t="shared" si="2722"/>
        <v>81858.800000000003</v>
      </c>
      <c r="S1618" s="21">
        <f t="shared" si="2723"/>
        <v>85440.700000000012</v>
      </c>
      <c r="T1618" s="21">
        <f t="shared" si="2724"/>
        <v>85440.700000000012</v>
      </c>
      <c r="U1618" s="21">
        <f>U1619+U1623</f>
        <v>0</v>
      </c>
      <c r="V1618" s="21">
        <f>V1619+V1623</f>
        <v>0</v>
      </c>
      <c r="W1618" s="21">
        <f>W1619+W1623</f>
        <v>0</v>
      </c>
      <c r="X1618" s="21">
        <f t="shared" si="2725"/>
        <v>81858.800000000003</v>
      </c>
      <c r="Y1618" s="21">
        <f t="shared" si="2726"/>
        <v>85440.700000000012</v>
      </c>
      <c r="Z1618" s="21">
        <f t="shared" si="2727"/>
        <v>85440.700000000012</v>
      </c>
      <c r="AA1618" s="21">
        <f>AA1619+AA1623</f>
        <v>0</v>
      </c>
      <c r="AB1618" s="21">
        <f>AB1619+AB1623</f>
        <v>0</v>
      </c>
      <c r="AC1618" s="21">
        <f>AC1619+AC1623</f>
        <v>0</v>
      </c>
      <c r="AD1618" s="21">
        <f t="shared" si="2728"/>
        <v>81858.800000000003</v>
      </c>
      <c r="AE1618" s="21">
        <f t="shared" si="2729"/>
        <v>85440.700000000012</v>
      </c>
      <c r="AF1618" s="21">
        <f t="shared" si="2730"/>
        <v>85440.700000000012</v>
      </c>
      <c r="AG1618" s="21">
        <f>AG1619+AG1623</f>
        <v>0</v>
      </c>
      <c r="AH1618" s="21">
        <f t="shared" si="2731"/>
        <v>81858.800000000003</v>
      </c>
      <c r="AI1618" s="21">
        <f t="shared" si="2732"/>
        <v>85440.700000000012</v>
      </c>
      <c r="AJ1618" s="21">
        <f t="shared" si="2733"/>
        <v>85440.700000000012</v>
      </c>
      <c r="AK1618" s="21">
        <f>AK1619+AK1623</f>
        <v>3274.4000000000001</v>
      </c>
      <c r="AL1618" s="21">
        <f>AL1619+AL1623</f>
        <v>3417.5999999999999</v>
      </c>
      <c r="AM1618" s="21">
        <f>AM1619+AM1623</f>
        <v>3417.5999999999999</v>
      </c>
      <c r="AN1618" s="21">
        <f t="shared" si="2734"/>
        <v>85133.199999999997</v>
      </c>
      <c r="AO1618" s="21">
        <f t="shared" si="2735"/>
        <v>88858.300000000017</v>
      </c>
      <c r="AP1618" s="21">
        <f t="shared" si="2736"/>
        <v>88858.300000000017</v>
      </c>
      <c r="AQ1618" s="21">
        <f>AQ1619+AQ1623</f>
        <v>0</v>
      </c>
      <c r="AR1618" s="21">
        <f>AR1619+AR1623</f>
        <v>0</v>
      </c>
      <c r="AS1618" s="21">
        <f>AS1619+AS1623</f>
        <v>0</v>
      </c>
      <c r="AT1618" s="21">
        <f t="shared" si="2737"/>
        <v>85133.199999999997</v>
      </c>
      <c r="AU1618" s="21">
        <f t="shared" si="2738"/>
        <v>88858.300000000017</v>
      </c>
      <c r="AV1618" s="21">
        <f t="shared" si="2739"/>
        <v>88858.300000000017</v>
      </c>
      <c r="AW1618" s="21">
        <f>AW1619+AW1623</f>
        <v>0</v>
      </c>
      <c r="AX1618" s="21">
        <f>AX1619+AX1623</f>
        <v>0</v>
      </c>
      <c r="AY1618" s="21">
        <f>AY1619+AY1623</f>
        <v>0</v>
      </c>
      <c r="AZ1618" s="21">
        <f t="shared" si="2740"/>
        <v>85133.199999999997</v>
      </c>
      <c r="BA1618" s="21">
        <f t="shared" si="2741"/>
        <v>88858.300000000017</v>
      </c>
      <c r="BB1618" s="21">
        <f t="shared" si="2742"/>
        <v>88858.300000000017</v>
      </c>
      <c r="BC1618" s="21">
        <f>BC1619+BC1623</f>
        <v>0</v>
      </c>
      <c r="BD1618" s="22"/>
      <c r="BE1618" s="22"/>
      <c r="BF1618" s="17"/>
      <c r="BG1618" s="17"/>
      <c r="BH1618" s="17"/>
      <c r="BI1618" s="17"/>
      <c r="BJ1618" s="17"/>
    </row>
    <row r="1619" s="23" customFormat="1" ht="45">
      <c r="A1619" s="24" t="s">
        <v>1047</v>
      </c>
      <c r="B1619" s="25"/>
      <c r="C1619" s="24"/>
      <c r="D1619" s="24"/>
      <c r="E1619" s="26" t="s">
        <v>1048</v>
      </c>
      <c r="F1619" s="27">
        <f t="shared" ref="F1619:F1623" si="2802">F1620</f>
        <v>32468.600000000002</v>
      </c>
      <c r="G1619" s="27">
        <f t="shared" ref="G1619:G1623" si="2803">G1620</f>
        <v>32803.900000000001</v>
      </c>
      <c r="H1619" s="27">
        <f t="shared" ref="H1619:H1623" si="2804">H1620</f>
        <v>32803.900000000001</v>
      </c>
      <c r="I1619" s="27">
        <f t="shared" ref="I1619:I1623" si="2805">I1620</f>
        <v>0</v>
      </c>
      <c r="J1619" s="27">
        <f t="shared" ref="J1619:J1623" si="2806">J1620</f>
        <v>0</v>
      </c>
      <c r="K1619" s="27">
        <f t="shared" ref="K1619:K1623" si="2807">K1620</f>
        <v>0</v>
      </c>
      <c r="L1619" s="27">
        <f t="shared" si="2799"/>
        <v>32468.600000000002</v>
      </c>
      <c r="M1619" s="27">
        <f t="shared" si="2800"/>
        <v>32803.900000000001</v>
      </c>
      <c r="N1619" s="27">
        <f t="shared" si="2801"/>
        <v>32803.900000000001</v>
      </c>
      <c r="O1619" s="27">
        <f t="shared" ref="O1619:O1623" si="2808">O1620</f>
        <v>4452.3999999999996</v>
      </c>
      <c r="P1619" s="27">
        <f t="shared" ref="P1619:P1623" si="2809">P1620</f>
        <v>5020.1000000000004</v>
      </c>
      <c r="Q1619" s="27">
        <f t="shared" ref="Q1619:Q1623" si="2810">Q1620</f>
        <v>5020.1000000000004</v>
      </c>
      <c r="R1619" s="27">
        <f t="shared" si="2722"/>
        <v>36921</v>
      </c>
      <c r="S1619" s="27">
        <f t="shared" si="2723"/>
        <v>37824</v>
      </c>
      <c r="T1619" s="27">
        <f t="shared" si="2724"/>
        <v>37824</v>
      </c>
      <c r="U1619" s="27">
        <f t="shared" ref="U1619:U1623" si="2811">U1620</f>
        <v>0</v>
      </c>
      <c r="V1619" s="27">
        <f t="shared" ref="V1619:V1623" si="2812">V1620</f>
        <v>0</v>
      </c>
      <c r="W1619" s="27">
        <f t="shared" ref="W1619:W1623" si="2813">W1620</f>
        <v>0</v>
      </c>
      <c r="X1619" s="27">
        <f t="shared" si="2725"/>
        <v>36921</v>
      </c>
      <c r="Y1619" s="27">
        <f t="shared" si="2726"/>
        <v>37824</v>
      </c>
      <c r="Z1619" s="27">
        <f t="shared" si="2727"/>
        <v>37824</v>
      </c>
      <c r="AA1619" s="27">
        <f t="shared" ref="AA1619:AA1623" si="2814">AA1620</f>
        <v>0</v>
      </c>
      <c r="AB1619" s="27">
        <f t="shared" ref="AB1619:AB1623" si="2815">AB1620</f>
        <v>0</v>
      </c>
      <c r="AC1619" s="27">
        <f t="shared" ref="AC1619:AC1623" si="2816">AC1620</f>
        <v>0</v>
      </c>
      <c r="AD1619" s="27">
        <f t="shared" si="2728"/>
        <v>36921</v>
      </c>
      <c r="AE1619" s="27">
        <f t="shared" si="2729"/>
        <v>37824</v>
      </c>
      <c r="AF1619" s="27">
        <f t="shared" si="2730"/>
        <v>37824</v>
      </c>
      <c r="AG1619" s="27">
        <f t="shared" ref="AG1619:AG1623" si="2817">AG1620</f>
        <v>0</v>
      </c>
      <c r="AH1619" s="27">
        <f t="shared" si="2731"/>
        <v>36921</v>
      </c>
      <c r="AI1619" s="27">
        <f t="shared" si="2732"/>
        <v>37824</v>
      </c>
      <c r="AJ1619" s="27">
        <f t="shared" si="2733"/>
        <v>37824</v>
      </c>
      <c r="AK1619" s="27">
        <f t="shared" ref="AK1619:AK1623" si="2818">AK1620</f>
        <v>0</v>
      </c>
      <c r="AL1619" s="27">
        <f t="shared" ref="AL1619:AL1623" si="2819">AL1620</f>
        <v>0</v>
      </c>
      <c r="AM1619" s="27">
        <f t="shared" ref="AM1619:AM1623" si="2820">AM1620</f>
        <v>0</v>
      </c>
      <c r="AN1619" s="27">
        <f t="shared" si="2734"/>
        <v>36921</v>
      </c>
      <c r="AO1619" s="27">
        <f t="shared" si="2735"/>
        <v>37824</v>
      </c>
      <c r="AP1619" s="27">
        <f t="shared" si="2736"/>
        <v>37824</v>
      </c>
      <c r="AQ1619" s="27">
        <f t="shared" ref="AQ1619:AQ1623" si="2821">AQ1620</f>
        <v>0</v>
      </c>
      <c r="AR1619" s="27">
        <f t="shared" ref="AR1619:AR1623" si="2822">AR1620</f>
        <v>0</v>
      </c>
      <c r="AS1619" s="27">
        <f t="shared" ref="AS1619:AS1623" si="2823">AS1620</f>
        <v>0</v>
      </c>
      <c r="AT1619" s="27">
        <f t="shared" si="2737"/>
        <v>36921</v>
      </c>
      <c r="AU1619" s="27">
        <f t="shared" si="2738"/>
        <v>37824</v>
      </c>
      <c r="AV1619" s="27">
        <f t="shared" si="2739"/>
        <v>37824</v>
      </c>
      <c r="AW1619" s="27">
        <f t="shared" ref="AW1619:AW1623" si="2824">AW1620</f>
        <v>0</v>
      </c>
      <c r="AX1619" s="27">
        <f t="shared" ref="AX1619:AX1623" si="2825">AX1620</f>
        <v>0</v>
      </c>
      <c r="AY1619" s="27">
        <f t="shared" ref="AY1619:AY1623" si="2826">AY1620</f>
        <v>0</v>
      </c>
      <c r="AZ1619" s="27">
        <f t="shared" si="2740"/>
        <v>36921</v>
      </c>
      <c r="BA1619" s="27">
        <f t="shared" si="2741"/>
        <v>37824</v>
      </c>
      <c r="BB1619" s="27">
        <f t="shared" si="2742"/>
        <v>37824</v>
      </c>
      <c r="BC1619" s="27">
        <f t="shared" ref="BC1619:BC1623" si="2827">BC1620</f>
        <v>0</v>
      </c>
      <c r="BD1619" s="28"/>
      <c r="BE1619" s="28"/>
      <c r="BF1619" s="23"/>
      <c r="BG1619" s="23"/>
      <c r="BH1619" s="23"/>
      <c r="BI1619" s="23"/>
      <c r="BJ1619" s="23"/>
    </row>
    <row r="1620" s="1" customFormat="1" ht="30">
      <c r="A1620" s="13" t="s">
        <v>1049</v>
      </c>
      <c r="B1620" s="14"/>
      <c r="C1620" s="13"/>
      <c r="D1620" s="13"/>
      <c r="E1620" s="29" t="s">
        <v>176</v>
      </c>
      <c r="F1620" s="16">
        <f t="shared" si="2802"/>
        <v>32468.600000000002</v>
      </c>
      <c r="G1620" s="16">
        <f t="shared" si="2803"/>
        <v>32803.900000000001</v>
      </c>
      <c r="H1620" s="16">
        <f t="shared" si="2804"/>
        <v>32803.900000000001</v>
      </c>
      <c r="I1620" s="16">
        <f t="shared" si="2805"/>
        <v>0</v>
      </c>
      <c r="J1620" s="16">
        <f t="shared" si="2806"/>
        <v>0</v>
      </c>
      <c r="K1620" s="16">
        <f t="shared" si="2807"/>
        <v>0</v>
      </c>
      <c r="L1620" s="16">
        <f t="shared" si="2799"/>
        <v>32468.600000000002</v>
      </c>
      <c r="M1620" s="16">
        <f t="shared" si="2800"/>
        <v>32803.900000000001</v>
      </c>
      <c r="N1620" s="16">
        <f t="shared" si="2801"/>
        <v>32803.900000000001</v>
      </c>
      <c r="O1620" s="16">
        <f t="shared" si="2808"/>
        <v>4452.3999999999996</v>
      </c>
      <c r="P1620" s="16">
        <f t="shared" si="2809"/>
        <v>5020.1000000000004</v>
      </c>
      <c r="Q1620" s="16">
        <f t="shared" si="2810"/>
        <v>5020.1000000000004</v>
      </c>
      <c r="R1620" s="16">
        <f t="shared" si="2722"/>
        <v>36921</v>
      </c>
      <c r="S1620" s="16">
        <f t="shared" si="2723"/>
        <v>37824</v>
      </c>
      <c r="T1620" s="16">
        <f t="shared" si="2724"/>
        <v>37824</v>
      </c>
      <c r="U1620" s="16">
        <f t="shared" si="2811"/>
        <v>0</v>
      </c>
      <c r="V1620" s="16">
        <f t="shared" si="2812"/>
        <v>0</v>
      </c>
      <c r="W1620" s="16">
        <f t="shared" si="2813"/>
        <v>0</v>
      </c>
      <c r="X1620" s="16">
        <f t="shared" si="2725"/>
        <v>36921</v>
      </c>
      <c r="Y1620" s="16">
        <f t="shared" si="2726"/>
        <v>37824</v>
      </c>
      <c r="Z1620" s="16">
        <f t="shared" si="2727"/>
        <v>37824</v>
      </c>
      <c r="AA1620" s="16">
        <f t="shared" si="2814"/>
        <v>0</v>
      </c>
      <c r="AB1620" s="16">
        <f t="shared" si="2815"/>
        <v>0</v>
      </c>
      <c r="AC1620" s="16">
        <f t="shared" si="2816"/>
        <v>0</v>
      </c>
      <c r="AD1620" s="16">
        <f t="shared" si="2728"/>
        <v>36921</v>
      </c>
      <c r="AE1620" s="16">
        <f t="shared" si="2729"/>
        <v>37824</v>
      </c>
      <c r="AF1620" s="16">
        <f t="shared" si="2730"/>
        <v>37824</v>
      </c>
      <c r="AG1620" s="16">
        <f t="shared" si="2817"/>
        <v>0</v>
      </c>
      <c r="AH1620" s="16">
        <f t="shared" si="2731"/>
        <v>36921</v>
      </c>
      <c r="AI1620" s="16">
        <f t="shared" si="2732"/>
        <v>37824</v>
      </c>
      <c r="AJ1620" s="16">
        <f t="shared" si="2733"/>
        <v>37824</v>
      </c>
      <c r="AK1620" s="16">
        <f t="shared" si="2818"/>
        <v>0</v>
      </c>
      <c r="AL1620" s="16">
        <f t="shared" si="2819"/>
        <v>0</v>
      </c>
      <c r="AM1620" s="16">
        <f t="shared" si="2820"/>
        <v>0</v>
      </c>
      <c r="AN1620" s="16">
        <f t="shared" si="2734"/>
        <v>36921</v>
      </c>
      <c r="AO1620" s="16">
        <f t="shared" si="2735"/>
        <v>37824</v>
      </c>
      <c r="AP1620" s="16">
        <f t="shared" si="2736"/>
        <v>37824</v>
      </c>
      <c r="AQ1620" s="16">
        <f t="shared" si="2821"/>
        <v>0</v>
      </c>
      <c r="AR1620" s="16">
        <f t="shared" si="2822"/>
        <v>0</v>
      </c>
      <c r="AS1620" s="16">
        <f t="shared" si="2823"/>
        <v>0</v>
      </c>
      <c r="AT1620" s="16">
        <f t="shared" si="2737"/>
        <v>36921</v>
      </c>
      <c r="AU1620" s="16">
        <f t="shared" si="2738"/>
        <v>37824</v>
      </c>
      <c r="AV1620" s="16">
        <f t="shared" si="2739"/>
        <v>37824</v>
      </c>
      <c r="AW1620" s="16">
        <f t="shared" si="2824"/>
        <v>0</v>
      </c>
      <c r="AX1620" s="16">
        <f t="shared" si="2825"/>
        <v>0</v>
      </c>
      <c r="AY1620" s="16">
        <f t="shared" si="2826"/>
        <v>0</v>
      </c>
      <c r="AZ1620" s="16">
        <f t="shared" si="2740"/>
        <v>36921</v>
      </c>
      <c r="BA1620" s="16">
        <f t="shared" si="2741"/>
        <v>37824</v>
      </c>
      <c r="BB1620" s="16">
        <f t="shared" si="2742"/>
        <v>37824</v>
      </c>
      <c r="BC1620" s="16">
        <f t="shared" si="2827"/>
        <v>0</v>
      </c>
      <c r="BD1620" s="30"/>
      <c r="BE1620" s="30"/>
      <c r="BF1620" s="1"/>
      <c r="BG1620" s="1"/>
      <c r="BH1620" s="1"/>
      <c r="BI1620" s="1"/>
      <c r="BJ1620" s="1"/>
    </row>
    <row r="1621" s="1" customFormat="1" ht="90">
      <c r="A1621" s="13" t="s">
        <v>1049</v>
      </c>
      <c r="B1621" s="14" t="s">
        <v>148</v>
      </c>
      <c r="C1621" s="13"/>
      <c r="D1621" s="13"/>
      <c r="E1621" s="29" t="s">
        <v>149</v>
      </c>
      <c r="F1621" s="16">
        <f t="shared" si="2802"/>
        <v>32468.600000000002</v>
      </c>
      <c r="G1621" s="16">
        <f t="shared" si="2803"/>
        <v>32803.900000000001</v>
      </c>
      <c r="H1621" s="16">
        <f t="shared" si="2804"/>
        <v>32803.900000000001</v>
      </c>
      <c r="I1621" s="16">
        <f t="shared" si="2805"/>
        <v>0</v>
      </c>
      <c r="J1621" s="16">
        <f t="shared" si="2806"/>
        <v>0</v>
      </c>
      <c r="K1621" s="16">
        <f t="shared" si="2807"/>
        <v>0</v>
      </c>
      <c r="L1621" s="16">
        <f t="shared" si="2799"/>
        <v>32468.600000000002</v>
      </c>
      <c r="M1621" s="16">
        <f t="shared" si="2800"/>
        <v>32803.900000000001</v>
      </c>
      <c r="N1621" s="16">
        <f t="shared" si="2801"/>
        <v>32803.900000000001</v>
      </c>
      <c r="O1621" s="16">
        <f t="shared" si="2808"/>
        <v>4452.3999999999996</v>
      </c>
      <c r="P1621" s="16">
        <f t="shared" si="2809"/>
        <v>5020.1000000000004</v>
      </c>
      <c r="Q1621" s="16">
        <f t="shared" si="2810"/>
        <v>5020.1000000000004</v>
      </c>
      <c r="R1621" s="16">
        <f t="shared" si="2722"/>
        <v>36921</v>
      </c>
      <c r="S1621" s="16">
        <f t="shared" si="2723"/>
        <v>37824</v>
      </c>
      <c r="T1621" s="16">
        <f t="shared" si="2724"/>
        <v>37824</v>
      </c>
      <c r="U1621" s="16">
        <f t="shared" si="2811"/>
        <v>0</v>
      </c>
      <c r="V1621" s="16">
        <f t="shared" si="2812"/>
        <v>0</v>
      </c>
      <c r="W1621" s="16">
        <f t="shared" si="2813"/>
        <v>0</v>
      </c>
      <c r="X1621" s="16">
        <f t="shared" si="2725"/>
        <v>36921</v>
      </c>
      <c r="Y1621" s="16">
        <f t="shared" si="2726"/>
        <v>37824</v>
      </c>
      <c r="Z1621" s="16">
        <f t="shared" si="2727"/>
        <v>37824</v>
      </c>
      <c r="AA1621" s="16">
        <f t="shared" si="2814"/>
        <v>0</v>
      </c>
      <c r="AB1621" s="16">
        <f t="shared" si="2815"/>
        <v>0</v>
      </c>
      <c r="AC1621" s="16">
        <f t="shared" si="2816"/>
        <v>0</v>
      </c>
      <c r="AD1621" s="16">
        <f t="shared" si="2728"/>
        <v>36921</v>
      </c>
      <c r="AE1621" s="16">
        <f t="shared" si="2729"/>
        <v>37824</v>
      </c>
      <c r="AF1621" s="16">
        <f t="shared" si="2730"/>
        <v>37824</v>
      </c>
      <c r="AG1621" s="16">
        <f t="shared" si="2817"/>
        <v>0</v>
      </c>
      <c r="AH1621" s="16">
        <f t="shared" si="2731"/>
        <v>36921</v>
      </c>
      <c r="AI1621" s="16">
        <f t="shared" si="2732"/>
        <v>37824</v>
      </c>
      <c r="AJ1621" s="16">
        <f t="shared" si="2733"/>
        <v>37824</v>
      </c>
      <c r="AK1621" s="16">
        <f t="shared" si="2818"/>
        <v>0</v>
      </c>
      <c r="AL1621" s="16">
        <f t="shared" si="2819"/>
        <v>0</v>
      </c>
      <c r="AM1621" s="16">
        <f t="shared" si="2820"/>
        <v>0</v>
      </c>
      <c r="AN1621" s="16">
        <f t="shared" si="2734"/>
        <v>36921</v>
      </c>
      <c r="AO1621" s="16">
        <f t="shared" si="2735"/>
        <v>37824</v>
      </c>
      <c r="AP1621" s="16">
        <f t="shared" si="2736"/>
        <v>37824</v>
      </c>
      <c r="AQ1621" s="16">
        <f t="shared" si="2821"/>
        <v>0</v>
      </c>
      <c r="AR1621" s="16">
        <f t="shared" si="2822"/>
        <v>0</v>
      </c>
      <c r="AS1621" s="16">
        <f t="shared" si="2823"/>
        <v>0</v>
      </c>
      <c r="AT1621" s="16">
        <f t="shared" si="2737"/>
        <v>36921</v>
      </c>
      <c r="AU1621" s="16">
        <f t="shared" si="2738"/>
        <v>37824</v>
      </c>
      <c r="AV1621" s="16">
        <f t="shared" si="2739"/>
        <v>37824</v>
      </c>
      <c r="AW1621" s="16">
        <f t="shared" si="2824"/>
        <v>0</v>
      </c>
      <c r="AX1621" s="16">
        <f t="shared" si="2825"/>
        <v>0</v>
      </c>
      <c r="AY1621" s="16">
        <f t="shared" si="2826"/>
        <v>0</v>
      </c>
      <c r="AZ1621" s="16">
        <f t="shared" si="2740"/>
        <v>36921</v>
      </c>
      <c r="BA1621" s="16">
        <f t="shared" si="2741"/>
        <v>37824</v>
      </c>
      <c r="BB1621" s="16">
        <f t="shared" si="2742"/>
        <v>37824</v>
      </c>
      <c r="BC1621" s="16">
        <f t="shared" si="2827"/>
        <v>0</v>
      </c>
      <c r="BD1621" s="30"/>
      <c r="BE1621" s="30"/>
      <c r="BF1621" s="1"/>
      <c r="BG1621" s="1"/>
      <c r="BH1621" s="1"/>
      <c r="BI1621" s="1"/>
      <c r="BJ1621" s="1"/>
    </row>
    <row r="1622" s="1" customFormat="1" ht="45">
      <c r="A1622" s="13" t="s">
        <v>1049</v>
      </c>
      <c r="B1622" s="14">
        <v>100</v>
      </c>
      <c r="C1622" s="13" t="s">
        <v>37</v>
      </c>
      <c r="D1622" s="13" t="s">
        <v>337</v>
      </c>
      <c r="E1622" s="29" t="s">
        <v>1050</v>
      </c>
      <c r="F1622" s="16">
        <v>32468.600000000002</v>
      </c>
      <c r="G1622" s="16">
        <v>32803.900000000001</v>
      </c>
      <c r="H1622" s="16">
        <v>32803.900000000001</v>
      </c>
      <c r="I1622" s="16"/>
      <c r="J1622" s="16"/>
      <c r="K1622" s="16"/>
      <c r="L1622" s="16">
        <f t="shared" si="2799"/>
        <v>32468.600000000002</v>
      </c>
      <c r="M1622" s="16">
        <f t="shared" si="2800"/>
        <v>32803.900000000001</v>
      </c>
      <c r="N1622" s="16">
        <f t="shared" si="2801"/>
        <v>32803.900000000001</v>
      </c>
      <c r="O1622" s="16">
        <v>4452.3999999999996</v>
      </c>
      <c r="P1622" s="16">
        <v>5020.1000000000004</v>
      </c>
      <c r="Q1622" s="16">
        <v>5020.1000000000004</v>
      </c>
      <c r="R1622" s="16">
        <f t="shared" si="2722"/>
        <v>36921</v>
      </c>
      <c r="S1622" s="16">
        <f t="shared" si="2723"/>
        <v>37824</v>
      </c>
      <c r="T1622" s="16">
        <f t="shared" si="2724"/>
        <v>37824</v>
      </c>
      <c r="U1622" s="16"/>
      <c r="V1622" s="16"/>
      <c r="W1622" s="16"/>
      <c r="X1622" s="16">
        <f t="shared" si="2725"/>
        <v>36921</v>
      </c>
      <c r="Y1622" s="16">
        <f t="shared" si="2726"/>
        <v>37824</v>
      </c>
      <c r="Z1622" s="16">
        <f t="shared" si="2727"/>
        <v>37824</v>
      </c>
      <c r="AA1622" s="16"/>
      <c r="AB1622" s="16"/>
      <c r="AC1622" s="16"/>
      <c r="AD1622" s="16">
        <f t="shared" si="2728"/>
        <v>36921</v>
      </c>
      <c r="AE1622" s="16">
        <f t="shared" si="2729"/>
        <v>37824</v>
      </c>
      <c r="AF1622" s="16">
        <f t="shared" si="2730"/>
        <v>37824</v>
      </c>
      <c r="AG1622" s="16"/>
      <c r="AH1622" s="16">
        <f t="shared" si="2731"/>
        <v>36921</v>
      </c>
      <c r="AI1622" s="16">
        <f t="shared" si="2732"/>
        <v>37824</v>
      </c>
      <c r="AJ1622" s="16">
        <f t="shared" si="2733"/>
        <v>37824</v>
      </c>
      <c r="AK1622" s="16"/>
      <c r="AL1622" s="16"/>
      <c r="AM1622" s="16"/>
      <c r="AN1622" s="16">
        <f t="shared" si="2734"/>
        <v>36921</v>
      </c>
      <c r="AO1622" s="16">
        <f t="shared" si="2735"/>
        <v>37824</v>
      </c>
      <c r="AP1622" s="16">
        <f t="shared" si="2736"/>
        <v>37824</v>
      </c>
      <c r="AQ1622" s="16"/>
      <c r="AR1622" s="16"/>
      <c r="AS1622" s="16"/>
      <c r="AT1622" s="16">
        <f t="shared" si="2737"/>
        <v>36921</v>
      </c>
      <c r="AU1622" s="16">
        <f t="shared" si="2738"/>
        <v>37824</v>
      </c>
      <c r="AV1622" s="16">
        <f t="shared" si="2739"/>
        <v>37824</v>
      </c>
      <c r="AW1622" s="16"/>
      <c r="AX1622" s="16"/>
      <c r="AY1622" s="16"/>
      <c r="AZ1622" s="16">
        <f t="shared" si="2740"/>
        <v>36921</v>
      </c>
      <c r="BA1622" s="16">
        <f t="shared" si="2741"/>
        <v>37824</v>
      </c>
      <c r="BB1622" s="16">
        <f t="shared" si="2742"/>
        <v>37824</v>
      </c>
      <c r="BC1622" s="16"/>
      <c r="BD1622" s="30"/>
      <c r="BE1622" s="30"/>
      <c r="BF1622" s="1"/>
      <c r="BG1622" s="1"/>
      <c r="BH1622" s="1"/>
      <c r="BI1622" s="1"/>
      <c r="BJ1622" s="1"/>
    </row>
    <row r="1623" s="23" customFormat="1" ht="15">
      <c r="A1623" s="24" t="s">
        <v>1051</v>
      </c>
      <c r="B1623" s="25"/>
      <c r="C1623" s="24"/>
      <c r="D1623" s="24"/>
      <c r="E1623" s="26" t="s">
        <v>1043</v>
      </c>
      <c r="F1623" s="27">
        <f t="shared" si="2802"/>
        <v>40538.30000000001</v>
      </c>
      <c r="G1623" s="27">
        <f t="shared" si="2803"/>
        <v>42222.200000000012</v>
      </c>
      <c r="H1623" s="27">
        <f t="shared" si="2804"/>
        <v>42222.200000000012</v>
      </c>
      <c r="I1623" s="27">
        <f t="shared" si="2805"/>
        <v>53.200000000000003</v>
      </c>
      <c r="J1623" s="27">
        <f t="shared" si="2806"/>
        <v>53.200000000000003</v>
      </c>
      <c r="K1623" s="27">
        <f t="shared" si="2807"/>
        <v>53.200000000000003</v>
      </c>
      <c r="L1623" s="27">
        <f t="shared" si="2799"/>
        <v>40591.500000000007</v>
      </c>
      <c r="M1623" s="27">
        <f t="shared" si="2800"/>
        <v>42275.400000000009</v>
      </c>
      <c r="N1623" s="27">
        <f t="shared" si="2801"/>
        <v>42275.400000000009</v>
      </c>
      <c r="O1623" s="27">
        <f t="shared" si="2808"/>
        <v>4346.3000000000002</v>
      </c>
      <c r="P1623" s="27">
        <f t="shared" si="2809"/>
        <v>5341.3000000000002</v>
      </c>
      <c r="Q1623" s="27">
        <f t="shared" si="2810"/>
        <v>5341.3000000000002</v>
      </c>
      <c r="R1623" s="27">
        <f t="shared" si="2722"/>
        <v>44937.80000000001</v>
      </c>
      <c r="S1623" s="27">
        <f t="shared" si="2723"/>
        <v>47616.700000000012</v>
      </c>
      <c r="T1623" s="27">
        <f t="shared" si="2724"/>
        <v>47616.700000000012</v>
      </c>
      <c r="U1623" s="27">
        <f t="shared" si="2811"/>
        <v>0</v>
      </c>
      <c r="V1623" s="27">
        <f t="shared" si="2812"/>
        <v>0</v>
      </c>
      <c r="W1623" s="27">
        <f t="shared" si="2813"/>
        <v>0</v>
      </c>
      <c r="X1623" s="27">
        <f t="shared" si="2725"/>
        <v>44937.80000000001</v>
      </c>
      <c r="Y1623" s="27">
        <f t="shared" si="2726"/>
        <v>47616.700000000012</v>
      </c>
      <c r="Z1623" s="27">
        <f t="shared" si="2727"/>
        <v>47616.700000000012</v>
      </c>
      <c r="AA1623" s="27">
        <f t="shared" si="2814"/>
        <v>0</v>
      </c>
      <c r="AB1623" s="27">
        <f t="shared" si="2815"/>
        <v>0</v>
      </c>
      <c r="AC1623" s="27">
        <f t="shared" si="2816"/>
        <v>0</v>
      </c>
      <c r="AD1623" s="27">
        <f t="shared" si="2728"/>
        <v>44937.80000000001</v>
      </c>
      <c r="AE1623" s="27">
        <f t="shared" si="2729"/>
        <v>47616.700000000012</v>
      </c>
      <c r="AF1623" s="27">
        <f t="shared" si="2730"/>
        <v>47616.700000000012</v>
      </c>
      <c r="AG1623" s="27">
        <f t="shared" si="2817"/>
        <v>0</v>
      </c>
      <c r="AH1623" s="27">
        <f t="shared" si="2731"/>
        <v>44937.80000000001</v>
      </c>
      <c r="AI1623" s="27">
        <f t="shared" si="2732"/>
        <v>47616.700000000012</v>
      </c>
      <c r="AJ1623" s="27">
        <f t="shared" si="2733"/>
        <v>47616.700000000012</v>
      </c>
      <c r="AK1623" s="27">
        <f t="shared" si="2818"/>
        <v>3274.4000000000001</v>
      </c>
      <c r="AL1623" s="27">
        <f t="shared" si="2819"/>
        <v>3417.5999999999999</v>
      </c>
      <c r="AM1623" s="27">
        <f t="shared" si="2820"/>
        <v>3417.5999999999999</v>
      </c>
      <c r="AN1623" s="27">
        <f t="shared" si="2734"/>
        <v>48212.200000000012</v>
      </c>
      <c r="AO1623" s="27">
        <f t="shared" si="2735"/>
        <v>51034.30000000001</v>
      </c>
      <c r="AP1623" s="27">
        <f t="shared" si="2736"/>
        <v>51034.30000000001</v>
      </c>
      <c r="AQ1623" s="27">
        <f t="shared" si="2821"/>
        <v>0</v>
      </c>
      <c r="AR1623" s="27">
        <f t="shared" si="2822"/>
        <v>0</v>
      </c>
      <c r="AS1623" s="27">
        <f t="shared" si="2823"/>
        <v>0</v>
      </c>
      <c r="AT1623" s="27">
        <f t="shared" si="2737"/>
        <v>48212.200000000012</v>
      </c>
      <c r="AU1623" s="27">
        <f t="shared" si="2738"/>
        <v>51034.30000000001</v>
      </c>
      <c r="AV1623" s="27">
        <f t="shared" si="2739"/>
        <v>51034.30000000001</v>
      </c>
      <c r="AW1623" s="27">
        <f t="shared" si="2824"/>
        <v>0</v>
      </c>
      <c r="AX1623" s="27">
        <f t="shared" si="2825"/>
        <v>0</v>
      </c>
      <c r="AY1623" s="27">
        <f t="shared" si="2826"/>
        <v>0</v>
      </c>
      <c r="AZ1623" s="27">
        <f t="shared" si="2740"/>
        <v>48212.200000000012</v>
      </c>
      <c r="BA1623" s="27">
        <f t="shared" si="2741"/>
        <v>51034.30000000001</v>
      </c>
      <c r="BB1623" s="27">
        <f t="shared" si="2742"/>
        <v>51034.30000000001</v>
      </c>
      <c r="BC1623" s="27">
        <f t="shared" si="2827"/>
        <v>0</v>
      </c>
      <c r="BD1623" s="28"/>
      <c r="BE1623" s="28"/>
      <c r="BF1623" s="23"/>
      <c r="BG1623" s="23"/>
      <c r="BH1623" s="23"/>
      <c r="BI1623" s="23"/>
      <c r="BJ1623" s="23"/>
    </row>
    <row r="1624" s="1" customFormat="1" ht="30">
      <c r="A1624" s="13" t="s">
        <v>1052</v>
      </c>
      <c r="B1624" s="14"/>
      <c r="C1624" s="13"/>
      <c r="D1624" s="13"/>
      <c r="E1624" s="29" t="s">
        <v>176</v>
      </c>
      <c r="F1624" s="16">
        <f>F1625+F1627+F1629</f>
        <v>40538.30000000001</v>
      </c>
      <c r="G1624" s="16">
        <f>G1625+G1627+G1629</f>
        <v>42222.200000000012</v>
      </c>
      <c r="H1624" s="16">
        <f>H1625+H1627+H1629</f>
        <v>42222.200000000012</v>
      </c>
      <c r="I1624" s="16">
        <f>I1625+I1627+I1629</f>
        <v>53.200000000000003</v>
      </c>
      <c r="J1624" s="16">
        <f>J1625+J1627+J1629</f>
        <v>53.200000000000003</v>
      </c>
      <c r="K1624" s="16">
        <f>K1625+K1627+K1629</f>
        <v>53.200000000000003</v>
      </c>
      <c r="L1624" s="16">
        <f t="shared" si="2799"/>
        <v>40591.500000000007</v>
      </c>
      <c r="M1624" s="16">
        <f t="shared" si="2800"/>
        <v>42275.400000000009</v>
      </c>
      <c r="N1624" s="16">
        <f t="shared" si="2801"/>
        <v>42275.400000000009</v>
      </c>
      <c r="O1624" s="16">
        <f>O1625+O1627+O1629</f>
        <v>4346.3000000000002</v>
      </c>
      <c r="P1624" s="16">
        <f>P1625+P1627+P1629</f>
        <v>5341.3000000000002</v>
      </c>
      <c r="Q1624" s="16">
        <f>Q1625+Q1627+Q1629</f>
        <v>5341.3000000000002</v>
      </c>
      <c r="R1624" s="16">
        <f t="shared" si="2722"/>
        <v>44937.80000000001</v>
      </c>
      <c r="S1624" s="16">
        <f t="shared" si="2723"/>
        <v>47616.700000000012</v>
      </c>
      <c r="T1624" s="16">
        <f t="shared" si="2724"/>
        <v>47616.700000000012</v>
      </c>
      <c r="U1624" s="16">
        <f>U1625+U1627+U1629</f>
        <v>0</v>
      </c>
      <c r="V1624" s="16">
        <f>V1625+V1627+V1629</f>
        <v>0</v>
      </c>
      <c r="W1624" s="16">
        <f>W1625+W1627+W1629</f>
        <v>0</v>
      </c>
      <c r="X1624" s="16">
        <f t="shared" si="2725"/>
        <v>44937.80000000001</v>
      </c>
      <c r="Y1624" s="16">
        <f t="shared" si="2726"/>
        <v>47616.700000000012</v>
      </c>
      <c r="Z1624" s="16">
        <f t="shared" si="2727"/>
        <v>47616.700000000012</v>
      </c>
      <c r="AA1624" s="16">
        <f>AA1625+AA1627+AA1629</f>
        <v>0</v>
      </c>
      <c r="AB1624" s="16">
        <f>AB1625+AB1627+AB1629</f>
        <v>0</v>
      </c>
      <c r="AC1624" s="16">
        <f>AC1625+AC1627+AC1629</f>
        <v>0</v>
      </c>
      <c r="AD1624" s="16">
        <f t="shared" si="2728"/>
        <v>44937.80000000001</v>
      </c>
      <c r="AE1624" s="16">
        <f t="shared" si="2729"/>
        <v>47616.700000000012</v>
      </c>
      <c r="AF1624" s="16">
        <f t="shared" si="2730"/>
        <v>47616.700000000012</v>
      </c>
      <c r="AG1624" s="16">
        <f>AG1625+AG1627+AG1629</f>
        <v>0</v>
      </c>
      <c r="AH1624" s="16">
        <f t="shared" si="2731"/>
        <v>44937.80000000001</v>
      </c>
      <c r="AI1624" s="16">
        <f t="shared" si="2732"/>
        <v>47616.700000000012</v>
      </c>
      <c r="AJ1624" s="16">
        <f t="shared" si="2733"/>
        <v>47616.700000000012</v>
      </c>
      <c r="AK1624" s="16">
        <f>AK1625+AK1627+AK1629</f>
        <v>3274.4000000000001</v>
      </c>
      <c r="AL1624" s="16">
        <f>AL1625+AL1627+AL1629</f>
        <v>3417.5999999999999</v>
      </c>
      <c r="AM1624" s="16">
        <f>AM1625+AM1627+AM1629</f>
        <v>3417.5999999999999</v>
      </c>
      <c r="AN1624" s="16">
        <f t="shared" si="2734"/>
        <v>48212.200000000012</v>
      </c>
      <c r="AO1624" s="16">
        <f t="shared" si="2735"/>
        <v>51034.30000000001</v>
      </c>
      <c r="AP1624" s="16">
        <f t="shared" si="2736"/>
        <v>51034.30000000001</v>
      </c>
      <c r="AQ1624" s="16">
        <f>AQ1625+AQ1627+AQ1629</f>
        <v>0</v>
      </c>
      <c r="AR1624" s="16">
        <f>AR1625+AR1627+AR1629</f>
        <v>0</v>
      </c>
      <c r="AS1624" s="16">
        <f>AS1625+AS1627+AS1629</f>
        <v>0</v>
      </c>
      <c r="AT1624" s="16">
        <f t="shared" si="2737"/>
        <v>48212.200000000012</v>
      </c>
      <c r="AU1624" s="16">
        <f t="shared" si="2738"/>
        <v>51034.30000000001</v>
      </c>
      <c r="AV1624" s="16">
        <f t="shared" si="2739"/>
        <v>51034.30000000001</v>
      </c>
      <c r="AW1624" s="16">
        <f>AW1625+AW1627+AW1629</f>
        <v>0</v>
      </c>
      <c r="AX1624" s="16">
        <f>AX1625+AX1627+AX1629</f>
        <v>0</v>
      </c>
      <c r="AY1624" s="16">
        <f>AY1625+AY1627+AY1629</f>
        <v>0</v>
      </c>
      <c r="AZ1624" s="16">
        <f t="shared" si="2740"/>
        <v>48212.200000000012</v>
      </c>
      <c r="BA1624" s="16">
        <f t="shared" si="2741"/>
        <v>51034.30000000001</v>
      </c>
      <c r="BB1624" s="16">
        <f t="shared" si="2742"/>
        <v>51034.30000000001</v>
      </c>
      <c r="BC1624" s="16">
        <f>BC1625+BC1627+BC1629</f>
        <v>0</v>
      </c>
      <c r="BD1624" s="30"/>
      <c r="BE1624" s="30"/>
      <c r="BF1624" s="1"/>
      <c r="BG1624" s="1"/>
      <c r="BH1624" s="1"/>
      <c r="BI1624" s="1"/>
      <c r="BJ1624" s="1"/>
    </row>
    <row r="1625" s="1" customFormat="1" ht="90">
      <c r="A1625" s="13" t="s">
        <v>1052</v>
      </c>
      <c r="B1625" s="14" t="s">
        <v>148</v>
      </c>
      <c r="C1625" s="13"/>
      <c r="D1625" s="13"/>
      <c r="E1625" s="29" t="s">
        <v>149</v>
      </c>
      <c r="F1625" s="16">
        <f>F1626</f>
        <v>33720.700000000004</v>
      </c>
      <c r="G1625" s="16">
        <f>G1626</f>
        <v>35404.600000000006</v>
      </c>
      <c r="H1625" s="16">
        <f>H1626</f>
        <v>35404.600000000006</v>
      </c>
      <c r="I1625" s="16">
        <f>I1626</f>
        <v>0</v>
      </c>
      <c r="J1625" s="16">
        <f>J1626</f>
        <v>0</v>
      </c>
      <c r="K1625" s="16">
        <f>K1626</f>
        <v>0</v>
      </c>
      <c r="L1625" s="16">
        <f t="shared" si="2799"/>
        <v>33720.700000000004</v>
      </c>
      <c r="M1625" s="16">
        <f t="shared" si="2800"/>
        <v>35404.600000000006</v>
      </c>
      <c r="N1625" s="16">
        <f t="shared" si="2801"/>
        <v>35404.600000000006</v>
      </c>
      <c r="O1625" s="16">
        <f>O1626</f>
        <v>4346.3000000000002</v>
      </c>
      <c r="P1625" s="16">
        <f>P1626</f>
        <v>5341.3000000000002</v>
      </c>
      <c r="Q1625" s="16">
        <f>Q1626</f>
        <v>5341.3000000000002</v>
      </c>
      <c r="R1625" s="16">
        <f t="shared" si="2722"/>
        <v>38067.000000000007</v>
      </c>
      <c r="S1625" s="16">
        <f t="shared" si="2723"/>
        <v>40745.900000000009</v>
      </c>
      <c r="T1625" s="16">
        <f t="shared" si="2724"/>
        <v>40745.900000000009</v>
      </c>
      <c r="U1625" s="16">
        <f>U1626</f>
        <v>0</v>
      </c>
      <c r="V1625" s="16">
        <f>V1626</f>
        <v>0</v>
      </c>
      <c r="W1625" s="16">
        <f>W1626</f>
        <v>0</v>
      </c>
      <c r="X1625" s="16">
        <f t="shared" si="2725"/>
        <v>38067.000000000007</v>
      </c>
      <c r="Y1625" s="16">
        <f t="shared" si="2726"/>
        <v>40745.900000000009</v>
      </c>
      <c r="Z1625" s="16">
        <f t="shared" si="2727"/>
        <v>40745.900000000009</v>
      </c>
      <c r="AA1625" s="16">
        <f>AA1626</f>
        <v>0</v>
      </c>
      <c r="AB1625" s="16">
        <f>AB1626</f>
        <v>0</v>
      </c>
      <c r="AC1625" s="16">
        <f>AC1626</f>
        <v>0</v>
      </c>
      <c r="AD1625" s="16">
        <f t="shared" si="2728"/>
        <v>38067.000000000007</v>
      </c>
      <c r="AE1625" s="16">
        <f t="shared" si="2729"/>
        <v>40745.900000000009</v>
      </c>
      <c r="AF1625" s="16">
        <f t="shared" si="2730"/>
        <v>40745.900000000009</v>
      </c>
      <c r="AG1625" s="16">
        <f>AG1626</f>
        <v>0</v>
      </c>
      <c r="AH1625" s="16">
        <f t="shared" si="2731"/>
        <v>38067.000000000007</v>
      </c>
      <c r="AI1625" s="16">
        <f t="shared" si="2732"/>
        <v>40745.900000000009</v>
      </c>
      <c r="AJ1625" s="16">
        <f t="shared" si="2733"/>
        <v>40745.900000000009</v>
      </c>
      <c r="AK1625" s="16">
        <f>AK1626</f>
        <v>0</v>
      </c>
      <c r="AL1625" s="16">
        <f>AL1626</f>
        <v>0</v>
      </c>
      <c r="AM1625" s="16">
        <f>AM1626</f>
        <v>0</v>
      </c>
      <c r="AN1625" s="16">
        <f t="shared" si="2734"/>
        <v>38067.000000000007</v>
      </c>
      <c r="AO1625" s="16">
        <f t="shared" si="2735"/>
        <v>40745.900000000009</v>
      </c>
      <c r="AP1625" s="16">
        <f t="shared" si="2736"/>
        <v>40745.900000000009</v>
      </c>
      <c r="AQ1625" s="16">
        <f>AQ1626</f>
        <v>0</v>
      </c>
      <c r="AR1625" s="16">
        <f>AR1626</f>
        <v>0</v>
      </c>
      <c r="AS1625" s="16">
        <f>AS1626</f>
        <v>0</v>
      </c>
      <c r="AT1625" s="16">
        <f t="shared" si="2737"/>
        <v>38067.000000000007</v>
      </c>
      <c r="AU1625" s="16">
        <f t="shared" si="2738"/>
        <v>40745.900000000009</v>
      </c>
      <c r="AV1625" s="16">
        <f t="shared" si="2739"/>
        <v>40745.900000000009</v>
      </c>
      <c r="AW1625" s="16">
        <f>AW1626</f>
        <v>0</v>
      </c>
      <c r="AX1625" s="16">
        <f>AX1626</f>
        <v>0</v>
      </c>
      <c r="AY1625" s="16">
        <f>AY1626</f>
        <v>0</v>
      </c>
      <c r="AZ1625" s="16">
        <f t="shared" si="2740"/>
        <v>38067.000000000007</v>
      </c>
      <c r="BA1625" s="16">
        <f t="shared" si="2741"/>
        <v>40745.900000000009</v>
      </c>
      <c r="BB1625" s="16">
        <f t="shared" si="2742"/>
        <v>40745.900000000009</v>
      </c>
      <c r="BC1625" s="16">
        <f>BC1626</f>
        <v>0</v>
      </c>
      <c r="BD1625" s="30"/>
      <c r="BE1625" s="30"/>
      <c r="BF1625" s="1"/>
      <c r="BG1625" s="1"/>
      <c r="BH1625" s="1"/>
      <c r="BI1625" s="1"/>
      <c r="BJ1625" s="1"/>
    </row>
    <row r="1626" s="1" customFormat="1" ht="45">
      <c r="A1626" s="13" t="s">
        <v>1052</v>
      </c>
      <c r="B1626" s="14">
        <v>100</v>
      </c>
      <c r="C1626" s="13" t="s">
        <v>37</v>
      </c>
      <c r="D1626" s="13" t="s">
        <v>337</v>
      </c>
      <c r="E1626" s="29" t="s">
        <v>1050</v>
      </c>
      <c r="F1626" s="16">
        <v>33720.700000000004</v>
      </c>
      <c r="G1626" s="16">
        <v>35404.600000000006</v>
      </c>
      <c r="H1626" s="16">
        <v>35404.600000000006</v>
      </c>
      <c r="I1626" s="16"/>
      <c r="J1626" s="16"/>
      <c r="K1626" s="16"/>
      <c r="L1626" s="16">
        <f t="shared" si="2799"/>
        <v>33720.700000000004</v>
      </c>
      <c r="M1626" s="16">
        <f t="shared" si="2800"/>
        <v>35404.600000000006</v>
      </c>
      <c r="N1626" s="16">
        <f t="shared" si="2801"/>
        <v>35404.600000000006</v>
      </c>
      <c r="O1626" s="16">
        <v>4346.3000000000002</v>
      </c>
      <c r="P1626" s="16">
        <v>5341.3000000000002</v>
      </c>
      <c r="Q1626" s="16">
        <v>5341.3000000000002</v>
      </c>
      <c r="R1626" s="16">
        <f t="shared" si="2722"/>
        <v>38067.000000000007</v>
      </c>
      <c r="S1626" s="16">
        <f t="shared" si="2723"/>
        <v>40745.900000000009</v>
      </c>
      <c r="T1626" s="16">
        <f t="shared" si="2724"/>
        <v>40745.900000000009</v>
      </c>
      <c r="U1626" s="16"/>
      <c r="V1626" s="16"/>
      <c r="W1626" s="16"/>
      <c r="X1626" s="16">
        <f t="shared" si="2725"/>
        <v>38067.000000000007</v>
      </c>
      <c r="Y1626" s="16">
        <f t="shared" si="2726"/>
        <v>40745.900000000009</v>
      </c>
      <c r="Z1626" s="16">
        <f t="shared" si="2727"/>
        <v>40745.900000000009</v>
      </c>
      <c r="AA1626" s="16"/>
      <c r="AB1626" s="16"/>
      <c r="AC1626" s="16"/>
      <c r="AD1626" s="16">
        <f t="shared" si="2728"/>
        <v>38067.000000000007</v>
      </c>
      <c r="AE1626" s="16">
        <f t="shared" si="2729"/>
        <v>40745.900000000009</v>
      </c>
      <c r="AF1626" s="16">
        <f t="shared" si="2730"/>
        <v>40745.900000000009</v>
      </c>
      <c r="AG1626" s="16"/>
      <c r="AH1626" s="16">
        <f t="shared" si="2731"/>
        <v>38067.000000000007</v>
      </c>
      <c r="AI1626" s="16">
        <f t="shared" si="2732"/>
        <v>40745.900000000009</v>
      </c>
      <c r="AJ1626" s="16">
        <f t="shared" si="2733"/>
        <v>40745.900000000009</v>
      </c>
      <c r="AK1626" s="16"/>
      <c r="AL1626" s="16"/>
      <c r="AM1626" s="16"/>
      <c r="AN1626" s="16">
        <f t="shared" si="2734"/>
        <v>38067.000000000007</v>
      </c>
      <c r="AO1626" s="16">
        <f t="shared" si="2735"/>
        <v>40745.900000000009</v>
      </c>
      <c r="AP1626" s="16">
        <f t="shared" si="2736"/>
        <v>40745.900000000009</v>
      </c>
      <c r="AQ1626" s="16"/>
      <c r="AR1626" s="16"/>
      <c r="AS1626" s="16"/>
      <c r="AT1626" s="16">
        <f t="shared" si="2737"/>
        <v>38067.000000000007</v>
      </c>
      <c r="AU1626" s="16">
        <f t="shared" si="2738"/>
        <v>40745.900000000009</v>
      </c>
      <c r="AV1626" s="16">
        <f t="shared" si="2739"/>
        <v>40745.900000000009</v>
      </c>
      <c r="AW1626" s="16"/>
      <c r="AX1626" s="16"/>
      <c r="AY1626" s="16"/>
      <c r="AZ1626" s="16">
        <f t="shared" si="2740"/>
        <v>38067.000000000007</v>
      </c>
      <c r="BA1626" s="16">
        <f t="shared" si="2741"/>
        <v>40745.900000000009</v>
      </c>
      <c r="BB1626" s="16">
        <f t="shared" si="2742"/>
        <v>40745.900000000009</v>
      </c>
      <c r="BC1626" s="16"/>
      <c r="BD1626" s="30"/>
      <c r="BE1626" s="30"/>
      <c r="BF1626" s="1"/>
      <c r="BG1626" s="1"/>
      <c r="BH1626" s="1"/>
      <c r="BI1626" s="1"/>
      <c r="BJ1626" s="1"/>
    </row>
    <row r="1627" s="1" customFormat="1" ht="30">
      <c r="A1627" s="13" t="s">
        <v>1052</v>
      </c>
      <c r="B1627" s="14" t="s">
        <v>66</v>
      </c>
      <c r="C1627" s="13"/>
      <c r="D1627" s="13"/>
      <c r="E1627" s="29" t="s">
        <v>67</v>
      </c>
      <c r="F1627" s="16">
        <f>F1628</f>
        <v>6751.3000000000002</v>
      </c>
      <c r="G1627" s="16">
        <f>G1628</f>
        <v>6751.3000000000002</v>
      </c>
      <c r="H1627" s="16">
        <f>H1628</f>
        <v>6751.3000000000002</v>
      </c>
      <c r="I1627" s="16">
        <f>I1628</f>
        <v>53.200000000000003</v>
      </c>
      <c r="J1627" s="16">
        <f>J1628</f>
        <v>53.200000000000003</v>
      </c>
      <c r="K1627" s="16">
        <f>K1628</f>
        <v>53.200000000000003</v>
      </c>
      <c r="L1627" s="16">
        <f t="shared" si="2799"/>
        <v>6804.5</v>
      </c>
      <c r="M1627" s="16">
        <f t="shared" si="2800"/>
        <v>6804.5</v>
      </c>
      <c r="N1627" s="16">
        <f t="shared" si="2801"/>
        <v>6804.5</v>
      </c>
      <c r="O1627" s="16">
        <f>O1628</f>
        <v>0</v>
      </c>
      <c r="P1627" s="16">
        <f>P1628</f>
        <v>0</v>
      </c>
      <c r="Q1627" s="16">
        <f>Q1628</f>
        <v>0</v>
      </c>
      <c r="R1627" s="16">
        <f t="shared" si="2722"/>
        <v>6804.5</v>
      </c>
      <c r="S1627" s="16">
        <f t="shared" si="2723"/>
        <v>6804.5</v>
      </c>
      <c r="T1627" s="16">
        <f t="shared" si="2724"/>
        <v>6804.5</v>
      </c>
      <c r="U1627" s="16">
        <f>U1628</f>
        <v>0</v>
      </c>
      <c r="V1627" s="16">
        <f>V1628</f>
        <v>0</v>
      </c>
      <c r="W1627" s="16">
        <f>W1628</f>
        <v>0</v>
      </c>
      <c r="X1627" s="16">
        <f t="shared" si="2725"/>
        <v>6804.5</v>
      </c>
      <c r="Y1627" s="16">
        <f t="shared" si="2726"/>
        <v>6804.5</v>
      </c>
      <c r="Z1627" s="16">
        <f t="shared" si="2727"/>
        <v>6804.5</v>
      </c>
      <c r="AA1627" s="16">
        <f>AA1628</f>
        <v>0</v>
      </c>
      <c r="AB1627" s="16">
        <f>AB1628</f>
        <v>0</v>
      </c>
      <c r="AC1627" s="16">
        <f>AC1628</f>
        <v>0</v>
      </c>
      <c r="AD1627" s="16">
        <f t="shared" si="2728"/>
        <v>6804.5</v>
      </c>
      <c r="AE1627" s="16">
        <f t="shared" si="2729"/>
        <v>6804.5</v>
      </c>
      <c r="AF1627" s="16">
        <f t="shared" si="2730"/>
        <v>6804.5</v>
      </c>
      <c r="AG1627" s="16">
        <f>AG1628</f>
        <v>0</v>
      </c>
      <c r="AH1627" s="16">
        <f t="shared" si="2731"/>
        <v>6804.5</v>
      </c>
      <c r="AI1627" s="16">
        <f t="shared" si="2732"/>
        <v>6804.5</v>
      </c>
      <c r="AJ1627" s="16">
        <f t="shared" si="2733"/>
        <v>6804.5</v>
      </c>
      <c r="AK1627" s="16">
        <f>AK1628</f>
        <v>3274.4000000000001</v>
      </c>
      <c r="AL1627" s="16">
        <f>AL1628</f>
        <v>3417.5999999999999</v>
      </c>
      <c r="AM1627" s="16">
        <f>AM1628</f>
        <v>3417.5999999999999</v>
      </c>
      <c r="AN1627" s="16">
        <f t="shared" si="2734"/>
        <v>10078.9</v>
      </c>
      <c r="AO1627" s="16">
        <f t="shared" si="2735"/>
        <v>10222.1</v>
      </c>
      <c r="AP1627" s="16">
        <f t="shared" si="2736"/>
        <v>10222.1</v>
      </c>
      <c r="AQ1627" s="16">
        <f>AQ1628</f>
        <v>0</v>
      </c>
      <c r="AR1627" s="16">
        <f>AR1628</f>
        <v>0</v>
      </c>
      <c r="AS1627" s="16">
        <f>AS1628</f>
        <v>0</v>
      </c>
      <c r="AT1627" s="16">
        <f t="shared" si="2737"/>
        <v>10078.9</v>
      </c>
      <c r="AU1627" s="16">
        <f t="shared" si="2738"/>
        <v>10222.1</v>
      </c>
      <c r="AV1627" s="16">
        <f t="shared" si="2739"/>
        <v>10222.1</v>
      </c>
      <c r="AW1627" s="16">
        <f>AW1628</f>
        <v>0</v>
      </c>
      <c r="AX1627" s="16">
        <f>AX1628</f>
        <v>0</v>
      </c>
      <c r="AY1627" s="16">
        <f>AY1628</f>
        <v>0</v>
      </c>
      <c r="AZ1627" s="16">
        <f t="shared" si="2740"/>
        <v>10078.9</v>
      </c>
      <c r="BA1627" s="16">
        <f t="shared" si="2741"/>
        <v>10222.1</v>
      </c>
      <c r="BB1627" s="16">
        <f t="shared" si="2742"/>
        <v>10222.1</v>
      </c>
      <c r="BC1627" s="16">
        <f>BC1628</f>
        <v>0</v>
      </c>
      <c r="BD1627" s="30"/>
      <c r="BE1627" s="30"/>
      <c r="BF1627" s="1"/>
      <c r="BG1627" s="1"/>
      <c r="BH1627" s="1"/>
      <c r="BI1627" s="1"/>
      <c r="BJ1627" s="1"/>
    </row>
    <row r="1628" s="1" customFormat="1" ht="45">
      <c r="A1628" s="13" t="s">
        <v>1052</v>
      </c>
      <c r="B1628" s="14">
        <v>200</v>
      </c>
      <c r="C1628" s="13" t="s">
        <v>37</v>
      </c>
      <c r="D1628" s="13" t="s">
        <v>337</v>
      </c>
      <c r="E1628" s="29" t="s">
        <v>1050</v>
      </c>
      <c r="F1628" s="16">
        <v>6751.3000000000002</v>
      </c>
      <c r="G1628" s="16">
        <v>6751.3000000000002</v>
      </c>
      <c r="H1628" s="16">
        <v>6751.3000000000002</v>
      </c>
      <c r="I1628" s="16">
        <v>53.200000000000003</v>
      </c>
      <c r="J1628" s="16">
        <v>53.200000000000003</v>
      </c>
      <c r="K1628" s="16">
        <v>53.200000000000003</v>
      </c>
      <c r="L1628" s="16">
        <f t="shared" si="2799"/>
        <v>6804.5</v>
      </c>
      <c r="M1628" s="16">
        <f t="shared" si="2800"/>
        <v>6804.5</v>
      </c>
      <c r="N1628" s="16">
        <f t="shared" si="2801"/>
        <v>6804.5</v>
      </c>
      <c r="O1628" s="16"/>
      <c r="P1628" s="16"/>
      <c r="Q1628" s="16"/>
      <c r="R1628" s="16">
        <f t="shared" si="2722"/>
        <v>6804.5</v>
      </c>
      <c r="S1628" s="16">
        <f t="shared" si="2723"/>
        <v>6804.5</v>
      </c>
      <c r="T1628" s="16">
        <f t="shared" si="2724"/>
        <v>6804.5</v>
      </c>
      <c r="U1628" s="16"/>
      <c r="V1628" s="16"/>
      <c r="W1628" s="16"/>
      <c r="X1628" s="16">
        <f t="shared" si="2725"/>
        <v>6804.5</v>
      </c>
      <c r="Y1628" s="16">
        <f t="shared" si="2726"/>
        <v>6804.5</v>
      </c>
      <c r="Z1628" s="16">
        <f t="shared" si="2727"/>
        <v>6804.5</v>
      </c>
      <c r="AA1628" s="16"/>
      <c r="AB1628" s="16"/>
      <c r="AC1628" s="16"/>
      <c r="AD1628" s="16">
        <f t="shared" si="2728"/>
        <v>6804.5</v>
      </c>
      <c r="AE1628" s="16">
        <f t="shared" si="2729"/>
        <v>6804.5</v>
      </c>
      <c r="AF1628" s="16">
        <f t="shared" si="2730"/>
        <v>6804.5</v>
      </c>
      <c r="AG1628" s="16"/>
      <c r="AH1628" s="16">
        <f t="shared" si="2731"/>
        <v>6804.5</v>
      </c>
      <c r="AI1628" s="16">
        <f t="shared" si="2732"/>
        <v>6804.5</v>
      </c>
      <c r="AJ1628" s="16">
        <f t="shared" si="2733"/>
        <v>6804.5</v>
      </c>
      <c r="AK1628" s="16">
        <v>3274.4000000000001</v>
      </c>
      <c r="AL1628" s="16">
        <v>3417.5999999999999</v>
      </c>
      <c r="AM1628" s="16">
        <v>3417.5999999999999</v>
      </c>
      <c r="AN1628" s="16">
        <f t="shared" si="2734"/>
        <v>10078.9</v>
      </c>
      <c r="AO1628" s="16">
        <f t="shared" si="2735"/>
        <v>10222.1</v>
      </c>
      <c r="AP1628" s="16">
        <f t="shared" si="2736"/>
        <v>10222.1</v>
      </c>
      <c r="AQ1628" s="16"/>
      <c r="AR1628" s="16"/>
      <c r="AS1628" s="16"/>
      <c r="AT1628" s="16">
        <f t="shared" si="2737"/>
        <v>10078.9</v>
      </c>
      <c r="AU1628" s="16">
        <f t="shared" si="2738"/>
        <v>10222.1</v>
      </c>
      <c r="AV1628" s="16">
        <f t="shared" si="2739"/>
        <v>10222.1</v>
      </c>
      <c r="AW1628" s="16"/>
      <c r="AX1628" s="16"/>
      <c r="AY1628" s="16"/>
      <c r="AZ1628" s="16">
        <f t="shared" si="2740"/>
        <v>10078.9</v>
      </c>
      <c r="BA1628" s="16">
        <f t="shared" si="2741"/>
        <v>10222.1</v>
      </c>
      <c r="BB1628" s="16">
        <f t="shared" si="2742"/>
        <v>10222.1</v>
      </c>
      <c r="BC1628" s="16"/>
      <c r="BD1628" s="30"/>
      <c r="BE1628" s="30">
        <v>40</v>
      </c>
      <c r="BF1628" s="1"/>
      <c r="BG1628" s="1"/>
      <c r="BH1628" s="1"/>
      <c r="BI1628" s="1"/>
      <c r="BJ1628" s="1"/>
    </row>
    <row r="1629" s="1" customFormat="1" ht="15">
      <c r="A1629" s="13" t="s">
        <v>1052</v>
      </c>
      <c r="B1629" s="14" t="s">
        <v>52</v>
      </c>
      <c r="C1629" s="13"/>
      <c r="D1629" s="13"/>
      <c r="E1629" s="29" t="s">
        <v>53</v>
      </c>
      <c r="F1629" s="16">
        <f>F1630</f>
        <v>66.299999999999997</v>
      </c>
      <c r="G1629" s="16">
        <f>G1630</f>
        <v>66.299999999999997</v>
      </c>
      <c r="H1629" s="16">
        <f>H1630</f>
        <v>66.299999999999997</v>
      </c>
      <c r="I1629" s="16">
        <f>I1630</f>
        <v>0</v>
      </c>
      <c r="J1629" s="16">
        <f>J1630</f>
        <v>0</v>
      </c>
      <c r="K1629" s="16">
        <f>K1630</f>
        <v>0</v>
      </c>
      <c r="L1629" s="16">
        <f t="shared" si="2799"/>
        <v>66.299999999999997</v>
      </c>
      <c r="M1629" s="16">
        <f t="shared" si="2800"/>
        <v>66.299999999999997</v>
      </c>
      <c r="N1629" s="16">
        <f t="shared" si="2801"/>
        <v>66.299999999999997</v>
      </c>
      <c r="O1629" s="16">
        <f>O1630</f>
        <v>0</v>
      </c>
      <c r="P1629" s="16">
        <f>P1630</f>
        <v>0</v>
      </c>
      <c r="Q1629" s="16">
        <f>Q1630</f>
        <v>0</v>
      </c>
      <c r="R1629" s="16">
        <f t="shared" si="2722"/>
        <v>66.299999999999997</v>
      </c>
      <c r="S1629" s="16">
        <f t="shared" si="2723"/>
        <v>66.299999999999997</v>
      </c>
      <c r="T1629" s="16">
        <f t="shared" si="2724"/>
        <v>66.299999999999997</v>
      </c>
      <c r="U1629" s="16">
        <f>U1630</f>
        <v>0</v>
      </c>
      <c r="V1629" s="16">
        <f>V1630</f>
        <v>0</v>
      </c>
      <c r="W1629" s="16">
        <f>W1630</f>
        <v>0</v>
      </c>
      <c r="X1629" s="16">
        <f t="shared" si="2725"/>
        <v>66.299999999999997</v>
      </c>
      <c r="Y1629" s="16">
        <f t="shared" si="2726"/>
        <v>66.299999999999997</v>
      </c>
      <c r="Z1629" s="16">
        <f t="shared" si="2727"/>
        <v>66.299999999999997</v>
      </c>
      <c r="AA1629" s="16">
        <f>AA1630</f>
        <v>0</v>
      </c>
      <c r="AB1629" s="16">
        <f>AB1630</f>
        <v>0</v>
      </c>
      <c r="AC1629" s="16">
        <f>AC1630</f>
        <v>0</v>
      </c>
      <c r="AD1629" s="16">
        <f t="shared" si="2728"/>
        <v>66.299999999999997</v>
      </c>
      <c r="AE1629" s="16">
        <f t="shared" si="2729"/>
        <v>66.299999999999997</v>
      </c>
      <c r="AF1629" s="16">
        <f t="shared" si="2730"/>
        <v>66.299999999999997</v>
      </c>
      <c r="AG1629" s="16">
        <f>AG1630</f>
        <v>0</v>
      </c>
      <c r="AH1629" s="16">
        <f t="shared" si="2731"/>
        <v>66.299999999999997</v>
      </c>
      <c r="AI1629" s="16">
        <f t="shared" si="2732"/>
        <v>66.299999999999997</v>
      </c>
      <c r="AJ1629" s="16">
        <f t="shared" si="2733"/>
        <v>66.299999999999997</v>
      </c>
      <c r="AK1629" s="16">
        <f>AK1630</f>
        <v>0</v>
      </c>
      <c r="AL1629" s="16">
        <f>AL1630</f>
        <v>0</v>
      </c>
      <c r="AM1629" s="16">
        <f>AM1630</f>
        <v>0</v>
      </c>
      <c r="AN1629" s="16">
        <f t="shared" si="2734"/>
        <v>66.299999999999997</v>
      </c>
      <c r="AO1629" s="16">
        <f t="shared" si="2735"/>
        <v>66.299999999999997</v>
      </c>
      <c r="AP1629" s="16">
        <f t="shared" si="2736"/>
        <v>66.299999999999997</v>
      </c>
      <c r="AQ1629" s="16">
        <f>AQ1630</f>
        <v>0</v>
      </c>
      <c r="AR1629" s="16">
        <f>AR1630</f>
        <v>0</v>
      </c>
      <c r="AS1629" s="16">
        <f>AS1630</f>
        <v>0</v>
      </c>
      <c r="AT1629" s="16">
        <f t="shared" si="2737"/>
        <v>66.299999999999997</v>
      </c>
      <c r="AU1629" s="16">
        <f t="shared" si="2738"/>
        <v>66.299999999999997</v>
      </c>
      <c r="AV1629" s="16">
        <f t="shared" si="2739"/>
        <v>66.299999999999997</v>
      </c>
      <c r="AW1629" s="16">
        <f>AW1630</f>
        <v>0</v>
      </c>
      <c r="AX1629" s="16">
        <f>AX1630</f>
        <v>0</v>
      </c>
      <c r="AY1629" s="16">
        <f>AY1630</f>
        <v>0</v>
      </c>
      <c r="AZ1629" s="16">
        <f t="shared" si="2740"/>
        <v>66.299999999999997</v>
      </c>
      <c r="BA1629" s="16">
        <f t="shared" si="2741"/>
        <v>66.299999999999997</v>
      </c>
      <c r="BB1629" s="16">
        <f t="shared" si="2742"/>
        <v>66.299999999999997</v>
      </c>
      <c r="BC1629" s="16">
        <f>BC1630</f>
        <v>0</v>
      </c>
      <c r="BD1629" s="30"/>
      <c r="BE1629" s="30"/>
      <c r="BF1629" s="1"/>
      <c r="BG1629" s="1"/>
      <c r="BH1629" s="1"/>
      <c r="BI1629" s="1"/>
      <c r="BJ1629" s="1"/>
    </row>
    <row r="1630" s="1" customFormat="1" ht="45">
      <c r="A1630" s="13" t="s">
        <v>1052</v>
      </c>
      <c r="B1630" s="14">
        <v>800</v>
      </c>
      <c r="C1630" s="13" t="s">
        <v>37</v>
      </c>
      <c r="D1630" s="13" t="s">
        <v>337</v>
      </c>
      <c r="E1630" s="29" t="s">
        <v>1050</v>
      </c>
      <c r="F1630" s="16">
        <v>66.299999999999997</v>
      </c>
      <c r="G1630" s="16">
        <v>66.299999999999997</v>
      </c>
      <c r="H1630" s="16">
        <v>66.299999999999997</v>
      </c>
      <c r="I1630" s="16"/>
      <c r="J1630" s="16"/>
      <c r="K1630" s="16"/>
      <c r="L1630" s="16">
        <f t="shared" si="2799"/>
        <v>66.299999999999997</v>
      </c>
      <c r="M1630" s="16">
        <f t="shared" si="2800"/>
        <v>66.299999999999997</v>
      </c>
      <c r="N1630" s="16">
        <f t="shared" si="2801"/>
        <v>66.299999999999997</v>
      </c>
      <c r="O1630" s="16"/>
      <c r="P1630" s="16"/>
      <c r="Q1630" s="16"/>
      <c r="R1630" s="16">
        <f t="shared" si="2722"/>
        <v>66.299999999999997</v>
      </c>
      <c r="S1630" s="16">
        <f t="shared" si="2723"/>
        <v>66.299999999999997</v>
      </c>
      <c r="T1630" s="16">
        <f t="shared" si="2724"/>
        <v>66.299999999999997</v>
      </c>
      <c r="U1630" s="16"/>
      <c r="V1630" s="16"/>
      <c r="W1630" s="16"/>
      <c r="X1630" s="16">
        <f t="shared" si="2725"/>
        <v>66.299999999999997</v>
      </c>
      <c r="Y1630" s="16">
        <f t="shared" si="2726"/>
        <v>66.299999999999997</v>
      </c>
      <c r="Z1630" s="16">
        <f t="shared" si="2727"/>
        <v>66.299999999999997</v>
      </c>
      <c r="AA1630" s="16"/>
      <c r="AB1630" s="16"/>
      <c r="AC1630" s="16"/>
      <c r="AD1630" s="16">
        <f t="shared" si="2728"/>
        <v>66.299999999999997</v>
      </c>
      <c r="AE1630" s="16">
        <f t="shared" si="2729"/>
        <v>66.299999999999997</v>
      </c>
      <c r="AF1630" s="16">
        <f t="shared" si="2730"/>
        <v>66.299999999999997</v>
      </c>
      <c r="AG1630" s="16"/>
      <c r="AH1630" s="16">
        <f t="shared" si="2731"/>
        <v>66.299999999999997</v>
      </c>
      <c r="AI1630" s="16">
        <f t="shared" si="2732"/>
        <v>66.299999999999997</v>
      </c>
      <c r="AJ1630" s="16">
        <f t="shared" si="2733"/>
        <v>66.299999999999997</v>
      </c>
      <c r="AK1630" s="16"/>
      <c r="AL1630" s="16"/>
      <c r="AM1630" s="16"/>
      <c r="AN1630" s="16">
        <f t="shared" si="2734"/>
        <v>66.299999999999997</v>
      </c>
      <c r="AO1630" s="16">
        <f t="shared" si="2735"/>
        <v>66.299999999999997</v>
      </c>
      <c r="AP1630" s="16">
        <f t="shared" si="2736"/>
        <v>66.299999999999997</v>
      </c>
      <c r="AQ1630" s="16"/>
      <c r="AR1630" s="16"/>
      <c r="AS1630" s="16"/>
      <c r="AT1630" s="16">
        <f t="shared" si="2737"/>
        <v>66.299999999999997</v>
      </c>
      <c r="AU1630" s="16">
        <f t="shared" si="2738"/>
        <v>66.299999999999997</v>
      </c>
      <c r="AV1630" s="16">
        <f t="shared" si="2739"/>
        <v>66.299999999999997</v>
      </c>
      <c r="AW1630" s="16"/>
      <c r="AX1630" s="16"/>
      <c r="AY1630" s="16"/>
      <c r="AZ1630" s="16">
        <f t="shared" si="2740"/>
        <v>66.299999999999997</v>
      </c>
      <c r="BA1630" s="16">
        <f t="shared" si="2741"/>
        <v>66.299999999999997</v>
      </c>
      <c r="BB1630" s="16">
        <f t="shared" si="2742"/>
        <v>66.299999999999997</v>
      </c>
      <c r="BC1630" s="16"/>
      <c r="BD1630" s="30"/>
      <c r="BE1630" s="30"/>
      <c r="BF1630" s="1"/>
      <c r="BG1630" s="1"/>
      <c r="BH1630" s="1"/>
      <c r="BI1630" s="1"/>
      <c r="BJ1630" s="1"/>
    </row>
    <row r="1631" s="17" customFormat="1" ht="30">
      <c r="A1631" s="18" t="s">
        <v>1053</v>
      </c>
      <c r="B1631" s="19"/>
      <c r="C1631" s="18"/>
      <c r="D1631" s="18"/>
      <c r="E1631" s="20" t="s">
        <v>1054</v>
      </c>
      <c r="F1631" s="21">
        <f>F1632+F1636+F1644+F1654</f>
        <v>1173308.3999999999</v>
      </c>
      <c r="G1631" s="21">
        <f>G1632+G1636+G1644+G1654</f>
        <v>1148871.5</v>
      </c>
      <c r="H1631" s="21">
        <f>H1632+H1636+H1644+H1654</f>
        <v>1151931.6000000001</v>
      </c>
      <c r="I1631" s="21">
        <f>I1632+I1636+I1644+I1654</f>
        <v>4694.6999999999998</v>
      </c>
      <c r="J1631" s="21">
        <f>J1632+J1636+J1644+J1654</f>
        <v>4839.6000000000004</v>
      </c>
      <c r="K1631" s="21">
        <f>K1632+K1636+K1644+K1654</f>
        <v>4839.6000000000004</v>
      </c>
      <c r="L1631" s="21">
        <f t="shared" si="2799"/>
        <v>1178003.0999999999</v>
      </c>
      <c r="M1631" s="21">
        <f t="shared" si="2800"/>
        <v>1153711.1000000001</v>
      </c>
      <c r="N1631" s="21">
        <f t="shared" si="2801"/>
        <v>1156771.2000000002</v>
      </c>
      <c r="O1631" s="21">
        <f>O1632+O1636+O1644+O1654</f>
        <v>170064.14799999999</v>
      </c>
      <c r="P1631" s="21">
        <f>P1632+P1636+P1644+P1654</f>
        <v>197513.79999999999</v>
      </c>
      <c r="Q1631" s="21">
        <f>Q1632+Q1636+Q1644+Q1654</f>
        <v>197513.79999999999</v>
      </c>
      <c r="R1631" s="21">
        <f t="shared" si="2722"/>
        <v>1348067.2479999999</v>
      </c>
      <c r="S1631" s="21">
        <f t="shared" si="2723"/>
        <v>1351224.9000000001</v>
      </c>
      <c r="T1631" s="21">
        <f t="shared" si="2724"/>
        <v>1354285.0000000002</v>
      </c>
      <c r="U1631" s="21">
        <f>U1632+U1636+U1644+U1654</f>
        <v>0</v>
      </c>
      <c r="V1631" s="21">
        <f>V1632+V1636+V1644+V1654</f>
        <v>0</v>
      </c>
      <c r="W1631" s="21">
        <f>W1632+W1636+W1644+W1654</f>
        <v>0</v>
      </c>
      <c r="X1631" s="21">
        <f t="shared" si="2725"/>
        <v>1348067.2479999999</v>
      </c>
      <c r="Y1631" s="21">
        <f t="shared" si="2726"/>
        <v>1351224.9000000001</v>
      </c>
      <c r="Z1631" s="21">
        <f t="shared" si="2727"/>
        <v>1354285.0000000002</v>
      </c>
      <c r="AA1631" s="21">
        <f>AA1632+AA1636+AA1644+AA1654</f>
        <v>-635.60000000000002</v>
      </c>
      <c r="AB1631" s="21">
        <f>AB1632+AB1636+AB1644+AB1654</f>
        <v>0</v>
      </c>
      <c r="AC1631" s="21">
        <f>AC1632+AC1636+AC1644+AC1654</f>
        <v>0</v>
      </c>
      <c r="AD1631" s="21">
        <f t="shared" si="2728"/>
        <v>1347431.6479999998</v>
      </c>
      <c r="AE1631" s="21">
        <f t="shared" si="2729"/>
        <v>1351224.9000000001</v>
      </c>
      <c r="AF1631" s="21">
        <f t="shared" si="2730"/>
        <v>1354285.0000000002</v>
      </c>
      <c r="AG1631" s="21">
        <f>AG1632+AG1636+AG1644+AG1654</f>
        <v>0</v>
      </c>
      <c r="AH1631" s="21">
        <f t="shared" si="2731"/>
        <v>1347431.6479999998</v>
      </c>
      <c r="AI1631" s="21">
        <f t="shared" si="2732"/>
        <v>1351224.9000000001</v>
      </c>
      <c r="AJ1631" s="21">
        <f t="shared" si="2733"/>
        <v>1354285.0000000002</v>
      </c>
      <c r="AK1631" s="21">
        <f>AK1632+AK1636+AK1644+AK1654</f>
        <v>4925.9499999999998</v>
      </c>
      <c r="AL1631" s="21">
        <f>AL1632+AL1636+AL1644+AL1654</f>
        <v>0</v>
      </c>
      <c r="AM1631" s="21">
        <f>AM1632+AM1636+AM1644+AM1654</f>
        <v>0</v>
      </c>
      <c r="AN1631" s="21">
        <f t="shared" si="2734"/>
        <v>1352357.5979999998</v>
      </c>
      <c r="AO1631" s="21">
        <f t="shared" si="2735"/>
        <v>1351224.9000000001</v>
      </c>
      <c r="AP1631" s="21">
        <f t="shared" si="2736"/>
        <v>1354285.0000000002</v>
      </c>
      <c r="AQ1631" s="21">
        <f>AQ1632+AQ1636+AQ1644+AQ1654</f>
        <v>0</v>
      </c>
      <c r="AR1631" s="21">
        <f>AR1632+AR1636+AR1644+AR1654</f>
        <v>0</v>
      </c>
      <c r="AS1631" s="21">
        <f>AS1632+AS1636+AS1644+AS1654</f>
        <v>0</v>
      </c>
      <c r="AT1631" s="21">
        <f t="shared" si="2737"/>
        <v>1352357.5979999998</v>
      </c>
      <c r="AU1631" s="21">
        <f t="shared" si="2738"/>
        <v>1351224.9000000001</v>
      </c>
      <c r="AV1631" s="21">
        <f t="shared" si="2739"/>
        <v>1354285.0000000002</v>
      </c>
      <c r="AW1631" s="21">
        <f>AW1632+AW1636+AW1644+AW1654</f>
        <v>0</v>
      </c>
      <c r="AX1631" s="21">
        <f>AX1632+AX1636+AX1644+AX1654</f>
        <v>0</v>
      </c>
      <c r="AY1631" s="21">
        <f>AY1632+AY1636+AY1644+AY1654</f>
        <v>0</v>
      </c>
      <c r="AZ1631" s="21">
        <f t="shared" si="2740"/>
        <v>1352357.5979999998</v>
      </c>
      <c r="BA1631" s="21">
        <f t="shared" si="2741"/>
        <v>1351224.9000000001</v>
      </c>
      <c r="BB1631" s="21">
        <f t="shared" si="2742"/>
        <v>1354285.0000000002</v>
      </c>
      <c r="BC1631" s="21">
        <f>BC1632+BC1636+BC1644+BC1654</f>
        <v>0</v>
      </c>
      <c r="BD1631" s="22"/>
      <c r="BE1631" s="22"/>
      <c r="BF1631" s="17"/>
      <c r="BG1631" s="17"/>
      <c r="BH1631" s="17"/>
      <c r="BI1631" s="17"/>
      <c r="BJ1631" s="17"/>
    </row>
    <row r="1632" s="23" customFormat="1" ht="15">
      <c r="A1632" s="24" t="s">
        <v>1055</v>
      </c>
      <c r="B1632" s="25"/>
      <c r="C1632" s="24"/>
      <c r="D1632" s="24"/>
      <c r="E1632" s="26" t="s">
        <v>1056</v>
      </c>
      <c r="F1632" s="27">
        <f t="shared" ref="F1632:F1636" si="2828">F1633</f>
        <v>8439.7999999999993</v>
      </c>
      <c r="G1632" s="27">
        <f t="shared" ref="G1632:G1636" si="2829">G1633</f>
        <v>8699.2999999999993</v>
      </c>
      <c r="H1632" s="27">
        <f t="shared" ref="H1632:H1636" si="2830">H1633</f>
        <v>8699.2999999999993</v>
      </c>
      <c r="I1632" s="27">
        <f t="shared" ref="I1632:I1636" si="2831">I1633</f>
        <v>0</v>
      </c>
      <c r="J1632" s="27">
        <f t="shared" ref="J1632:J1636" si="2832">J1633</f>
        <v>0</v>
      </c>
      <c r="K1632" s="27">
        <f t="shared" ref="K1632:K1636" si="2833">K1633</f>
        <v>0</v>
      </c>
      <c r="L1632" s="27">
        <f t="shared" si="2799"/>
        <v>8439.7999999999993</v>
      </c>
      <c r="M1632" s="27">
        <f t="shared" si="2800"/>
        <v>8699.2999999999993</v>
      </c>
      <c r="N1632" s="27">
        <f t="shared" si="2801"/>
        <v>8699.2999999999993</v>
      </c>
      <c r="O1632" s="27">
        <f t="shared" ref="O1632:O1636" si="2834">O1633</f>
        <v>1086.0999999999999</v>
      </c>
      <c r="P1632" s="27">
        <f t="shared" ref="P1632:P1636" si="2835">P1633</f>
        <v>1304.8</v>
      </c>
      <c r="Q1632" s="27">
        <f t="shared" ref="Q1632:Q1636" si="2836">Q1633</f>
        <v>1304.8</v>
      </c>
      <c r="R1632" s="27">
        <f t="shared" si="2722"/>
        <v>9525.8999999999996</v>
      </c>
      <c r="S1632" s="27">
        <f t="shared" si="2723"/>
        <v>10004.099999999999</v>
      </c>
      <c r="T1632" s="27">
        <f t="shared" si="2724"/>
        <v>10004.099999999999</v>
      </c>
      <c r="U1632" s="27">
        <f t="shared" ref="U1632:U1636" si="2837">U1633</f>
        <v>0</v>
      </c>
      <c r="V1632" s="27">
        <f t="shared" ref="V1632:V1636" si="2838">V1633</f>
        <v>0</v>
      </c>
      <c r="W1632" s="27">
        <f t="shared" ref="W1632:W1636" si="2839">W1633</f>
        <v>0</v>
      </c>
      <c r="X1632" s="27">
        <f t="shared" si="2725"/>
        <v>9525.8999999999996</v>
      </c>
      <c r="Y1632" s="27">
        <f t="shared" si="2726"/>
        <v>10004.099999999999</v>
      </c>
      <c r="Z1632" s="27">
        <f t="shared" si="2727"/>
        <v>10004.099999999999</v>
      </c>
      <c r="AA1632" s="27">
        <f t="shared" ref="AA1632:AA1636" si="2840">AA1633</f>
        <v>0</v>
      </c>
      <c r="AB1632" s="27">
        <f t="shared" ref="AB1632:AB1636" si="2841">AB1633</f>
        <v>0</v>
      </c>
      <c r="AC1632" s="27">
        <f t="shared" ref="AC1632:AC1636" si="2842">AC1633</f>
        <v>0</v>
      </c>
      <c r="AD1632" s="27">
        <f t="shared" si="2728"/>
        <v>9525.8999999999996</v>
      </c>
      <c r="AE1632" s="27">
        <f t="shared" si="2729"/>
        <v>10004.099999999999</v>
      </c>
      <c r="AF1632" s="27">
        <f t="shared" si="2730"/>
        <v>10004.099999999999</v>
      </c>
      <c r="AG1632" s="27">
        <f t="shared" ref="AG1632:AG1636" si="2843">AG1633</f>
        <v>0</v>
      </c>
      <c r="AH1632" s="27">
        <f t="shared" si="2731"/>
        <v>9525.8999999999996</v>
      </c>
      <c r="AI1632" s="27">
        <f t="shared" si="2732"/>
        <v>10004.099999999999</v>
      </c>
      <c r="AJ1632" s="27">
        <f t="shared" si="2733"/>
        <v>10004.099999999999</v>
      </c>
      <c r="AK1632" s="27">
        <f t="shared" ref="AK1632:AK1636" si="2844">AK1633</f>
        <v>0</v>
      </c>
      <c r="AL1632" s="27">
        <f t="shared" ref="AL1632:AL1636" si="2845">AL1633</f>
        <v>0</v>
      </c>
      <c r="AM1632" s="27">
        <f t="shared" ref="AM1632:AM1636" si="2846">AM1633</f>
        <v>0</v>
      </c>
      <c r="AN1632" s="27">
        <f t="shared" si="2734"/>
        <v>9525.8999999999996</v>
      </c>
      <c r="AO1632" s="27">
        <f t="shared" si="2735"/>
        <v>10004.099999999999</v>
      </c>
      <c r="AP1632" s="27">
        <f t="shared" si="2736"/>
        <v>10004.099999999999</v>
      </c>
      <c r="AQ1632" s="27">
        <f t="shared" ref="AQ1632:AQ1636" si="2847">AQ1633</f>
        <v>0</v>
      </c>
      <c r="AR1632" s="27">
        <f t="shared" ref="AR1632:AR1636" si="2848">AR1633</f>
        <v>0</v>
      </c>
      <c r="AS1632" s="27">
        <f t="shared" ref="AS1632:AS1636" si="2849">AS1633</f>
        <v>0</v>
      </c>
      <c r="AT1632" s="27">
        <f t="shared" si="2737"/>
        <v>9525.8999999999996</v>
      </c>
      <c r="AU1632" s="27">
        <f t="shared" si="2738"/>
        <v>10004.099999999999</v>
      </c>
      <c r="AV1632" s="27">
        <f t="shared" si="2739"/>
        <v>10004.099999999999</v>
      </c>
      <c r="AW1632" s="27">
        <f t="shared" ref="AW1632:AW1636" si="2850">AW1633</f>
        <v>0</v>
      </c>
      <c r="AX1632" s="27">
        <f t="shared" ref="AX1632:AX1636" si="2851">AX1633</f>
        <v>0</v>
      </c>
      <c r="AY1632" s="27">
        <f t="shared" ref="AY1632:AY1636" si="2852">AY1633</f>
        <v>0</v>
      </c>
      <c r="AZ1632" s="27">
        <f t="shared" si="2740"/>
        <v>9525.8999999999996</v>
      </c>
      <c r="BA1632" s="27">
        <f t="shared" si="2741"/>
        <v>10004.099999999999</v>
      </c>
      <c r="BB1632" s="27">
        <f t="shared" si="2742"/>
        <v>10004.099999999999</v>
      </c>
      <c r="BC1632" s="27">
        <f t="shared" ref="BC1632:BC1636" si="2853">BC1633</f>
        <v>0</v>
      </c>
      <c r="BD1632" s="28"/>
      <c r="BE1632" s="28"/>
      <c r="BF1632" s="23"/>
      <c r="BG1632" s="23"/>
      <c r="BH1632" s="23"/>
      <c r="BI1632" s="23"/>
      <c r="BJ1632" s="23"/>
    </row>
    <row r="1633" s="1" customFormat="1" ht="30">
      <c r="A1633" s="13" t="s">
        <v>1057</v>
      </c>
      <c r="B1633" s="14"/>
      <c r="C1633" s="13"/>
      <c r="D1633" s="13"/>
      <c r="E1633" s="29" t="s">
        <v>176</v>
      </c>
      <c r="F1633" s="16">
        <f t="shared" si="2828"/>
        <v>8439.7999999999993</v>
      </c>
      <c r="G1633" s="16">
        <f t="shared" si="2829"/>
        <v>8699.2999999999993</v>
      </c>
      <c r="H1633" s="16">
        <f t="shared" si="2830"/>
        <v>8699.2999999999993</v>
      </c>
      <c r="I1633" s="16">
        <f t="shared" si="2831"/>
        <v>0</v>
      </c>
      <c r="J1633" s="16">
        <f t="shared" si="2832"/>
        <v>0</v>
      </c>
      <c r="K1633" s="16">
        <f t="shared" si="2833"/>
        <v>0</v>
      </c>
      <c r="L1633" s="16">
        <f t="shared" si="2799"/>
        <v>8439.7999999999993</v>
      </c>
      <c r="M1633" s="16">
        <f t="shared" si="2800"/>
        <v>8699.2999999999993</v>
      </c>
      <c r="N1633" s="16">
        <f t="shared" si="2801"/>
        <v>8699.2999999999993</v>
      </c>
      <c r="O1633" s="16">
        <f t="shared" si="2834"/>
        <v>1086.0999999999999</v>
      </c>
      <c r="P1633" s="16">
        <f t="shared" si="2835"/>
        <v>1304.8</v>
      </c>
      <c r="Q1633" s="16">
        <f t="shared" si="2836"/>
        <v>1304.8</v>
      </c>
      <c r="R1633" s="16">
        <f t="shared" si="2722"/>
        <v>9525.8999999999996</v>
      </c>
      <c r="S1633" s="16">
        <f t="shared" si="2723"/>
        <v>10004.099999999999</v>
      </c>
      <c r="T1633" s="16">
        <f t="shared" si="2724"/>
        <v>10004.099999999999</v>
      </c>
      <c r="U1633" s="16">
        <f t="shared" si="2837"/>
        <v>0</v>
      </c>
      <c r="V1633" s="16">
        <f t="shared" si="2838"/>
        <v>0</v>
      </c>
      <c r="W1633" s="16">
        <f t="shared" si="2839"/>
        <v>0</v>
      </c>
      <c r="X1633" s="16">
        <f t="shared" si="2725"/>
        <v>9525.8999999999996</v>
      </c>
      <c r="Y1633" s="16">
        <f t="shared" si="2726"/>
        <v>10004.099999999999</v>
      </c>
      <c r="Z1633" s="16">
        <f t="shared" si="2727"/>
        <v>10004.099999999999</v>
      </c>
      <c r="AA1633" s="16">
        <f t="shared" si="2840"/>
        <v>0</v>
      </c>
      <c r="AB1633" s="16">
        <f t="shared" si="2841"/>
        <v>0</v>
      </c>
      <c r="AC1633" s="16">
        <f t="shared" si="2842"/>
        <v>0</v>
      </c>
      <c r="AD1633" s="16">
        <f t="shared" si="2728"/>
        <v>9525.8999999999996</v>
      </c>
      <c r="AE1633" s="16">
        <f t="shared" si="2729"/>
        <v>10004.099999999999</v>
      </c>
      <c r="AF1633" s="16">
        <f t="shared" si="2730"/>
        <v>10004.099999999999</v>
      </c>
      <c r="AG1633" s="16">
        <f t="shared" si="2843"/>
        <v>0</v>
      </c>
      <c r="AH1633" s="16">
        <f t="shared" si="2731"/>
        <v>9525.8999999999996</v>
      </c>
      <c r="AI1633" s="16">
        <f t="shared" si="2732"/>
        <v>10004.099999999999</v>
      </c>
      <c r="AJ1633" s="16">
        <f t="shared" si="2733"/>
        <v>10004.099999999999</v>
      </c>
      <c r="AK1633" s="16">
        <f t="shared" si="2844"/>
        <v>0</v>
      </c>
      <c r="AL1633" s="16">
        <f t="shared" si="2845"/>
        <v>0</v>
      </c>
      <c r="AM1633" s="16">
        <f t="shared" si="2846"/>
        <v>0</v>
      </c>
      <c r="AN1633" s="16">
        <f t="shared" si="2734"/>
        <v>9525.8999999999996</v>
      </c>
      <c r="AO1633" s="16">
        <f t="shared" si="2735"/>
        <v>10004.099999999999</v>
      </c>
      <c r="AP1633" s="16">
        <f t="shared" si="2736"/>
        <v>10004.099999999999</v>
      </c>
      <c r="AQ1633" s="16">
        <f t="shared" si="2847"/>
        <v>0</v>
      </c>
      <c r="AR1633" s="16">
        <f t="shared" si="2848"/>
        <v>0</v>
      </c>
      <c r="AS1633" s="16">
        <f t="shared" si="2849"/>
        <v>0</v>
      </c>
      <c r="AT1633" s="16">
        <f t="shared" si="2737"/>
        <v>9525.8999999999996</v>
      </c>
      <c r="AU1633" s="16">
        <f t="shared" si="2738"/>
        <v>10004.099999999999</v>
      </c>
      <c r="AV1633" s="16">
        <f t="shared" si="2739"/>
        <v>10004.099999999999</v>
      </c>
      <c r="AW1633" s="16">
        <f t="shared" si="2850"/>
        <v>0</v>
      </c>
      <c r="AX1633" s="16">
        <f t="shared" si="2851"/>
        <v>0</v>
      </c>
      <c r="AY1633" s="16">
        <f t="shared" si="2852"/>
        <v>0</v>
      </c>
      <c r="AZ1633" s="16">
        <f t="shared" si="2740"/>
        <v>9525.8999999999996</v>
      </c>
      <c r="BA1633" s="16">
        <f t="shared" si="2741"/>
        <v>10004.099999999999</v>
      </c>
      <c r="BB1633" s="16">
        <f t="shared" si="2742"/>
        <v>10004.099999999999</v>
      </c>
      <c r="BC1633" s="16">
        <f t="shared" si="2853"/>
        <v>0</v>
      </c>
      <c r="BD1633" s="30"/>
      <c r="BE1633" s="30"/>
      <c r="BF1633" s="1"/>
      <c r="BG1633" s="1"/>
      <c r="BH1633" s="1"/>
      <c r="BI1633" s="1"/>
      <c r="BJ1633" s="1"/>
    </row>
    <row r="1634" s="1" customFormat="1" ht="90">
      <c r="A1634" s="13" t="s">
        <v>1057</v>
      </c>
      <c r="B1634" s="14" t="s">
        <v>148</v>
      </c>
      <c r="C1634" s="13"/>
      <c r="D1634" s="13"/>
      <c r="E1634" s="29" t="s">
        <v>149</v>
      </c>
      <c r="F1634" s="16">
        <f t="shared" si="2828"/>
        <v>8439.7999999999993</v>
      </c>
      <c r="G1634" s="16">
        <f t="shared" si="2829"/>
        <v>8699.2999999999993</v>
      </c>
      <c r="H1634" s="16">
        <f t="shared" si="2830"/>
        <v>8699.2999999999993</v>
      </c>
      <c r="I1634" s="16">
        <f t="shared" si="2831"/>
        <v>0</v>
      </c>
      <c r="J1634" s="16">
        <f t="shared" si="2832"/>
        <v>0</v>
      </c>
      <c r="K1634" s="16">
        <f t="shared" si="2833"/>
        <v>0</v>
      </c>
      <c r="L1634" s="16">
        <f t="shared" si="2799"/>
        <v>8439.7999999999993</v>
      </c>
      <c r="M1634" s="16">
        <f t="shared" si="2800"/>
        <v>8699.2999999999993</v>
      </c>
      <c r="N1634" s="16">
        <f t="shared" si="2801"/>
        <v>8699.2999999999993</v>
      </c>
      <c r="O1634" s="16">
        <f t="shared" si="2834"/>
        <v>1086.0999999999999</v>
      </c>
      <c r="P1634" s="16">
        <f t="shared" si="2835"/>
        <v>1304.8</v>
      </c>
      <c r="Q1634" s="16">
        <f t="shared" si="2836"/>
        <v>1304.8</v>
      </c>
      <c r="R1634" s="16">
        <f t="shared" si="2722"/>
        <v>9525.8999999999996</v>
      </c>
      <c r="S1634" s="16">
        <f t="shared" si="2723"/>
        <v>10004.099999999999</v>
      </c>
      <c r="T1634" s="16">
        <f t="shared" si="2724"/>
        <v>10004.099999999999</v>
      </c>
      <c r="U1634" s="16">
        <f t="shared" si="2837"/>
        <v>0</v>
      </c>
      <c r="V1634" s="16">
        <f t="shared" si="2838"/>
        <v>0</v>
      </c>
      <c r="W1634" s="16">
        <f t="shared" si="2839"/>
        <v>0</v>
      </c>
      <c r="X1634" s="16">
        <f t="shared" si="2725"/>
        <v>9525.8999999999996</v>
      </c>
      <c r="Y1634" s="16">
        <f t="shared" si="2726"/>
        <v>10004.099999999999</v>
      </c>
      <c r="Z1634" s="16">
        <f t="shared" si="2727"/>
        <v>10004.099999999999</v>
      </c>
      <c r="AA1634" s="16">
        <f t="shared" si="2840"/>
        <v>0</v>
      </c>
      <c r="AB1634" s="16">
        <f t="shared" si="2841"/>
        <v>0</v>
      </c>
      <c r="AC1634" s="16">
        <f t="shared" si="2842"/>
        <v>0</v>
      </c>
      <c r="AD1634" s="16">
        <f t="shared" si="2728"/>
        <v>9525.8999999999996</v>
      </c>
      <c r="AE1634" s="16">
        <f t="shared" si="2729"/>
        <v>10004.099999999999</v>
      </c>
      <c r="AF1634" s="16">
        <f t="shared" si="2730"/>
        <v>10004.099999999999</v>
      </c>
      <c r="AG1634" s="16">
        <f t="shared" si="2843"/>
        <v>0</v>
      </c>
      <c r="AH1634" s="16">
        <f t="shared" si="2731"/>
        <v>9525.8999999999996</v>
      </c>
      <c r="AI1634" s="16">
        <f t="shared" si="2732"/>
        <v>10004.099999999999</v>
      </c>
      <c r="AJ1634" s="16">
        <f t="shared" si="2733"/>
        <v>10004.099999999999</v>
      </c>
      <c r="AK1634" s="16">
        <f t="shared" si="2844"/>
        <v>0</v>
      </c>
      <c r="AL1634" s="16">
        <f t="shared" si="2845"/>
        <v>0</v>
      </c>
      <c r="AM1634" s="16">
        <f t="shared" si="2846"/>
        <v>0</v>
      </c>
      <c r="AN1634" s="16">
        <f t="shared" si="2734"/>
        <v>9525.8999999999996</v>
      </c>
      <c r="AO1634" s="16">
        <f t="shared" si="2735"/>
        <v>10004.099999999999</v>
      </c>
      <c r="AP1634" s="16">
        <f t="shared" si="2736"/>
        <v>10004.099999999999</v>
      </c>
      <c r="AQ1634" s="16">
        <f t="shared" si="2847"/>
        <v>0</v>
      </c>
      <c r="AR1634" s="16">
        <f t="shared" si="2848"/>
        <v>0</v>
      </c>
      <c r="AS1634" s="16">
        <f t="shared" si="2849"/>
        <v>0</v>
      </c>
      <c r="AT1634" s="16">
        <f t="shared" si="2737"/>
        <v>9525.8999999999996</v>
      </c>
      <c r="AU1634" s="16">
        <f t="shared" si="2738"/>
        <v>10004.099999999999</v>
      </c>
      <c r="AV1634" s="16">
        <f t="shared" si="2739"/>
        <v>10004.099999999999</v>
      </c>
      <c r="AW1634" s="16">
        <f t="shared" si="2850"/>
        <v>0</v>
      </c>
      <c r="AX1634" s="16">
        <f t="shared" si="2851"/>
        <v>0</v>
      </c>
      <c r="AY1634" s="16">
        <f t="shared" si="2852"/>
        <v>0</v>
      </c>
      <c r="AZ1634" s="16">
        <f t="shared" si="2740"/>
        <v>9525.8999999999996</v>
      </c>
      <c r="BA1634" s="16">
        <f t="shared" si="2741"/>
        <v>10004.099999999999</v>
      </c>
      <c r="BB1634" s="16">
        <f t="shared" si="2742"/>
        <v>10004.099999999999</v>
      </c>
      <c r="BC1634" s="16">
        <f t="shared" si="2853"/>
        <v>0</v>
      </c>
      <c r="BD1634" s="30"/>
      <c r="BE1634" s="30"/>
      <c r="BF1634" s="1"/>
      <c r="BG1634" s="1"/>
      <c r="BH1634" s="1"/>
      <c r="BI1634" s="1"/>
      <c r="BJ1634" s="1"/>
    </row>
    <row r="1635" s="1" customFormat="1" ht="45">
      <c r="A1635" s="13" t="s">
        <v>1057</v>
      </c>
      <c r="B1635" s="14">
        <v>100</v>
      </c>
      <c r="C1635" s="13" t="s">
        <v>37</v>
      </c>
      <c r="D1635" s="13" t="s">
        <v>303</v>
      </c>
      <c r="E1635" s="29" t="s">
        <v>1058</v>
      </c>
      <c r="F1635" s="16">
        <v>8439.7999999999993</v>
      </c>
      <c r="G1635" s="16">
        <v>8699.2999999999993</v>
      </c>
      <c r="H1635" s="16">
        <v>8699.2999999999993</v>
      </c>
      <c r="I1635" s="16"/>
      <c r="J1635" s="16"/>
      <c r="K1635" s="16"/>
      <c r="L1635" s="16">
        <f t="shared" si="2799"/>
        <v>8439.7999999999993</v>
      </c>
      <c r="M1635" s="16">
        <f t="shared" si="2800"/>
        <v>8699.2999999999993</v>
      </c>
      <c r="N1635" s="16">
        <f t="shared" si="2801"/>
        <v>8699.2999999999993</v>
      </c>
      <c r="O1635" s="16">
        <v>1086.0999999999999</v>
      </c>
      <c r="P1635" s="16">
        <v>1304.8</v>
      </c>
      <c r="Q1635" s="16">
        <v>1304.8</v>
      </c>
      <c r="R1635" s="16">
        <f t="shared" si="2722"/>
        <v>9525.8999999999996</v>
      </c>
      <c r="S1635" s="16">
        <f t="shared" si="2723"/>
        <v>10004.099999999999</v>
      </c>
      <c r="T1635" s="16">
        <f t="shared" si="2724"/>
        <v>10004.099999999999</v>
      </c>
      <c r="U1635" s="16"/>
      <c r="V1635" s="16"/>
      <c r="W1635" s="16"/>
      <c r="X1635" s="16">
        <f t="shared" si="2725"/>
        <v>9525.8999999999996</v>
      </c>
      <c r="Y1635" s="16">
        <f t="shared" si="2726"/>
        <v>10004.099999999999</v>
      </c>
      <c r="Z1635" s="16">
        <f t="shared" si="2727"/>
        <v>10004.099999999999</v>
      </c>
      <c r="AA1635" s="16"/>
      <c r="AB1635" s="16"/>
      <c r="AC1635" s="16"/>
      <c r="AD1635" s="16">
        <f t="shared" si="2728"/>
        <v>9525.8999999999996</v>
      </c>
      <c r="AE1635" s="16">
        <f t="shared" si="2729"/>
        <v>10004.099999999999</v>
      </c>
      <c r="AF1635" s="16">
        <f t="shared" si="2730"/>
        <v>10004.099999999999</v>
      </c>
      <c r="AG1635" s="16"/>
      <c r="AH1635" s="16">
        <f t="shared" si="2731"/>
        <v>9525.8999999999996</v>
      </c>
      <c r="AI1635" s="16">
        <f t="shared" si="2732"/>
        <v>10004.099999999999</v>
      </c>
      <c r="AJ1635" s="16">
        <f t="shared" si="2733"/>
        <v>10004.099999999999</v>
      </c>
      <c r="AK1635" s="16"/>
      <c r="AL1635" s="16"/>
      <c r="AM1635" s="16"/>
      <c r="AN1635" s="16">
        <f t="shared" si="2734"/>
        <v>9525.8999999999996</v>
      </c>
      <c r="AO1635" s="16">
        <f t="shared" si="2735"/>
        <v>10004.099999999999</v>
      </c>
      <c r="AP1635" s="16">
        <f t="shared" si="2736"/>
        <v>10004.099999999999</v>
      </c>
      <c r="AQ1635" s="16"/>
      <c r="AR1635" s="16"/>
      <c r="AS1635" s="16"/>
      <c r="AT1635" s="16">
        <f t="shared" si="2737"/>
        <v>9525.8999999999996</v>
      </c>
      <c r="AU1635" s="16">
        <f t="shared" si="2738"/>
        <v>10004.099999999999</v>
      </c>
      <c r="AV1635" s="16">
        <f t="shared" si="2739"/>
        <v>10004.099999999999</v>
      </c>
      <c r="AW1635" s="16"/>
      <c r="AX1635" s="16"/>
      <c r="AY1635" s="16"/>
      <c r="AZ1635" s="16">
        <f t="shared" si="2740"/>
        <v>9525.8999999999996</v>
      </c>
      <c r="BA1635" s="16">
        <f t="shared" si="2741"/>
        <v>10004.099999999999</v>
      </c>
      <c r="BB1635" s="16">
        <f t="shared" si="2742"/>
        <v>10004.099999999999</v>
      </c>
      <c r="BC1635" s="16"/>
      <c r="BD1635" s="30"/>
      <c r="BE1635" s="30"/>
      <c r="BF1635" s="1"/>
      <c r="BG1635" s="1"/>
      <c r="BH1635" s="1"/>
      <c r="BI1635" s="1"/>
      <c r="BJ1635" s="1"/>
    </row>
    <row r="1636" s="23" customFormat="1" ht="30">
      <c r="A1636" s="24" t="s">
        <v>1059</v>
      </c>
      <c r="B1636" s="25"/>
      <c r="C1636" s="24"/>
      <c r="D1636" s="24"/>
      <c r="E1636" s="26" t="s">
        <v>1060</v>
      </c>
      <c r="F1636" s="27">
        <f t="shared" si="2828"/>
        <v>456821.50000000006</v>
      </c>
      <c r="G1636" s="27">
        <f t="shared" si="2829"/>
        <v>467821.90000000002</v>
      </c>
      <c r="H1636" s="27">
        <f t="shared" si="2830"/>
        <v>467821.90000000002</v>
      </c>
      <c r="I1636" s="27">
        <f t="shared" si="2831"/>
        <v>4694.6999999999998</v>
      </c>
      <c r="J1636" s="27">
        <f t="shared" si="2832"/>
        <v>4839.6000000000004</v>
      </c>
      <c r="K1636" s="27">
        <f t="shared" si="2833"/>
        <v>4839.6000000000004</v>
      </c>
      <c r="L1636" s="27">
        <f t="shared" si="2799"/>
        <v>461516.20000000007</v>
      </c>
      <c r="M1636" s="27">
        <f t="shared" si="2800"/>
        <v>472661.5</v>
      </c>
      <c r="N1636" s="27">
        <f t="shared" si="2801"/>
        <v>472661.5</v>
      </c>
      <c r="O1636" s="27">
        <f t="shared" si="2834"/>
        <v>64459.399999999987</v>
      </c>
      <c r="P1636" s="27">
        <f t="shared" si="2835"/>
        <v>79066.099999999991</v>
      </c>
      <c r="Q1636" s="27">
        <f t="shared" si="2836"/>
        <v>79066.099999999991</v>
      </c>
      <c r="R1636" s="27">
        <f t="shared" si="2722"/>
        <v>525975.60000000009</v>
      </c>
      <c r="S1636" s="27">
        <f t="shared" si="2723"/>
        <v>551727.59999999998</v>
      </c>
      <c r="T1636" s="27">
        <f t="shared" si="2724"/>
        <v>551727.59999999998</v>
      </c>
      <c r="U1636" s="27">
        <f t="shared" si="2837"/>
        <v>0</v>
      </c>
      <c r="V1636" s="27">
        <f t="shared" si="2838"/>
        <v>0</v>
      </c>
      <c r="W1636" s="27">
        <f t="shared" si="2839"/>
        <v>0</v>
      </c>
      <c r="X1636" s="27">
        <f t="shared" si="2725"/>
        <v>525975.60000000009</v>
      </c>
      <c r="Y1636" s="27">
        <f t="shared" si="2726"/>
        <v>551727.59999999998</v>
      </c>
      <c r="Z1636" s="27">
        <f t="shared" si="2727"/>
        <v>551727.59999999998</v>
      </c>
      <c r="AA1636" s="27">
        <f t="shared" si="2840"/>
        <v>0</v>
      </c>
      <c r="AB1636" s="27">
        <f t="shared" si="2841"/>
        <v>0</v>
      </c>
      <c r="AC1636" s="27">
        <f t="shared" si="2842"/>
        <v>0</v>
      </c>
      <c r="AD1636" s="27">
        <f t="shared" si="2728"/>
        <v>525975.60000000009</v>
      </c>
      <c r="AE1636" s="27">
        <f t="shared" si="2729"/>
        <v>551727.59999999998</v>
      </c>
      <c r="AF1636" s="27">
        <f t="shared" si="2730"/>
        <v>551727.59999999998</v>
      </c>
      <c r="AG1636" s="27">
        <f t="shared" si="2843"/>
        <v>0</v>
      </c>
      <c r="AH1636" s="27">
        <f t="shared" si="2731"/>
        <v>525975.60000000009</v>
      </c>
      <c r="AI1636" s="27">
        <f t="shared" si="2732"/>
        <v>551727.59999999998</v>
      </c>
      <c r="AJ1636" s="27">
        <f t="shared" si="2733"/>
        <v>551727.59999999998</v>
      </c>
      <c r="AK1636" s="27">
        <f t="shared" si="2844"/>
        <v>0</v>
      </c>
      <c r="AL1636" s="27">
        <f t="shared" si="2845"/>
        <v>0</v>
      </c>
      <c r="AM1636" s="27">
        <f t="shared" si="2846"/>
        <v>0</v>
      </c>
      <c r="AN1636" s="27">
        <f t="shared" si="2734"/>
        <v>525975.60000000009</v>
      </c>
      <c r="AO1636" s="27">
        <f t="shared" si="2735"/>
        <v>551727.59999999998</v>
      </c>
      <c r="AP1636" s="27">
        <f t="shared" si="2736"/>
        <v>551727.59999999998</v>
      </c>
      <c r="AQ1636" s="27">
        <f t="shared" si="2847"/>
        <v>0</v>
      </c>
      <c r="AR1636" s="27">
        <f t="shared" si="2848"/>
        <v>0</v>
      </c>
      <c r="AS1636" s="27">
        <f t="shared" si="2849"/>
        <v>0</v>
      </c>
      <c r="AT1636" s="27">
        <f t="shared" si="2737"/>
        <v>525975.60000000009</v>
      </c>
      <c r="AU1636" s="27">
        <f t="shared" si="2738"/>
        <v>551727.59999999998</v>
      </c>
      <c r="AV1636" s="27">
        <f t="shared" si="2739"/>
        <v>551727.59999999998</v>
      </c>
      <c r="AW1636" s="27">
        <f t="shared" si="2850"/>
        <v>0</v>
      </c>
      <c r="AX1636" s="27">
        <f t="shared" si="2851"/>
        <v>0</v>
      </c>
      <c r="AY1636" s="27">
        <f t="shared" si="2852"/>
        <v>0</v>
      </c>
      <c r="AZ1636" s="27">
        <f t="shared" si="2740"/>
        <v>525975.60000000009</v>
      </c>
      <c r="BA1636" s="27">
        <f t="shared" si="2741"/>
        <v>551727.59999999998</v>
      </c>
      <c r="BB1636" s="27">
        <f t="shared" si="2742"/>
        <v>551727.59999999998</v>
      </c>
      <c r="BC1636" s="27">
        <f t="shared" si="2853"/>
        <v>0</v>
      </c>
      <c r="BD1636" s="28"/>
      <c r="BE1636" s="28"/>
      <c r="BF1636" s="23"/>
      <c r="BG1636" s="23"/>
      <c r="BH1636" s="23"/>
      <c r="BI1636" s="23"/>
      <c r="BJ1636" s="23"/>
    </row>
    <row r="1637" s="1" customFormat="1" ht="30">
      <c r="A1637" s="13" t="s">
        <v>1061</v>
      </c>
      <c r="B1637" s="14"/>
      <c r="C1637" s="13"/>
      <c r="D1637" s="13"/>
      <c r="E1637" s="29" t="s">
        <v>176</v>
      </c>
      <c r="F1637" s="16">
        <f>F1638+F1640+F1642</f>
        <v>456821.50000000006</v>
      </c>
      <c r="G1637" s="16">
        <f>G1638+G1640+G1642</f>
        <v>467821.90000000002</v>
      </c>
      <c r="H1637" s="16">
        <f>H1638+H1640+H1642</f>
        <v>467821.90000000002</v>
      </c>
      <c r="I1637" s="16">
        <f>I1638+I1640+I1642</f>
        <v>4694.6999999999998</v>
      </c>
      <c r="J1637" s="16">
        <f>J1638+J1640+J1642</f>
        <v>4839.6000000000004</v>
      </c>
      <c r="K1637" s="16">
        <f>K1638+K1640+K1642</f>
        <v>4839.6000000000004</v>
      </c>
      <c r="L1637" s="16">
        <f t="shared" si="2799"/>
        <v>461516.20000000007</v>
      </c>
      <c r="M1637" s="16">
        <f t="shared" si="2800"/>
        <v>472661.5</v>
      </c>
      <c r="N1637" s="16">
        <f t="shared" si="2801"/>
        <v>472661.5</v>
      </c>
      <c r="O1637" s="16">
        <f>O1638+O1640+O1642</f>
        <v>64459.399999999987</v>
      </c>
      <c r="P1637" s="16">
        <f>P1638+P1640+P1642</f>
        <v>79066.099999999991</v>
      </c>
      <c r="Q1637" s="16">
        <f>Q1638+Q1640+Q1642</f>
        <v>79066.099999999991</v>
      </c>
      <c r="R1637" s="16">
        <f t="shared" si="2722"/>
        <v>525975.60000000009</v>
      </c>
      <c r="S1637" s="16">
        <f t="shared" si="2723"/>
        <v>551727.59999999998</v>
      </c>
      <c r="T1637" s="16">
        <f t="shared" si="2724"/>
        <v>551727.59999999998</v>
      </c>
      <c r="U1637" s="16">
        <f>U1638+U1640+U1642</f>
        <v>0</v>
      </c>
      <c r="V1637" s="16">
        <f>V1638+V1640+V1642</f>
        <v>0</v>
      </c>
      <c r="W1637" s="16">
        <f>W1638+W1640+W1642</f>
        <v>0</v>
      </c>
      <c r="X1637" s="16">
        <f t="shared" si="2725"/>
        <v>525975.60000000009</v>
      </c>
      <c r="Y1637" s="16">
        <f t="shared" si="2726"/>
        <v>551727.59999999998</v>
      </c>
      <c r="Z1637" s="16">
        <f t="shared" si="2727"/>
        <v>551727.59999999998</v>
      </c>
      <c r="AA1637" s="16">
        <f>AA1638+AA1640+AA1642</f>
        <v>0</v>
      </c>
      <c r="AB1637" s="16">
        <f>AB1638+AB1640+AB1642</f>
        <v>0</v>
      </c>
      <c r="AC1637" s="16">
        <f>AC1638+AC1640+AC1642</f>
        <v>0</v>
      </c>
      <c r="AD1637" s="16">
        <f t="shared" si="2728"/>
        <v>525975.60000000009</v>
      </c>
      <c r="AE1637" s="16">
        <f t="shared" si="2729"/>
        <v>551727.59999999998</v>
      </c>
      <c r="AF1637" s="16">
        <f t="shared" si="2730"/>
        <v>551727.59999999998</v>
      </c>
      <c r="AG1637" s="16">
        <f>AG1638+AG1640+AG1642</f>
        <v>0</v>
      </c>
      <c r="AH1637" s="16">
        <f t="shared" si="2731"/>
        <v>525975.60000000009</v>
      </c>
      <c r="AI1637" s="16">
        <f t="shared" si="2732"/>
        <v>551727.59999999998</v>
      </c>
      <c r="AJ1637" s="16">
        <f t="shared" si="2733"/>
        <v>551727.59999999998</v>
      </c>
      <c r="AK1637" s="16">
        <f>AK1638+AK1640+AK1642</f>
        <v>0</v>
      </c>
      <c r="AL1637" s="16">
        <f>AL1638+AL1640+AL1642</f>
        <v>0</v>
      </c>
      <c r="AM1637" s="16">
        <f>AM1638+AM1640+AM1642</f>
        <v>0</v>
      </c>
      <c r="AN1637" s="16">
        <f t="shared" si="2734"/>
        <v>525975.60000000009</v>
      </c>
      <c r="AO1637" s="16">
        <f t="shared" si="2735"/>
        <v>551727.59999999998</v>
      </c>
      <c r="AP1637" s="16">
        <f t="shared" si="2736"/>
        <v>551727.59999999998</v>
      </c>
      <c r="AQ1637" s="16">
        <f>AQ1638+AQ1640+AQ1642</f>
        <v>0</v>
      </c>
      <c r="AR1637" s="16">
        <f>AR1638+AR1640+AR1642</f>
        <v>0</v>
      </c>
      <c r="AS1637" s="16">
        <f>AS1638+AS1640+AS1642</f>
        <v>0</v>
      </c>
      <c r="AT1637" s="16">
        <f t="shared" si="2737"/>
        <v>525975.60000000009</v>
      </c>
      <c r="AU1637" s="16">
        <f t="shared" si="2738"/>
        <v>551727.59999999998</v>
      </c>
      <c r="AV1637" s="16">
        <f t="shared" si="2739"/>
        <v>551727.59999999998</v>
      </c>
      <c r="AW1637" s="16">
        <f>AW1638+AW1640+AW1642</f>
        <v>0</v>
      </c>
      <c r="AX1637" s="16">
        <f>AX1638+AX1640+AX1642</f>
        <v>0</v>
      </c>
      <c r="AY1637" s="16">
        <f>AY1638+AY1640+AY1642</f>
        <v>0</v>
      </c>
      <c r="AZ1637" s="16">
        <f t="shared" si="2740"/>
        <v>525975.60000000009</v>
      </c>
      <c r="BA1637" s="16">
        <f t="shared" si="2741"/>
        <v>551727.59999999998</v>
      </c>
      <c r="BB1637" s="16">
        <f t="shared" si="2742"/>
        <v>551727.59999999998</v>
      </c>
      <c r="BC1637" s="16">
        <f>BC1638+BC1640+BC1642</f>
        <v>0</v>
      </c>
      <c r="BD1637" s="30"/>
      <c r="BE1637" s="30"/>
      <c r="BF1637" s="1"/>
      <c r="BG1637" s="1"/>
      <c r="BH1637" s="1"/>
      <c r="BI1637" s="1"/>
      <c r="BJ1637" s="1"/>
    </row>
    <row r="1638" s="1" customFormat="1" ht="90">
      <c r="A1638" s="13" t="s">
        <v>1061</v>
      </c>
      <c r="B1638" s="14" t="s">
        <v>148</v>
      </c>
      <c r="C1638" s="13"/>
      <c r="D1638" s="13"/>
      <c r="E1638" s="29" t="s">
        <v>149</v>
      </c>
      <c r="F1638" s="16">
        <f>F1639</f>
        <v>420447.50000000006</v>
      </c>
      <c r="G1638" s="16">
        <f>G1639</f>
        <v>433379</v>
      </c>
      <c r="H1638" s="16">
        <f>H1639</f>
        <v>433379</v>
      </c>
      <c r="I1638" s="16">
        <f>I1639</f>
        <v>4694.6999999999998</v>
      </c>
      <c r="J1638" s="16">
        <f>J1639</f>
        <v>4839.6000000000004</v>
      </c>
      <c r="K1638" s="16">
        <f>K1639</f>
        <v>4839.6000000000004</v>
      </c>
      <c r="L1638" s="16">
        <f t="shared" si="2799"/>
        <v>425142.20000000007</v>
      </c>
      <c r="M1638" s="16">
        <f t="shared" si="2800"/>
        <v>438218.59999999998</v>
      </c>
      <c r="N1638" s="16">
        <f t="shared" si="2801"/>
        <v>438218.59999999998</v>
      </c>
      <c r="O1638" s="16">
        <f>O1639</f>
        <v>64459.399999999987</v>
      </c>
      <c r="P1638" s="16">
        <f>P1639</f>
        <v>79066.099999999991</v>
      </c>
      <c r="Q1638" s="16">
        <f>Q1639</f>
        <v>79066.099999999991</v>
      </c>
      <c r="R1638" s="16">
        <f t="shared" si="2722"/>
        <v>489601.60000000003</v>
      </c>
      <c r="S1638" s="16">
        <f t="shared" si="2723"/>
        <v>517284.69999999995</v>
      </c>
      <c r="T1638" s="16">
        <f t="shared" si="2724"/>
        <v>517284.69999999995</v>
      </c>
      <c r="U1638" s="16">
        <f>U1639</f>
        <v>0</v>
      </c>
      <c r="V1638" s="16">
        <f>V1639</f>
        <v>0</v>
      </c>
      <c r="W1638" s="16">
        <f>W1639</f>
        <v>0</v>
      </c>
      <c r="X1638" s="16">
        <f t="shared" si="2725"/>
        <v>489601.60000000003</v>
      </c>
      <c r="Y1638" s="16">
        <f t="shared" si="2726"/>
        <v>517284.69999999995</v>
      </c>
      <c r="Z1638" s="16">
        <f t="shared" si="2727"/>
        <v>517284.69999999995</v>
      </c>
      <c r="AA1638" s="16">
        <f>AA1639</f>
        <v>0</v>
      </c>
      <c r="AB1638" s="16">
        <f>AB1639</f>
        <v>0</v>
      </c>
      <c r="AC1638" s="16">
        <f>AC1639</f>
        <v>0</v>
      </c>
      <c r="AD1638" s="16">
        <f t="shared" si="2728"/>
        <v>489601.60000000003</v>
      </c>
      <c r="AE1638" s="16">
        <f t="shared" si="2729"/>
        <v>517284.69999999995</v>
      </c>
      <c r="AF1638" s="16">
        <f t="shared" si="2730"/>
        <v>517284.69999999995</v>
      </c>
      <c r="AG1638" s="16">
        <f>AG1639</f>
        <v>0</v>
      </c>
      <c r="AH1638" s="16">
        <f t="shared" si="2731"/>
        <v>489601.60000000003</v>
      </c>
      <c r="AI1638" s="16">
        <f t="shared" si="2732"/>
        <v>517284.69999999995</v>
      </c>
      <c r="AJ1638" s="16">
        <f t="shared" si="2733"/>
        <v>517284.69999999995</v>
      </c>
      <c r="AK1638" s="16">
        <f>AK1639</f>
        <v>0</v>
      </c>
      <c r="AL1638" s="16">
        <f>AL1639</f>
        <v>0</v>
      </c>
      <c r="AM1638" s="16">
        <f>AM1639</f>
        <v>0</v>
      </c>
      <c r="AN1638" s="16">
        <f t="shared" si="2734"/>
        <v>489601.60000000003</v>
      </c>
      <c r="AO1638" s="16">
        <f t="shared" si="2735"/>
        <v>517284.69999999995</v>
      </c>
      <c r="AP1638" s="16">
        <f t="shared" si="2736"/>
        <v>517284.69999999995</v>
      </c>
      <c r="AQ1638" s="16">
        <f>AQ1639</f>
        <v>0</v>
      </c>
      <c r="AR1638" s="16">
        <f>AR1639</f>
        <v>0</v>
      </c>
      <c r="AS1638" s="16">
        <f>AS1639</f>
        <v>0</v>
      </c>
      <c r="AT1638" s="16">
        <f t="shared" si="2737"/>
        <v>489601.60000000003</v>
      </c>
      <c r="AU1638" s="16">
        <f t="shared" si="2738"/>
        <v>517284.69999999995</v>
      </c>
      <c r="AV1638" s="16">
        <f t="shared" si="2739"/>
        <v>517284.69999999995</v>
      </c>
      <c r="AW1638" s="16">
        <f>AW1639</f>
        <v>0</v>
      </c>
      <c r="AX1638" s="16">
        <f>AX1639</f>
        <v>0</v>
      </c>
      <c r="AY1638" s="16">
        <f>AY1639</f>
        <v>0</v>
      </c>
      <c r="AZ1638" s="16">
        <f t="shared" si="2740"/>
        <v>489601.60000000003</v>
      </c>
      <c r="BA1638" s="16">
        <f t="shared" si="2741"/>
        <v>517284.69999999995</v>
      </c>
      <c r="BB1638" s="16">
        <f t="shared" si="2742"/>
        <v>517284.69999999995</v>
      </c>
      <c r="BC1638" s="16">
        <f>BC1639</f>
        <v>0</v>
      </c>
      <c r="BD1638" s="30"/>
      <c r="BE1638" s="30"/>
      <c r="BF1638" s="1"/>
      <c r="BG1638" s="1"/>
      <c r="BH1638" s="1"/>
      <c r="BI1638" s="1"/>
      <c r="BJ1638" s="1"/>
    </row>
    <row r="1639" s="1" customFormat="1" ht="60">
      <c r="A1639" s="13" t="s">
        <v>1061</v>
      </c>
      <c r="B1639" s="14">
        <v>100</v>
      </c>
      <c r="C1639" s="13" t="s">
        <v>37</v>
      </c>
      <c r="D1639" s="13" t="s">
        <v>242</v>
      </c>
      <c r="E1639" s="29" t="s">
        <v>377</v>
      </c>
      <c r="F1639" s="16">
        <v>420447.50000000006</v>
      </c>
      <c r="G1639" s="16">
        <v>433379</v>
      </c>
      <c r="H1639" s="16">
        <v>433379</v>
      </c>
      <c r="I1639" s="16">
        <v>4694.6999999999998</v>
      </c>
      <c r="J1639" s="16">
        <v>4839.6000000000004</v>
      </c>
      <c r="K1639" s="16">
        <v>4839.6000000000004</v>
      </c>
      <c r="L1639" s="16">
        <f t="shared" si="2799"/>
        <v>425142.20000000007</v>
      </c>
      <c r="M1639" s="16">
        <f t="shared" si="2800"/>
        <v>438218.59999999998</v>
      </c>
      <c r="N1639" s="16">
        <f t="shared" si="2801"/>
        <v>438218.59999999998</v>
      </c>
      <c r="O1639" s="16">
        <f>8547.9+9183.2+9066.1+8639.1+8898.8+8841.9+8796.3+2486.1</f>
        <v>64459.399999999987</v>
      </c>
      <c r="P1639" s="16">
        <f>10479.3+11169.8+11382.6+10545.4+10865.5+10836.6+10780.4+3006.5</f>
        <v>79066.099999999991</v>
      </c>
      <c r="Q1639" s="16">
        <f>10479.3+11169.8+11382.6+10545.4+10865.5+10836.6+10780.4+3006.5</f>
        <v>79066.099999999991</v>
      </c>
      <c r="R1639" s="16">
        <f t="shared" si="2722"/>
        <v>489601.60000000003</v>
      </c>
      <c r="S1639" s="16">
        <f t="shared" si="2723"/>
        <v>517284.69999999995</v>
      </c>
      <c r="T1639" s="16">
        <f t="shared" si="2724"/>
        <v>517284.69999999995</v>
      </c>
      <c r="U1639" s="16"/>
      <c r="V1639" s="16"/>
      <c r="W1639" s="16"/>
      <c r="X1639" s="16">
        <f t="shared" si="2725"/>
        <v>489601.60000000003</v>
      </c>
      <c r="Y1639" s="16">
        <f t="shared" si="2726"/>
        <v>517284.69999999995</v>
      </c>
      <c r="Z1639" s="16">
        <f t="shared" si="2727"/>
        <v>517284.69999999995</v>
      </c>
      <c r="AA1639" s="16"/>
      <c r="AB1639" s="16"/>
      <c r="AC1639" s="16"/>
      <c r="AD1639" s="16">
        <f t="shared" si="2728"/>
        <v>489601.60000000003</v>
      </c>
      <c r="AE1639" s="16">
        <f t="shared" si="2729"/>
        <v>517284.69999999995</v>
      </c>
      <c r="AF1639" s="16">
        <f t="shared" si="2730"/>
        <v>517284.69999999995</v>
      </c>
      <c r="AG1639" s="16"/>
      <c r="AH1639" s="16">
        <f t="shared" si="2731"/>
        <v>489601.60000000003</v>
      </c>
      <c r="AI1639" s="16">
        <f t="shared" si="2732"/>
        <v>517284.69999999995</v>
      </c>
      <c r="AJ1639" s="16">
        <f t="shared" si="2733"/>
        <v>517284.69999999995</v>
      </c>
      <c r="AK1639" s="16"/>
      <c r="AL1639" s="16"/>
      <c r="AM1639" s="16"/>
      <c r="AN1639" s="16">
        <f t="shared" si="2734"/>
        <v>489601.60000000003</v>
      </c>
      <c r="AO1639" s="16">
        <f t="shared" si="2735"/>
        <v>517284.69999999995</v>
      </c>
      <c r="AP1639" s="16">
        <f t="shared" si="2736"/>
        <v>517284.69999999995</v>
      </c>
      <c r="AQ1639" s="16"/>
      <c r="AR1639" s="16"/>
      <c r="AS1639" s="16"/>
      <c r="AT1639" s="16">
        <f t="shared" si="2737"/>
        <v>489601.60000000003</v>
      </c>
      <c r="AU1639" s="16">
        <f t="shared" si="2738"/>
        <v>517284.69999999995</v>
      </c>
      <c r="AV1639" s="16">
        <f t="shared" si="2739"/>
        <v>517284.69999999995</v>
      </c>
      <c r="AW1639" s="16"/>
      <c r="AX1639" s="16"/>
      <c r="AY1639" s="16"/>
      <c r="AZ1639" s="16">
        <f t="shared" si="2740"/>
        <v>489601.60000000003</v>
      </c>
      <c r="BA1639" s="16">
        <f t="shared" si="2741"/>
        <v>517284.69999999995</v>
      </c>
      <c r="BB1639" s="16">
        <f t="shared" si="2742"/>
        <v>517284.69999999995</v>
      </c>
      <c r="BC1639" s="16"/>
      <c r="BD1639" s="30"/>
      <c r="BE1639" s="30" t="s">
        <v>1062</v>
      </c>
      <c r="BF1639" s="1"/>
      <c r="BG1639" s="1"/>
      <c r="BH1639" s="1"/>
      <c r="BI1639" s="1"/>
      <c r="BJ1639" s="1"/>
    </row>
    <row r="1640" s="1" customFormat="1" ht="30">
      <c r="A1640" s="13" t="s">
        <v>1061</v>
      </c>
      <c r="B1640" s="14" t="s">
        <v>66</v>
      </c>
      <c r="C1640" s="13"/>
      <c r="D1640" s="13"/>
      <c r="E1640" s="29" t="s">
        <v>67</v>
      </c>
      <c r="F1640" s="16">
        <f>F1641</f>
        <v>36093.599999999991</v>
      </c>
      <c r="G1640" s="16">
        <f>G1641</f>
        <v>34162.5</v>
      </c>
      <c r="H1640" s="16">
        <f>H1641</f>
        <v>34162.5</v>
      </c>
      <c r="I1640" s="16">
        <f>I1641</f>
        <v>0</v>
      </c>
      <c r="J1640" s="16">
        <f>J1641</f>
        <v>0</v>
      </c>
      <c r="K1640" s="16">
        <f>K1641</f>
        <v>0</v>
      </c>
      <c r="L1640" s="16">
        <f t="shared" si="2799"/>
        <v>36093.599999999991</v>
      </c>
      <c r="M1640" s="16">
        <f t="shared" si="2800"/>
        <v>34162.5</v>
      </c>
      <c r="N1640" s="16">
        <f t="shared" si="2801"/>
        <v>34162.5</v>
      </c>
      <c r="O1640" s="16">
        <f>O1641</f>
        <v>0</v>
      </c>
      <c r="P1640" s="16">
        <f>P1641</f>
        <v>0</v>
      </c>
      <c r="Q1640" s="16">
        <f>Q1641</f>
        <v>0</v>
      </c>
      <c r="R1640" s="16">
        <f t="shared" ref="R1640:R1684" si="2854">L1640+O1640</f>
        <v>36093.599999999991</v>
      </c>
      <c r="S1640" s="16">
        <f t="shared" ref="S1640:S1684" si="2855">M1640+P1640</f>
        <v>34162.5</v>
      </c>
      <c r="T1640" s="16">
        <f t="shared" ref="T1640:T1684" si="2856">N1640+Q1640</f>
        <v>34162.5</v>
      </c>
      <c r="U1640" s="16">
        <f>U1641</f>
        <v>0</v>
      </c>
      <c r="V1640" s="16">
        <f>V1641</f>
        <v>0</v>
      </c>
      <c r="W1640" s="16">
        <f>W1641</f>
        <v>0</v>
      </c>
      <c r="X1640" s="16">
        <f t="shared" ref="X1640:X1684" si="2857">R1640+U1640</f>
        <v>36093.599999999991</v>
      </c>
      <c r="Y1640" s="16">
        <f t="shared" ref="Y1640:Y1684" si="2858">S1640+V1640</f>
        <v>34162.5</v>
      </c>
      <c r="Z1640" s="16">
        <f t="shared" ref="Z1640:Z1684" si="2859">T1640+W1640</f>
        <v>34162.5</v>
      </c>
      <c r="AA1640" s="16">
        <f>AA1641</f>
        <v>0</v>
      </c>
      <c r="AB1640" s="16">
        <f>AB1641</f>
        <v>0</v>
      </c>
      <c r="AC1640" s="16">
        <f>AC1641</f>
        <v>0</v>
      </c>
      <c r="AD1640" s="16">
        <f t="shared" ref="AD1640:AD1684" si="2860">X1640+AA1640</f>
        <v>36093.599999999991</v>
      </c>
      <c r="AE1640" s="16">
        <f t="shared" ref="AE1640:AE1684" si="2861">Y1640+AB1640</f>
        <v>34162.5</v>
      </c>
      <c r="AF1640" s="16">
        <f t="shared" ref="AF1640:AF1684" si="2862">Z1640+AC1640</f>
        <v>34162.5</v>
      </c>
      <c r="AG1640" s="16">
        <f>AG1641</f>
        <v>0</v>
      </c>
      <c r="AH1640" s="16">
        <f t="shared" ref="AH1640:AH1684" si="2863">AD1640+AG1640</f>
        <v>36093.599999999991</v>
      </c>
      <c r="AI1640" s="16">
        <f t="shared" ref="AI1640:AI1684" si="2864">AE1640</f>
        <v>34162.5</v>
      </c>
      <c r="AJ1640" s="16">
        <f t="shared" ref="AJ1640:AJ1684" si="2865">AF1640</f>
        <v>34162.5</v>
      </c>
      <c r="AK1640" s="16">
        <f>AK1641</f>
        <v>0</v>
      </c>
      <c r="AL1640" s="16">
        <f>AL1641</f>
        <v>0</v>
      </c>
      <c r="AM1640" s="16">
        <f>AM1641</f>
        <v>0</v>
      </c>
      <c r="AN1640" s="16">
        <f t="shared" ref="AN1640:AN1684" si="2866">AH1640+AK1640</f>
        <v>36093.599999999991</v>
      </c>
      <c r="AO1640" s="16">
        <f t="shared" ref="AO1640:AO1684" si="2867">AI1640+AL1640</f>
        <v>34162.5</v>
      </c>
      <c r="AP1640" s="16">
        <f t="shared" ref="AP1640:AP1684" si="2868">AJ1640+AM1640</f>
        <v>34162.5</v>
      </c>
      <c r="AQ1640" s="16">
        <f>AQ1641</f>
        <v>0</v>
      </c>
      <c r="AR1640" s="16">
        <f>AR1641</f>
        <v>0</v>
      </c>
      <c r="AS1640" s="16">
        <f>AS1641</f>
        <v>0</v>
      </c>
      <c r="AT1640" s="16">
        <f t="shared" ref="AT1640:AT1684" si="2869">AN1640+AQ1640</f>
        <v>36093.599999999991</v>
      </c>
      <c r="AU1640" s="16">
        <f t="shared" ref="AU1640:AU1684" si="2870">AO1640+AR1640</f>
        <v>34162.5</v>
      </c>
      <c r="AV1640" s="16">
        <f t="shared" ref="AV1640:AV1684" si="2871">AP1640+AS1640</f>
        <v>34162.5</v>
      </c>
      <c r="AW1640" s="16">
        <f>AW1641</f>
        <v>0</v>
      </c>
      <c r="AX1640" s="16">
        <f>AX1641</f>
        <v>0</v>
      </c>
      <c r="AY1640" s="16">
        <f>AY1641</f>
        <v>0</v>
      </c>
      <c r="AZ1640" s="16">
        <f t="shared" ref="AZ1640:AZ1684" si="2872">AT1640+AW1640</f>
        <v>36093.599999999991</v>
      </c>
      <c r="BA1640" s="16">
        <f t="shared" ref="BA1640:BA1684" si="2873">AU1640+AX1640</f>
        <v>34162.5</v>
      </c>
      <c r="BB1640" s="16">
        <f t="shared" ref="BB1640:BB1684" si="2874">AV1640+AY1640</f>
        <v>34162.5</v>
      </c>
      <c r="BC1640" s="16">
        <f>BC1641</f>
        <v>0</v>
      </c>
      <c r="BD1640" s="30"/>
      <c r="BE1640" s="30"/>
      <c r="BF1640" s="1"/>
      <c r="BG1640" s="1"/>
      <c r="BH1640" s="1"/>
      <c r="BI1640" s="1"/>
      <c r="BJ1640" s="1"/>
    </row>
    <row r="1641" s="1" customFormat="1" ht="60">
      <c r="A1641" s="13" t="s">
        <v>1061</v>
      </c>
      <c r="B1641" s="14">
        <v>200</v>
      </c>
      <c r="C1641" s="13" t="s">
        <v>37</v>
      </c>
      <c r="D1641" s="13" t="s">
        <v>242</v>
      </c>
      <c r="E1641" s="29" t="s">
        <v>377</v>
      </c>
      <c r="F1641" s="16">
        <v>36093.599999999991</v>
      </c>
      <c r="G1641" s="16">
        <v>34162.5</v>
      </c>
      <c r="H1641" s="16">
        <v>34162.5</v>
      </c>
      <c r="I1641" s="16"/>
      <c r="J1641" s="16"/>
      <c r="K1641" s="16"/>
      <c r="L1641" s="16">
        <f t="shared" si="2799"/>
        <v>36093.599999999991</v>
      </c>
      <c r="M1641" s="16">
        <f t="shared" si="2800"/>
        <v>34162.5</v>
      </c>
      <c r="N1641" s="16">
        <f t="shared" si="2801"/>
        <v>34162.5</v>
      </c>
      <c r="O1641" s="16"/>
      <c r="P1641" s="16"/>
      <c r="Q1641" s="16"/>
      <c r="R1641" s="16">
        <f t="shared" si="2854"/>
        <v>36093.599999999991</v>
      </c>
      <c r="S1641" s="16">
        <f t="shared" si="2855"/>
        <v>34162.5</v>
      </c>
      <c r="T1641" s="16">
        <f t="shared" si="2856"/>
        <v>34162.5</v>
      </c>
      <c r="U1641" s="16"/>
      <c r="V1641" s="16"/>
      <c r="W1641" s="16"/>
      <c r="X1641" s="16">
        <f t="shared" si="2857"/>
        <v>36093.599999999991</v>
      </c>
      <c r="Y1641" s="16">
        <f t="shared" si="2858"/>
        <v>34162.5</v>
      </c>
      <c r="Z1641" s="16">
        <f t="shared" si="2859"/>
        <v>34162.5</v>
      </c>
      <c r="AA1641" s="16"/>
      <c r="AB1641" s="16"/>
      <c r="AC1641" s="16"/>
      <c r="AD1641" s="16">
        <f t="shared" si="2860"/>
        <v>36093.599999999991</v>
      </c>
      <c r="AE1641" s="16">
        <f t="shared" si="2861"/>
        <v>34162.5</v>
      </c>
      <c r="AF1641" s="16">
        <f t="shared" si="2862"/>
        <v>34162.5</v>
      </c>
      <c r="AG1641" s="16"/>
      <c r="AH1641" s="16">
        <f t="shared" si="2863"/>
        <v>36093.599999999991</v>
      </c>
      <c r="AI1641" s="16">
        <f t="shared" si="2864"/>
        <v>34162.5</v>
      </c>
      <c r="AJ1641" s="16">
        <f t="shared" si="2865"/>
        <v>34162.5</v>
      </c>
      <c r="AK1641" s="16"/>
      <c r="AL1641" s="16"/>
      <c r="AM1641" s="16"/>
      <c r="AN1641" s="16">
        <f t="shared" si="2866"/>
        <v>36093.599999999991</v>
      </c>
      <c r="AO1641" s="16">
        <f t="shared" si="2867"/>
        <v>34162.5</v>
      </c>
      <c r="AP1641" s="16">
        <f t="shared" si="2868"/>
        <v>34162.5</v>
      </c>
      <c r="AQ1641" s="16"/>
      <c r="AR1641" s="16"/>
      <c r="AS1641" s="16"/>
      <c r="AT1641" s="16">
        <f t="shared" si="2869"/>
        <v>36093.599999999991</v>
      </c>
      <c r="AU1641" s="16">
        <f t="shared" si="2870"/>
        <v>34162.5</v>
      </c>
      <c r="AV1641" s="16">
        <f t="shared" si="2871"/>
        <v>34162.5</v>
      </c>
      <c r="AW1641" s="16"/>
      <c r="AX1641" s="16"/>
      <c r="AY1641" s="16"/>
      <c r="AZ1641" s="16">
        <f t="shared" si="2872"/>
        <v>36093.599999999991</v>
      </c>
      <c r="BA1641" s="16">
        <f t="shared" si="2873"/>
        <v>34162.5</v>
      </c>
      <c r="BB1641" s="16">
        <f t="shared" si="2874"/>
        <v>34162.5</v>
      </c>
      <c r="BC1641" s="16"/>
      <c r="BD1641" s="30"/>
      <c r="BE1641" s="30"/>
      <c r="BF1641" s="1"/>
      <c r="BG1641" s="1"/>
      <c r="BH1641" s="1"/>
      <c r="BI1641" s="1"/>
      <c r="BJ1641" s="1"/>
    </row>
    <row r="1642" s="1" customFormat="1" ht="15">
      <c r="A1642" s="13" t="s">
        <v>1061</v>
      </c>
      <c r="B1642" s="14" t="s">
        <v>52</v>
      </c>
      <c r="C1642" s="13"/>
      <c r="D1642" s="13"/>
      <c r="E1642" s="29" t="s">
        <v>53</v>
      </c>
      <c r="F1642" s="16">
        <f>F1643</f>
        <v>280.39999999999998</v>
      </c>
      <c r="G1642" s="16">
        <f>G1643</f>
        <v>280.39999999999998</v>
      </c>
      <c r="H1642" s="16">
        <f>H1643</f>
        <v>280.39999999999998</v>
      </c>
      <c r="I1642" s="16">
        <f>I1643</f>
        <v>0</v>
      </c>
      <c r="J1642" s="16">
        <f>J1643</f>
        <v>0</v>
      </c>
      <c r="K1642" s="16">
        <f>K1643</f>
        <v>0</v>
      </c>
      <c r="L1642" s="16">
        <f t="shared" si="2799"/>
        <v>280.39999999999998</v>
      </c>
      <c r="M1642" s="16">
        <f t="shared" si="2800"/>
        <v>280.39999999999998</v>
      </c>
      <c r="N1642" s="16">
        <f t="shared" si="2801"/>
        <v>280.39999999999998</v>
      </c>
      <c r="O1642" s="16">
        <f>O1643</f>
        <v>0</v>
      </c>
      <c r="P1642" s="16">
        <f>P1643</f>
        <v>0</v>
      </c>
      <c r="Q1642" s="16">
        <f>Q1643</f>
        <v>0</v>
      </c>
      <c r="R1642" s="16">
        <f t="shared" si="2854"/>
        <v>280.39999999999998</v>
      </c>
      <c r="S1642" s="16">
        <f t="shared" si="2855"/>
        <v>280.39999999999998</v>
      </c>
      <c r="T1642" s="16">
        <f t="shared" si="2856"/>
        <v>280.39999999999998</v>
      </c>
      <c r="U1642" s="16">
        <f>U1643</f>
        <v>0</v>
      </c>
      <c r="V1642" s="16">
        <f>V1643</f>
        <v>0</v>
      </c>
      <c r="W1642" s="16">
        <f>W1643</f>
        <v>0</v>
      </c>
      <c r="X1642" s="16">
        <f t="shared" si="2857"/>
        <v>280.39999999999998</v>
      </c>
      <c r="Y1642" s="16">
        <f t="shared" si="2858"/>
        <v>280.39999999999998</v>
      </c>
      <c r="Z1642" s="16">
        <f t="shared" si="2859"/>
        <v>280.39999999999998</v>
      </c>
      <c r="AA1642" s="16">
        <f>AA1643</f>
        <v>0</v>
      </c>
      <c r="AB1642" s="16">
        <f>AB1643</f>
        <v>0</v>
      </c>
      <c r="AC1642" s="16">
        <f>AC1643</f>
        <v>0</v>
      </c>
      <c r="AD1642" s="16">
        <f t="shared" si="2860"/>
        <v>280.39999999999998</v>
      </c>
      <c r="AE1642" s="16">
        <f t="shared" si="2861"/>
        <v>280.39999999999998</v>
      </c>
      <c r="AF1642" s="16">
        <f t="shared" si="2862"/>
        <v>280.39999999999998</v>
      </c>
      <c r="AG1642" s="16">
        <f>AG1643</f>
        <v>0</v>
      </c>
      <c r="AH1642" s="16">
        <f t="shared" si="2863"/>
        <v>280.39999999999998</v>
      </c>
      <c r="AI1642" s="16">
        <f t="shared" si="2864"/>
        <v>280.39999999999998</v>
      </c>
      <c r="AJ1642" s="16">
        <f t="shared" si="2865"/>
        <v>280.39999999999998</v>
      </c>
      <c r="AK1642" s="16">
        <f>AK1643</f>
        <v>0</v>
      </c>
      <c r="AL1642" s="16">
        <f>AL1643</f>
        <v>0</v>
      </c>
      <c r="AM1642" s="16">
        <f>AM1643</f>
        <v>0</v>
      </c>
      <c r="AN1642" s="16">
        <f t="shared" si="2866"/>
        <v>280.39999999999998</v>
      </c>
      <c r="AO1642" s="16">
        <f t="shared" si="2867"/>
        <v>280.39999999999998</v>
      </c>
      <c r="AP1642" s="16">
        <f t="shared" si="2868"/>
        <v>280.39999999999998</v>
      </c>
      <c r="AQ1642" s="16">
        <f>AQ1643</f>
        <v>0</v>
      </c>
      <c r="AR1642" s="16">
        <f>AR1643</f>
        <v>0</v>
      </c>
      <c r="AS1642" s="16">
        <f>AS1643</f>
        <v>0</v>
      </c>
      <c r="AT1642" s="16">
        <f t="shared" si="2869"/>
        <v>280.39999999999998</v>
      </c>
      <c r="AU1642" s="16">
        <f t="shared" si="2870"/>
        <v>280.39999999999998</v>
      </c>
      <c r="AV1642" s="16">
        <f t="shared" si="2871"/>
        <v>280.39999999999998</v>
      </c>
      <c r="AW1642" s="16">
        <f>AW1643</f>
        <v>0</v>
      </c>
      <c r="AX1642" s="16">
        <f>AX1643</f>
        <v>0</v>
      </c>
      <c r="AY1642" s="16">
        <f>AY1643</f>
        <v>0</v>
      </c>
      <c r="AZ1642" s="16">
        <f t="shared" si="2872"/>
        <v>280.39999999999998</v>
      </c>
      <c r="BA1642" s="16">
        <f t="shared" si="2873"/>
        <v>280.39999999999998</v>
      </c>
      <c r="BB1642" s="16">
        <f t="shared" si="2874"/>
        <v>280.39999999999998</v>
      </c>
      <c r="BC1642" s="16">
        <f>BC1643</f>
        <v>0</v>
      </c>
      <c r="BD1642" s="30"/>
      <c r="BE1642" s="30"/>
      <c r="BF1642" s="1"/>
      <c r="BG1642" s="1"/>
      <c r="BH1642" s="1"/>
      <c r="BI1642" s="1"/>
      <c r="BJ1642" s="1"/>
    </row>
    <row r="1643" s="1" customFormat="1" ht="60">
      <c r="A1643" s="13" t="s">
        <v>1061</v>
      </c>
      <c r="B1643" s="14">
        <v>800</v>
      </c>
      <c r="C1643" s="13" t="s">
        <v>37</v>
      </c>
      <c r="D1643" s="13" t="s">
        <v>242</v>
      </c>
      <c r="E1643" s="29" t="s">
        <v>377</v>
      </c>
      <c r="F1643" s="16">
        <v>280.39999999999998</v>
      </c>
      <c r="G1643" s="16">
        <v>280.39999999999998</v>
      </c>
      <c r="H1643" s="16">
        <v>280.39999999999998</v>
      </c>
      <c r="I1643" s="16"/>
      <c r="J1643" s="16"/>
      <c r="K1643" s="16"/>
      <c r="L1643" s="16">
        <f t="shared" si="2799"/>
        <v>280.39999999999998</v>
      </c>
      <c r="M1643" s="16">
        <f t="shared" si="2800"/>
        <v>280.39999999999998</v>
      </c>
      <c r="N1643" s="16">
        <f t="shared" si="2801"/>
        <v>280.39999999999998</v>
      </c>
      <c r="O1643" s="16"/>
      <c r="P1643" s="16"/>
      <c r="Q1643" s="16"/>
      <c r="R1643" s="16">
        <f t="shared" si="2854"/>
        <v>280.39999999999998</v>
      </c>
      <c r="S1643" s="16">
        <f t="shared" si="2855"/>
        <v>280.39999999999998</v>
      </c>
      <c r="T1643" s="16">
        <f t="shared" si="2856"/>
        <v>280.39999999999998</v>
      </c>
      <c r="U1643" s="16"/>
      <c r="V1643" s="16"/>
      <c r="W1643" s="16"/>
      <c r="X1643" s="16">
        <f t="shared" si="2857"/>
        <v>280.39999999999998</v>
      </c>
      <c r="Y1643" s="16">
        <f t="shared" si="2858"/>
        <v>280.39999999999998</v>
      </c>
      <c r="Z1643" s="16">
        <f t="shared" si="2859"/>
        <v>280.39999999999998</v>
      </c>
      <c r="AA1643" s="16"/>
      <c r="AB1643" s="16"/>
      <c r="AC1643" s="16"/>
      <c r="AD1643" s="16">
        <f t="shared" si="2860"/>
        <v>280.39999999999998</v>
      </c>
      <c r="AE1643" s="16">
        <f t="shared" si="2861"/>
        <v>280.39999999999998</v>
      </c>
      <c r="AF1643" s="16">
        <f t="shared" si="2862"/>
        <v>280.39999999999998</v>
      </c>
      <c r="AG1643" s="16"/>
      <c r="AH1643" s="16">
        <f t="shared" si="2863"/>
        <v>280.39999999999998</v>
      </c>
      <c r="AI1643" s="16">
        <f t="shared" si="2864"/>
        <v>280.39999999999998</v>
      </c>
      <c r="AJ1643" s="16">
        <f t="shared" si="2865"/>
        <v>280.39999999999998</v>
      </c>
      <c r="AK1643" s="16"/>
      <c r="AL1643" s="16"/>
      <c r="AM1643" s="16"/>
      <c r="AN1643" s="16">
        <f t="shared" si="2866"/>
        <v>280.39999999999998</v>
      </c>
      <c r="AO1643" s="16">
        <f t="shared" si="2867"/>
        <v>280.39999999999998</v>
      </c>
      <c r="AP1643" s="16">
        <f t="shared" si="2868"/>
        <v>280.39999999999998</v>
      </c>
      <c r="AQ1643" s="16"/>
      <c r="AR1643" s="16"/>
      <c r="AS1643" s="16"/>
      <c r="AT1643" s="16">
        <f t="shared" si="2869"/>
        <v>280.39999999999998</v>
      </c>
      <c r="AU1643" s="16">
        <f t="shared" si="2870"/>
        <v>280.39999999999998</v>
      </c>
      <c r="AV1643" s="16">
        <f t="shared" si="2871"/>
        <v>280.39999999999998</v>
      </c>
      <c r="AW1643" s="16"/>
      <c r="AX1643" s="16"/>
      <c r="AY1643" s="16"/>
      <c r="AZ1643" s="16">
        <f t="shared" si="2872"/>
        <v>280.39999999999998</v>
      </c>
      <c r="BA1643" s="16">
        <f t="shared" si="2873"/>
        <v>280.39999999999998</v>
      </c>
      <c r="BB1643" s="16">
        <f t="shared" si="2874"/>
        <v>280.39999999999998</v>
      </c>
      <c r="BC1643" s="16"/>
      <c r="BD1643" s="30"/>
      <c r="BE1643" s="30"/>
      <c r="BF1643" s="1"/>
      <c r="BG1643" s="1"/>
      <c r="BH1643" s="1"/>
      <c r="BI1643" s="1"/>
      <c r="BJ1643" s="1"/>
    </row>
    <row r="1644" s="23" customFormat="1" ht="30">
      <c r="A1644" s="24" t="s">
        <v>1063</v>
      </c>
      <c r="B1644" s="25"/>
      <c r="C1644" s="24"/>
      <c r="D1644" s="24"/>
      <c r="E1644" s="26" t="s">
        <v>1064</v>
      </c>
      <c r="F1644" s="27">
        <f>F1645</f>
        <v>228331.70000000001</v>
      </c>
      <c r="G1644" s="27">
        <f>G1645</f>
        <v>235032.59999999998</v>
      </c>
      <c r="H1644" s="27">
        <f>H1645</f>
        <v>235032.59999999998</v>
      </c>
      <c r="I1644" s="27">
        <f>I1645</f>
        <v>0</v>
      </c>
      <c r="J1644" s="27">
        <f>J1645</f>
        <v>0</v>
      </c>
      <c r="K1644" s="27">
        <f>K1645</f>
        <v>0</v>
      </c>
      <c r="L1644" s="27">
        <f t="shared" si="2799"/>
        <v>228331.70000000001</v>
      </c>
      <c r="M1644" s="27">
        <f t="shared" si="2800"/>
        <v>235032.59999999998</v>
      </c>
      <c r="N1644" s="27">
        <f t="shared" si="2801"/>
        <v>235032.59999999998</v>
      </c>
      <c r="O1644" s="27">
        <f>O1645</f>
        <v>32645.5</v>
      </c>
      <c r="P1644" s="27">
        <f>P1645</f>
        <v>39826.300000000003</v>
      </c>
      <c r="Q1644" s="27">
        <f>Q1645</f>
        <v>39826.300000000003</v>
      </c>
      <c r="R1644" s="27">
        <f t="shared" si="2854"/>
        <v>260977.20000000001</v>
      </c>
      <c r="S1644" s="27">
        <f t="shared" si="2855"/>
        <v>274858.89999999997</v>
      </c>
      <c r="T1644" s="27">
        <f t="shared" si="2856"/>
        <v>274858.89999999997</v>
      </c>
      <c r="U1644" s="27">
        <f>U1645</f>
        <v>0</v>
      </c>
      <c r="V1644" s="27">
        <f>V1645</f>
        <v>0</v>
      </c>
      <c r="W1644" s="27">
        <f>W1645</f>
        <v>0</v>
      </c>
      <c r="X1644" s="27">
        <f t="shared" si="2857"/>
        <v>260977.20000000001</v>
      </c>
      <c r="Y1644" s="27">
        <f t="shared" si="2858"/>
        <v>274858.89999999997</v>
      </c>
      <c r="Z1644" s="27">
        <f t="shared" si="2859"/>
        <v>274858.89999999997</v>
      </c>
      <c r="AA1644" s="27">
        <f>AA1645</f>
        <v>0</v>
      </c>
      <c r="AB1644" s="27">
        <f>AB1645</f>
        <v>0</v>
      </c>
      <c r="AC1644" s="27">
        <f>AC1645</f>
        <v>0</v>
      </c>
      <c r="AD1644" s="27">
        <f t="shared" si="2860"/>
        <v>260977.20000000001</v>
      </c>
      <c r="AE1644" s="27">
        <f t="shared" si="2861"/>
        <v>274858.89999999997</v>
      </c>
      <c r="AF1644" s="27">
        <f t="shared" si="2862"/>
        <v>274858.89999999997</v>
      </c>
      <c r="AG1644" s="27">
        <f>AG1645</f>
        <v>0</v>
      </c>
      <c r="AH1644" s="27">
        <f t="shared" si="2863"/>
        <v>260977.20000000001</v>
      </c>
      <c r="AI1644" s="27">
        <f t="shared" si="2864"/>
        <v>274858.89999999997</v>
      </c>
      <c r="AJ1644" s="27">
        <f t="shared" si="2865"/>
        <v>274858.89999999997</v>
      </c>
      <c r="AK1644" s="27">
        <f>AK1645</f>
        <v>0</v>
      </c>
      <c r="AL1644" s="27">
        <f>AL1645</f>
        <v>0</v>
      </c>
      <c r="AM1644" s="27">
        <f>AM1645</f>
        <v>0</v>
      </c>
      <c r="AN1644" s="27">
        <f t="shared" si="2866"/>
        <v>260977.20000000001</v>
      </c>
      <c r="AO1644" s="27">
        <f t="shared" si="2867"/>
        <v>274858.89999999997</v>
      </c>
      <c r="AP1644" s="27">
        <f t="shared" si="2868"/>
        <v>274858.89999999997</v>
      </c>
      <c r="AQ1644" s="27">
        <f>AQ1645</f>
        <v>0</v>
      </c>
      <c r="AR1644" s="27">
        <f>AR1645</f>
        <v>0</v>
      </c>
      <c r="AS1644" s="27">
        <f>AS1645</f>
        <v>0</v>
      </c>
      <c r="AT1644" s="27">
        <f t="shared" si="2869"/>
        <v>260977.20000000001</v>
      </c>
      <c r="AU1644" s="27">
        <f t="shared" si="2870"/>
        <v>274858.89999999997</v>
      </c>
      <c r="AV1644" s="27">
        <f t="shared" si="2871"/>
        <v>274858.89999999997</v>
      </c>
      <c r="AW1644" s="27">
        <f>AW1645</f>
        <v>0</v>
      </c>
      <c r="AX1644" s="27">
        <f>AX1645</f>
        <v>0</v>
      </c>
      <c r="AY1644" s="27">
        <f>AY1645</f>
        <v>0</v>
      </c>
      <c r="AZ1644" s="27">
        <f t="shared" si="2872"/>
        <v>260977.20000000001</v>
      </c>
      <c r="BA1644" s="27">
        <f t="shared" si="2873"/>
        <v>274858.89999999997</v>
      </c>
      <c r="BB1644" s="27">
        <f t="shared" si="2874"/>
        <v>274858.89999999997</v>
      </c>
      <c r="BC1644" s="27">
        <f>BC1645</f>
        <v>0</v>
      </c>
      <c r="BD1644" s="28"/>
      <c r="BE1644" s="28"/>
      <c r="BF1644" s="23"/>
      <c r="BG1644" s="23"/>
      <c r="BH1644" s="23"/>
      <c r="BI1644" s="23"/>
      <c r="BJ1644" s="23"/>
    </row>
    <row r="1645" s="1" customFormat="1" ht="30">
      <c r="A1645" s="13" t="s">
        <v>1065</v>
      </c>
      <c r="B1645" s="14"/>
      <c r="C1645" s="13"/>
      <c r="D1645" s="13"/>
      <c r="E1645" s="29" t="s">
        <v>176</v>
      </c>
      <c r="F1645" s="16">
        <f>F1646+F1649+F1652</f>
        <v>228331.70000000001</v>
      </c>
      <c r="G1645" s="16">
        <f>G1646+G1649+G1652</f>
        <v>235032.59999999998</v>
      </c>
      <c r="H1645" s="16">
        <f>H1646+H1649+H1652</f>
        <v>235032.59999999998</v>
      </c>
      <c r="I1645" s="16">
        <f>I1646+I1649+I1652</f>
        <v>0</v>
      </c>
      <c r="J1645" s="16">
        <f>J1646+J1649+J1652</f>
        <v>0</v>
      </c>
      <c r="K1645" s="16">
        <f>K1646+K1649+K1652</f>
        <v>0</v>
      </c>
      <c r="L1645" s="16">
        <f t="shared" si="2799"/>
        <v>228331.70000000001</v>
      </c>
      <c r="M1645" s="16">
        <f t="shared" si="2800"/>
        <v>235032.59999999998</v>
      </c>
      <c r="N1645" s="16">
        <f t="shared" si="2801"/>
        <v>235032.59999999998</v>
      </c>
      <c r="O1645" s="16">
        <f>O1646+O1649+O1652</f>
        <v>32645.5</v>
      </c>
      <c r="P1645" s="16">
        <f>P1646+P1649+P1652</f>
        <v>39826.300000000003</v>
      </c>
      <c r="Q1645" s="16">
        <f>Q1646+Q1649+Q1652</f>
        <v>39826.300000000003</v>
      </c>
      <c r="R1645" s="16">
        <f t="shared" si="2854"/>
        <v>260977.20000000001</v>
      </c>
      <c r="S1645" s="16">
        <f t="shared" si="2855"/>
        <v>274858.89999999997</v>
      </c>
      <c r="T1645" s="16">
        <f t="shared" si="2856"/>
        <v>274858.89999999997</v>
      </c>
      <c r="U1645" s="16">
        <f>U1646+U1649+U1652</f>
        <v>0</v>
      </c>
      <c r="V1645" s="16">
        <f>V1646+V1649+V1652</f>
        <v>0</v>
      </c>
      <c r="W1645" s="16">
        <f>W1646+W1649+W1652</f>
        <v>0</v>
      </c>
      <c r="X1645" s="16">
        <f t="shared" si="2857"/>
        <v>260977.20000000001</v>
      </c>
      <c r="Y1645" s="16">
        <f t="shared" si="2858"/>
        <v>274858.89999999997</v>
      </c>
      <c r="Z1645" s="16">
        <f t="shared" si="2859"/>
        <v>274858.89999999997</v>
      </c>
      <c r="AA1645" s="16">
        <f>AA1646+AA1649+AA1652</f>
        <v>0</v>
      </c>
      <c r="AB1645" s="16">
        <f>AB1646+AB1649+AB1652</f>
        <v>0</v>
      </c>
      <c r="AC1645" s="16">
        <f>AC1646+AC1649+AC1652</f>
        <v>0</v>
      </c>
      <c r="AD1645" s="16">
        <f t="shared" si="2860"/>
        <v>260977.20000000001</v>
      </c>
      <c r="AE1645" s="16">
        <f t="shared" si="2861"/>
        <v>274858.89999999997</v>
      </c>
      <c r="AF1645" s="16">
        <f t="shared" si="2862"/>
        <v>274858.89999999997</v>
      </c>
      <c r="AG1645" s="16">
        <f>AG1646+AG1649+AG1652</f>
        <v>0</v>
      </c>
      <c r="AH1645" s="16">
        <f t="shared" si="2863"/>
        <v>260977.20000000001</v>
      </c>
      <c r="AI1645" s="16">
        <f t="shared" si="2864"/>
        <v>274858.89999999997</v>
      </c>
      <c r="AJ1645" s="16">
        <f t="shared" si="2865"/>
        <v>274858.89999999997</v>
      </c>
      <c r="AK1645" s="16">
        <f>AK1646+AK1649+AK1652</f>
        <v>0</v>
      </c>
      <c r="AL1645" s="16">
        <f>AL1646+AL1649+AL1652</f>
        <v>0</v>
      </c>
      <c r="AM1645" s="16">
        <f>AM1646+AM1649+AM1652</f>
        <v>0</v>
      </c>
      <c r="AN1645" s="16">
        <f t="shared" si="2866"/>
        <v>260977.20000000001</v>
      </c>
      <c r="AO1645" s="16">
        <f t="shared" si="2867"/>
        <v>274858.89999999997</v>
      </c>
      <c r="AP1645" s="16">
        <f t="shared" si="2868"/>
        <v>274858.89999999997</v>
      </c>
      <c r="AQ1645" s="16">
        <f>AQ1646+AQ1649+AQ1652</f>
        <v>0</v>
      </c>
      <c r="AR1645" s="16">
        <f>AR1646+AR1649+AR1652</f>
        <v>0</v>
      </c>
      <c r="AS1645" s="16">
        <f>AS1646+AS1649+AS1652</f>
        <v>0</v>
      </c>
      <c r="AT1645" s="16">
        <f t="shared" si="2869"/>
        <v>260977.20000000001</v>
      </c>
      <c r="AU1645" s="16">
        <f t="shared" si="2870"/>
        <v>274858.89999999997</v>
      </c>
      <c r="AV1645" s="16">
        <f t="shared" si="2871"/>
        <v>274858.89999999997</v>
      </c>
      <c r="AW1645" s="16">
        <f>AW1646+AW1649+AW1652</f>
        <v>0</v>
      </c>
      <c r="AX1645" s="16">
        <f>AX1646+AX1649+AX1652</f>
        <v>0</v>
      </c>
      <c r="AY1645" s="16">
        <f>AY1646+AY1649+AY1652</f>
        <v>0</v>
      </c>
      <c r="AZ1645" s="16">
        <f t="shared" si="2872"/>
        <v>260977.20000000001</v>
      </c>
      <c r="BA1645" s="16">
        <f t="shared" si="2873"/>
        <v>274858.89999999997</v>
      </c>
      <c r="BB1645" s="16">
        <f t="shared" si="2874"/>
        <v>274858.89999999997</v>
      </c>
      <c r="BC1645" s="16">
        <f>BC1646+BC1649+BC1652</f>
        <v>0</v>
      </c>
      <c r="BD1645" s="30"/>
      <c r="BE1645" s="30"/>
      <c r="BF1645" s="1"/>
      <c r="BG1645" s="1"/>
      <c r="BH1645" s="1"/>
      <c r="BI1645" s="1"/>
      <c r="BJ1645" s="1"/>
    </row>
    <row r="1646" s="1" customFormat="1" ht="90">
      <c r="A1646" s="13" t="s">
        <v>1065</v>
      </c>
      <c r="B1646" s="14" t="s">
        <v>148</v>
      </c>
      <c r="C1646" s="13"/>
      <c r="D1646" s="13"/>
      <c r="E1646" s="29" t="s">
        <v>149</v>
      </c>
      <c r="F1646" s="16">
        <f>F1647+F1648</f>
        <v>218222</v>
      </c>
      <c r="G1646" s="16">
        <f>G1647+G1648</f>
        <v>224922.89999999997</v>
      </c>
      <c r="H1646" s="16">
        <f>H1647+H1648</f>
        <v>224922.89999999997</v>
      </c>
      <c r="I1646" s="16">
        <f>I1647+I1648</f>
        <v>0</v>
      </c>
      <c r="J1646" s="16">
        <f>J1647+J1648</f>
        <v>0</v>
      </c>
      <c r="K1646" s="16">
        <f>K1647+K1648</f>
        <v>0</v>
      </c>
      <c r="L1646" s="16">
        <f t="shared" si="2799"/>
        <v>218222</v>
      </c>
      <c r="M1646" s="16">
        <f t="shared" si="2800"/>
        <v>224922.89999999997</v>
      </c>
      <c r="N1646" s="16">
        <f t="shared" si="2801"/>
        <v>224922.89999999997</v>
      </c>
      <c r="O1646" s="16">
        <f>O1647+O1648</f>
        <v>32645.5</v>
      </c>
      <c r="P1646" s="16">
        <f>P1647+P1648</f>
        <v>39826.300000000003</v>
      </c>
      <c r="Q1646" s="16">
        <f>Q1647+Q1648</f>
        <v>39826.300000000003</v>
      </c>
      <c r="R1646" s="16">
        <f t="shared" si="2854"/>
        <v>250867.5</v>
      </c>
      <c r="S1646" s="16">
        <f t="shared" si="2855"/>
        <v>264749.19999999995</v>
      </c>
      <c r="T1646" s="16">
        <f t="shared" si="2856"/>
        <v>264749.19999999995</v>
      </c>
      <c r="U1646" s="16">
        <f>U1647+U1648</f>
        <v>0</v>
      </c>
      <c r="V1646" s="16">
        <f>V1647+V1648</f>
        <v>0</v>
      </c>
      <c r="W1646" s="16">
        <f>W1647+W1648</f>
        <v>0</v>
      </c>
      <c r="X1646" s="16">
        <f t="shared" si="2857"/>
        <v>250867.5</v>
      </c>
      <c r="Y1646" s="16">
        <f t="shared" si="2858"/>
        <v>264749.19999999995</v>
      </c>
      <c r="Z1646" s="16">
        <f t="shared" si="2859"/>
        <v>264749.19999999995</v>
      </c>
      <c r="AA1646" s="16">
        <f>AA1647+AA1648</f>
        <v>0</v>
      </c>
      <c r="AB1646" s="16">
        <f>AB1647+AB1648</f>
        <v>0</v>
      </c>
      <c r="AC1646" s="16">
        <f>AC1647+AC1648</f>
        <v>0</v>
      </c>
      <c r="AD1646" s="16">
        <f t="shared" si="2860"/>
        <v>250867.5</v>
      </c>
      <c r="AE1646" s="16">
        <f t="shared" si="2861"/>
        <v>264749.19999999995</v>
      </c>
      <c r="AF1646" s="16">
        <f t="shared" si="2862"/>
        <v>264749.19999999995</v>
      </c>
      <c r="AG1646" s="16">
        <f>AG1647+AG1648</f>
        <v>0</v>
      </c>
      <c r="AH1646" s="16">
        <f t="shared" si="2863"/>
        <v>250867.5</v>
      </c>
      <c r="AI1646" s="16">
        <f t="shared" si="2864"/>
        <v>264749.19999999995</v>
      </c>
      <c r="AJ1646" s="16">
        <f t="shared" si="2865"/>
        <v>264749.19999999995</v>
      </c>
      <c r="AK1646" s="16">
        <f>AK1647+AK1648</f>
        <v>0</v>
      </c>
      <c r="AL1646" s="16">
        <f>AL1647+AL1648</f>
        <v>0</v>
      </c>
      <c r="AM1646" s="16">
        <f>AM1647+AM1648</f>
        <v>0</v>
      </c>
      <c r="AN1646" s="16">
        <f t="shared" si="2866"/>
        <v>250867.5</v>
      </c>
      <c r="AO1646" s="16">
        <f t="shared" si="2867"/>
        <v>264749.19999999995</v>
      </c>
      <c r="AP1646" s="16">
        <f t="shared" si="2868"/>
        <v>264749.19999999995</v>
      </c>
      <c r="AQ1646" s="16">
        <f>AQ1647+AQ1648</f>
        <v>0</v>
      </c>
      <c r="AR1646" s="16">
        <f>AR1647+AR1648</f>
        <v>0</v>
      </c>
      <c r="AS1646" s="16">
        <f>AS1647+AS1648</f>
        <v>0</v>
      </c>
      <c r="AT1646" s="16">
        <f t="shared" si="2869"/>
        <v>250867.5</v>
      </c>
      <c r="AU1646" s="16">
        <f t="shared" si="2870"/>
        <v>264749.19999999995</v>
      </c>
      <c r="AV1646" s="16">
        <f t="shared" si="2871"/>
        <v>264749.19999999995</v>
      </c>
      <c r="AW1646" s="16">
        <f>AW1647+AW1648</f>
        <v>0</v>
      </c>
      <c r="AX1646" s="16">
        <f>AX1647+AX1648</f>
        <v>0</v>
      </c>
      <c r="AY1646" s="16">
        <f>AY1647+AY1648</f>
        <v>0</v>
      </c>
      <c r="AZ1646" s="16">
        <f t="shared" si="2872"/>
        <v>250867.5</v>
      </c>
      <c r="BA1646" s="16">
        <f t="shared" si="2873"/>
        <v>264749.19999999995</v>
      </c>
      <c r="BB1646" s="16">
        <f t="shared" si="2874"/>
        <v>264749.19999999995</v>
      </c>
      <c r="BC1646" s="16">
        <f>BC1647+BC1648</f>
        <v>0</v>
      </c>
      <c r="BD1646" s="30"/>
      <c r="BE1646" s="30"/>
      <c r="BF1646" s="1"/>
      <c r="BG1646" s="1"/>
      <c r="BH1646" s="1"/>
      <c r="BI1646" s="1"/>
      <c r="BJ1646" s="1"/>
    </row>
    <row r="1647" s="1" customFormat="1" ht="45">
      <c r="A1647" s="13" t="s">
        <v>1065</v>
      </c>
      <c r="B1647" s="14">
        <v>100</v>
      </c>
      <c r="C1647" s="13" t="s">
        <v>37</v>
      </c>
      <c r="D1647" s="13" t="s">
        <v>337</v>
      </c>
      <c r="E1647" s="29" t="s">
        <v>1050</v>
      </c>
      <c r="F1647" s="16">
        <v>162700.69999999998</v>
      </c>
      <c r="G1647" s="16">
        <v>167693.89999999997</v>
      </c>
      <c r="H1647" s="16">
        <v>167693.89999999997</v>
      </c>
      <c r="I1647" s="16"/>
      <c r="J1647" s="16"/>
      <c r="K1647" s="16"/>
      <c r="L1647" s="16">
        <f t="shared" si="2799"/>
        <v>162700.69999999998</v>
      </c>
      <c r="M1647" s="16">
        <f t="shared" si="2800"/>
        <v>167693.89999999997</v>
      </c>
      <c r="N1647" s="16">
        <f t="shared" si="2801"/>
        <v>167693.89999999997</v>
      </c>
      <c r="O1647" s="16">
        <v>24218.700000000001</v>
      </c>
      <c r="P1647" s="16">
        <v>29533.700000000001</v>
      </c>
      <c r="Q1647" s="16">
        <v>29533.700000000001</v>
      </c>
      <c r="R1647" s="16">
        <f t="shared" si="2854"/>
        <v>186919.39999999999</v>
      </c>
      <c r="S1647" s="16">
        <f t="shared" si="2855"/>
        <v>197227.59999999998</v>
      </c>
      <c r="T1647" s="16">
        <f t="shared" si="2856"/>
        <v>197227.59999999998</v>
      </c>
      <c r="U1647" s="16"/>
      <c r="V1647" s="16"/>
      <c r="W1647" s="16"/>
      <c r="X1647" s="16">
        <f t="shared" si="2857"/>
        <v>186919.39999999999</v>
      </c>
      <c r="Y1647" s="16">
        <f t="shared" si="2858"/>
        <v>197227.59999999998</v>
      </c>
      <c r="Z1647" s="16">
        <f t="shared" si="2859"/>
        <v>197227.59999999998</v>
      </c>
      <c r="AA1647" s="16"/>
      <c r="AB1647" s="16"/>
      <c r="AC1647" s="16"/>
      <c r="AD1647" s="16">
        <f t="shared" si="2860"/>
        <v>186919.39999999999</v>
      </c>
      <c r="AE1647" s="16">
        <f t="shared" si="2861"/>
        <v>197227.59999999998</v>
      </c>
      <c r="AF1647" s="16">
        <f t="shared" si="2862"/>
        <v>197227.59999999998</v>
      </c>
      <c r="AG1647" s="16"/>
      <c r="AH1647" s="16">
        <f t="shared" si="2863"/>
        <v>186919.39999999999</v>
      </c>
      <c r="AI1647" s="16">
        <f t="shared" si="2864"/>
        <v>197227.59999999998</v>
      </c>
      <c r="AJ1647" s="16">
        <f t="shared" si="2865"/>
        <v>197227.59999999998</v>
      </c>
      <c r="AK1647" s="16"/>
      <c r="AL1647" s="16"/>
      <c r="AM1647" s="16"/>
      <c r="AN1647" s="16">
        <f t="shared" si="2866"/>
        <v>186919.39999999999</v>
      </c>
      <c r="AO1647" s="16">
        <f t="shared" si="2867"/>
        <v>197227.59999999998</v>
      </c>
      <c r="AP1647" s="16">
        <f t="shared" si="2868"/>
        <v>197227.59999999998</v>
      </c>
      <c r="AQ1647" s="16"/>
      <c r="AR1647" s="16"/>
      <c r="AS1647" s="16"/>
      <c r="AT1647" s="16">
        <f t="shared" si="2869"/>
        <v>186919.39999999999</v>
      </c>
      <c r="AU1647" s="16">
        <f t="shared" si="2870"/>
        <v>197227.59999999998</v>
      </c>
      <c r="AV1647" s="16">
        <f t="shared" si="2871"/>
        <v>197227.59999999998</v>
      </c>
      <c r="AW1647" s="16"/>
      <c r="AX1647" s="16"/>
      <c r="AY1647" s="16"/>
      <c r="AZ1647" s="16">
        <f t="shared" si="2872"/>
        <v>186919.39999999999</v>
      </c>
      <c r="BA1647" s="16">
        <f t="shared" si="2873"/>
        <v>197227.59999999998</v>
      </c>
      <c r="BB1647" s="16">
        <f t="shared" si="2874"/>
        <v>197227.59999999998</v>
      </c>
      <c r="BC1647" s="16"/>
      <c r="BD1647" s="30"/>
      <c r="BE1647" s="30"/>
      <c r="BF1647" s="1"/>
      <c r="BG1647" s="1"/>
      <c r="BH1647" s="1"/>
      <c r="BI1647" s="1"/>
      <c r="BJ1647" s="1"/>
    </row>
    <row r="1648" s="1" customFormat="1" ht="15">
      <c r="A1648" s="13" t="s">
        <v>1065</v>
      </c>
      <c r="B1648" s="14">
        <v>100</v>
      </c>
      <c r="C1648" s="13" t="s">
        <v>37</v>
      </c>
      <c r="D1648" s="13" t="s">
        <v>38</v>
      </c>
      <c r="E1648" s="29" t="s">
        <v>39</v>
      </c>
      <c r="F1648" s="16">
        <v>55521.300000000003</v>
      </c>
      <c r="G1648" s="16">
        <v>57229.000000000007</v>
      </c>
      <c r="H1648" s="16">
        <v>57229.000000000007</v>
      </c>
      <c r="I1648" s="16"/>
      <c r="J1648" s="16"/>
      <c r="K1648" s="16"/>
      <c r="L1648" s="16">
        <f t="shared" si="2799"/>
        <v>55521.300000000003</v>
      </c>
      <c r="M1648" s="16">
        <f t="shared" si="2800"/>
        <v>57229.000000000007</v>
      </c>
      <c r="N1648" s="16">
        <f t="shared" si="2801"/>
        <v>57229.000000000007</v>
      </c>
      <c r="O1648" s="16">
        <f>3017.3+5409.5</f>
        <v>8426.7999999999993</v>
      </c>
      <c r="P1648" s="16">
        <f>3678.6+6614</f>
        <v>10292.6</v>
      </c>
      <c r="Q1648" s="16">
        <f>3678.6+6614</f>
        <v>10292.6</v>
      </c>
      <c r="R1648" s="16">
        <f t="shared" si="2854"/>
        <v>63948.100000000006</v>
      </c>
      <c r="S1648" s="16">
        <f t="shared" si="2855"/>
        <v>67521.600000000006</v>
      </c>
      <c r="T1648" s="16">
        <f t="shared" si="2856"/>
        <v>67521.600000000006</v>
      </c>
      <c r="U1648" s="16"/>
      <c r="V1648" s="16"/>
      <c r="W1648" s="16"/>
      <c r="X1648" s="16">
        <f t="shared" si="2857"/>
        <v>63948.100000000006</v>
      </c>
      <c r="Y1648" s="16">
        <f t="shared" si="2858"/>
        <v>67521.600000000006</v>
      </c>
      <c r="Z1648" s="16">
        <f t="shared" si="2859"/>
        <v>67521.600000000006</v>
      </c>
      <c r="AA1648" s="16"/>
      <c r="AB1648" s="16"/>
      <c r="AC1648" s="16"/>
      <c r="AD1648" s="16">
        <f t="shared" si="2860"/>
        <v>63948.100000000006</v>
      </c>
      <c r="AE1648" s="16">
        <f t="shared" si="2861"/>
        <v>67521.600000000006</v>
      </c>
      <c r="AF1648" s="16">
        <f t="shared" si="2862"/>
        <v>67521.600000000006</v>
      </c>
      <c r="AG1648" s="16"/>
      <c r="AH1648" s="16">
        <f t="shared" si="2863"/>
        <v>63948.100000000006</v>
      </c>
      <c r="AI1648" s="16">
        <f t="shared" si="2864"/>
        <v>67521.600000000006</v>
      </c>
      <c r="AJ1648" s="16">
        <f t="shared" si="2865"/>
        <v>67521.600000000006</v>
      </c>
      <c r="AK1648" s="16"/>
      <c r="AL1648" s="16"/>
      <c r="AM1648" s="16"/>
      <c r="AN1648" s="16">
        <f t="shared" si="2866"/>
        <v>63948.100000000006</v>
      </c>
      <c r="AO1648" s="16">
        <f t="shared" si="2867"/>
        <v>67521.600000000006</v>
      </c>
      <c r="AP1648" s="16">
        <f t="shared" si="2868"/>
        <v>67521.600000000006</v>
      </c>
      <c r="AQ1648" s="16"/>
      <c r="AR1648" s="16"/>
      <c r="AS1648" s="16"/>
      <c r="AT1648" s="16">
        <f t="shared" si="2869"/>
        <v>63948.100000000006</v>
      </c>
      <c r="AU1648" s="16">
        <f t="shared" si="2870"/>
        <v>67521.600000000006</v>
      </c>
      <c r="AV1648" s="16">
        <f t="shared" si="2871"/>
        <v>67521.600000000006</v>
      </c>
      <c r="AW1648" s="16"/>
      <c r="AX1648" s="16"/>
      <c r="AY1648" s="16"/>
      <c r="AZ1648" s="16">
        <f t="shared" si="2872"/>
        <v>63948.100000000006</v>
      </c>
      <c r="BA1648" s="16">
        <f t="shared" si="2873"/>
        <v>67521.600000000006</v>
      </c>
      <c r="BB1648" s="16">
        <f t="shared" si="2874"/>
        <v>67521.600000000006</v>
      </c>
      <c r="BC1648" s="16"/>
      <c r="BD1648" s="30"/>
      <c r="BE1648" s="30"/>
      <c r="BF1648" s="1"/>
      <c r="BG1648" s="1"/>
      <c r="BH1648" s="1"/>
      <c r="BI1648" s="1"/>
      <c r="BJ1648" s="1"/>
    </row>
    <row r="1649" s="1" customFormat="1" ht="30">
      <c r="A1649" s="13" t="s">
        <v>1065</v>
      </c>
      <c r="B1649" s="14" t="s">
        <v>66</v>
      </c>
      <c r="C1649" s="13"/>
      <c r="D1649" s="13"/>
      <c r="E1649" s="29" t="s">
        <v>67</v>
      </c>
      <c r="F1649" s="16">
        <f>F1650+F1651</f>
        <v>10039.700000000001</v>
      </c>
      <c r="G1649" s="16">
        <f>G1650+G1651</f>
        <v>10039.700000000001</v>
      </c>
      <c r="H1649" s="16">
        <f>H1650+H1651</f>
        <v>10039.700000000001</v>
      </c>
      <c r="I1649" s="16">
        <f>I1650+I1651</f>
        <v>0</v>
      </c>
      <c r="J1649" s="16">
        <f>J1650+J1651</f>
        <v>0</v>
      </c>
      <c r="K1649" s="16">
        <f>K1650+K1651</f>
        <v>0</v>
      </c>
      <c r="L1649" s="16">
        <f t="shared" si="2799"/>
        <v>10039.700000000001</v>
      </c>
      <c r="M1649" s="16">
        <f t="shared" si="2800"/>
        <v>10039.700000000001</v>
      </c>
      <c r="N1649" s="16">
        <f t="shared" si="2801"/>
        <v>10039.700000000001</v>
      </c>
      <c r="O1649" s="16">
        <f>O1650+O1651</f>
        <v>0</v>
      </c>
      <c r="P1649" s="16">
        <f>P1650+P1651</f>
        <v>0</v>
      </c>
      <c r="Q1649" s="16">
        <f>Q1650+Q1651</f>
        <v>0</v>
      </c>
      <c r="R1649" s="16">
        <f t="shared" si="2854"/>
        <v>10039.700000000001</v>
      </c>
      <c r="S1649" s="16">
        <f t="shared" si="2855"/>
        <v>10039.700000000001</v>
      </c>
      <c r="T1649" s="16">
        <f t="shared" si="2856"/>
        <v>10039.700000000001</v>
      </c>
      <c r="U1649" s="16">
        <f>U1650+U1651</f>
        <v>0</v>
      </c>
      <c r="V1649" s="16">
        <f>V1650+V1651</f>
        <v>0</v>
      </c>
      <c r="W1649" s="16">
        <f>W1650+W1651</f>
        <v>0</v>
      </c>
      <c r="X1649" s="16">
        <f t="shared" si="2857"/>
        <v>10039.700000000001</v>
      </c>
      <c r="Y1649" s="16">
        <f t="shared" si="2858"/>
        <v>10039.700000000001</v>
      </c>
      <c r="Z1649" s="16">
        <f t="shared" si="2859"/>
        <v>10039.700000000001</v>
      </c>
      <c r="AA1649" s="16">
        <f>AA1650+AA1651</f>
        <v>0</v>
      </c>
      <c r="AB1649" s="16">
        <f>AB1650+AB1651</f>
        <v>0</v>
      </c>
      <c r="AC1649" s="16">
        <f>AC1650+AC1651</f>
        <v>0</v>
      </c>
      <c r="AD1649" s="16">
        <f t="shared" si="2860"/>
        <v>10039.700000000001</v>
      </c>
      <c r="AE1649" s="16">
        <f t="shared" si="2861"/>
        <v>10039.700000000001</v>
      </c>
      <c r="AF1649" s="16">
        <f t="shared" si="2862"/>
        <v>10039.700000000001</v>
      </c>
      <c r="AG1649" s="16">
        <f>AG1650+AG1651</f>
        <v>0</v>
      </c>
      <c r="AH1649" s="16">
        <f t="shared" si="2863"/>
        <v>10039.700000000001</v>
      </c>
      <c r="AI1649" s="16">
        <f t="shared" si="2864"/>
        <v>10039.700000000001</v>
      </c>
      <c r="AJ1649" s="16">
        <f t="shared" si="2865"/>
        <v>10039.700000000001</v>
      </c>
      <c r="AK1649" s="16">
        <f>AK1650+AK1651</f>
        <v>0</v>
      </c>
      <c r="AL1649" s="16">
        <f>AL1650+AL1651</f>
        <v>0</v>
      </c>
      <c r="AM1649" s="16">
        <f>AM1650+AM1651</f>
        <v>0</v>
      </c>
      <c r="AN1649" s="16">
        <f t="shared" si="2866"/>
        <v>10039.700000000001</v>
      </c>
      <c r="AO1649" s="16">
        <f t="shared" si="2867"/>
        <v>10039.700000000001</v>
      </c>
      <c r="AP1649" s="16">
        <f t="shared" si="2868"/>
        <v>10039.700000000001</v>
      </c>
      <c r="AQ1649" s="16">
        <f>AQ1650+AQ1651</f>
        <v>0</v>
      </c>
      <c r="AR1649" s="16">
        <f>AR1650+AR1651</f>
        <v>0</v>
      </c>
      <c r="AS1649" s="16">
        <f>AS1650+AS1651</f>
        <v>0</v>
      </c>
      <c r="AT1649" s="16">
        <f t="shared" si="2869"/>
        <v>10039.700000000001</v>
      </c>
      <c r="AU1649" s="16">
        <f t="shared" si="2870"/>
        <v>10039.700000000001</v>
      </c>
      <c r="AV1649" s="16">
        <f t="shared" si="2871"/>
        <v>10039.700000000001</v>
      </c>
      <c r="AW1649" s="16">
        <f>AW1650+AW1651</f>
        <v>0</v>
      </c>
      <c r="AX1649" s="16">
        <f>AX1650+AX1651</f>
        <v>0</v>
      </c>
      <c r="AY1649" s="16">
        <f>AY1650+AY1651</f>
        <v>0</v>
      </c>
      <c r="AZ1649" s="16">
        <f t="shared" si="2872"/>
        <v>10039.700000000001</v>
      </c>
      <c r="BA1649" s="16">
        <f t="shared" si="2873"/>
        <v>10039.700000000001</v>
      </c>
      <c r="BB1649" s="16">
        <f t="shared" si="2874"/>
        <v>10039.700000000001</v>
      </c>
      <c r="BC1649" s="16">
        <f>BC1650+BC1651</f>
        <v>0</v>
      </c>
      <c r="BD1649" s="30"/>
      <c r="BE1649" s="30"/>
      <c r="BF1649" s="1"/>
      <c r="BG1649" s="1"/>
      <c r="BH1649" s="1"/>
      <c r="BI1649" s="1"/>
      <c r="BJ1649" s="1"/>
    </row>
    <row r="1650" s="1" customFormat="1" ht="45">
      <c r="A1650" s="13" t="s">
        <v>1065</v>
      </c>
      <c r="B1650" s="14">
        <v>200</v>
      </c>
      <c r="C1650" s="13" t="s">
        <v>37</v>
      </c>
      <c r="D1650" s="13" t="s">
        <v>337</v>
      </c>
      <c r="E1650" s="29" t="s">
        <v>1050</v>
      </c>
      <c r="F1650" s="16">
        <v>6833.6999999999998</v>
      </c>
      <c r="G1650" s="16">
        <v>6833.6999999999998</v>
      </c>
      <c r="H1650" s="16">
        <v>6833.6999999999998</v>
      </c>
      <c r="I1650" s="16"/>
      <c r="J1650" s="16"/>
      <c r="K1650" s="16"/>
      <c r="L1650" s="16">
        <f t="shared" si="2799"/>
        <v>6833.6999999999998</v>
      </c>
      <c r="M1650" s="16">
        <f t="shared" si="2800"/>
        <v>6833.6999999999998</v>
      </c>
      <c r="N1650" s="16">
        <f t="shared" si="2801"/>
        <v>6833.6999999999998</v>
      </c>
      <c r="O1650" s="16"/>
      <c r="P1650" s="16"/>
      <c r="Q1650" s="16"/>
      <c r="R1650" s="16">
        <f t="shared" si="2854"/>
        <v>6833.6999999999998</v>
      </c>
      <c r="S1650" s="16">
        <f t="shared" si="2855"/>
        <v>6833.6999999999998</v>
      </c>
      <c r="T1650" s="16">
        <f t="shared" si="2856"/>
        <v>6833.6999999999998</v>
      </c>
      <c r="U1650" s="16"/>
      <c r="V1650" s="16"/>
      <c r="W1650" s="16"/>
      <c r="X1650" s="16">
        <f t="shared" si="2857"/>
        <v>6833.6999999999998</v>
      </c>
      <c r="Y1650" s="16">
        <f t="shared" si="2858"/>
        <v>6833.6999999999998</v>
      </c>
      <c r="Z1650" s="16">
        <f t="shared" si="2859"/>
        <v>6833.6999999999998</v>
      </c>
      <c r="AA1650" s="16"/>
      <c r="AB1650" s="16"/>
      <c r="AC1650" s="16"/>
      <c r="AD1650" s="16">
        <f t="shared" si="2860"/>
        <v>6833.6999999999998</v>
      </c>
      <c r="AE1650" s="16">
        <f t="shared" si="2861"/>
        <v>6833.6999999999998</v>
      </c>
      <c r="AF1650" s="16">
        <f t="shared" si="2862"/>
        <v>6833.6999999999998</v>
      </c>
      <c r="AG1650" s="16"/>
      <c r="AH1650" s="16">
        <f t="shared" si="2863"/>
        <v>6833.6999999999998</v>
      </c>
      <c r="AI1650" s="16">
        <f t="shared" si="2864"/>
        <v>6833.6999999999998</v>
      </c>
      <c r="AJ1650" s="16">
        <f t="shared" si="2865"/>
        <v>6833.6999999999998</v>
      </c>
      <c r="AK1650" s="16"/>
      <c r="AL1650" s="16"/>
      <c r="AM1650" s="16"/>
      <c r="AN1650" s="16">
        <f t="shared" si="2866"/>
        <v>6833.6999999999998</v>
      </c>
      <c r="AO1650" s="16">
        <f t="shared" si="2867"/>
        <v>6833.6999999999998</v>
      </c>
      <c r="AP1650" s="16">
        <f t="shared" si="2868"/>
        <v>6833.6999999999998</v>
      </c>
      <c r="AQ1650" s="16"/>
      <c r="AR1650" s="16"/>
      <c r="AS1650" s="16"/>
      <c r="AT1650" s="16">
        <f t="shared" si="2869"/>
        <v>6833.6999999999998</v>
      </c>
      <c r="AU1650" s="16">
        <f t="shared" si="2870"/>
        <v>6833.6999999999998</v>
      </c>
      <c r="AV1650" s="16">
        <f t="shared" si="2871"/>
        <v>6833.6999999999998</v>
      </c>
      <c r="AW1650" s="16"/>
      <c r="AX1650" s="16"/>
      <c r="AY1650" s="16"/>
      <c r="AZ1650" s="16">
        <f t="shared" si="2872"/>
        <v>6833.6999999999998</v>
      </c>
      <c r="BA1650" s="16">
        <f t="shared" si="2873"/>
        <v>6833.6999999999998</v>
      </c>
      <c r="BB1650" s="16">
        <f t="shared" si="2874"/>
        <v>6833.6999999999998</v>
      </c>
      <c r="BC1650" s="16"/>
      <c r="BD1650" s="30"/>
      <c r="BE1650" s="30"/>
      <c r="BF1650" s="1"/>
      <c r="BG1650" s="1"/>
      <c r="BH1650" s="1"/>
      <c r="BI1650" s="1"/>
      <c r="BJ1650" s="1"/>
    </row>
    <row r="1651" s="1" customFormat="1" ht="15">
      <c r="A1651" s="13" t="s">
        <v>1065</v>
      </c>
      <c r="B1651" s="14">
        <v>200</v>
      </c>
      <c r="C1651" s="13" t="s">
        <v>37</v>
      </c>
      <c r="D1651" s="13" t="s">
        <v>38</v>
      </c>
      <c r="E1651" s="29" t="s">
        <v>39</v>
      </c>
      <c r="F1651" s="16">
        <v>3206</v>
      </c>
      <c r="G1651" s="16">
        <v>3206</v>
      </c>
      <c r="H1651" s="16">
        <v>3206</v>
      </c>
      <c r="I1651" s="16"/>
      <c r="J1651" s="16"/>
      <c r="K1651" s="16"/>
      <c r="L1651" s="16">
        <f t="shared" si="2799"/>
        <v>3206</v>
      </c>
      <c r="M1651" s="16">
        <f t="shared" si="2800"/>
        <v>3206</v>
      </c>
      <c r="N1651" s="16">
        <f t="shared" si="2801"/>
        <v>3206</v>
      </c>
      <c r="O1651" s="16"/>
      <c r="P1651" s="16"/>
      <c r="Q1651" s="16"/>
      <c r="R1651" s="16">
        <f t="shared" si="2854"/>
        <v>3206</v>
      </c>
      <c r="S1651" s="16">
        <f t="shared" si="2855"/>
        <v>3206</v>
      </c>
      <c r="T1651" s="16">
        <f t="shared" si="2856"/>
        <v>3206</v>
      </c>
      <c r="U1651" s="16"/>
      <c r="V1651" s="16"/>
      <c r="W1651" s="16"/>
      <c r="X1651" s="16">
        <f t="shared" si="2857"/>
        <v>3206</v>
      </c>
      <c r="Y1651" s="16">
        <f t="shared" si="2858"/>
        <v>3206</v>
      </c>
      <c r="Z1651" s="16">
        <f t="shared" si="2859"/>
        <v>3206</v>
      </c>
      <c r="AA1651" s="16"/>
      <c r="AB1651" s="16"/>
      <c r="AC1651" s="16"/>
      <c r="AD1651" s="16">
        <f t="shared" si="2860"/>
        <v>3206</v>
      </c>
      <c r="AE1651" s="16">
        <f t="shared" si="2861"/>
        <v>3206</v>
      </c>
      <c r="AF1651" s="16">
        <f t="shared" si="2862"/>
        <v>3206</v>
      </c>
      <c r="AG1651" s="16"/>
      <c r="AH1651" s="16">
        <f t="shared" si="2863"/>
        <v>3206</v>
      </c>
      <c r="AI1651" s="16">
        <f t="shared" si="2864"/>
        <v>3206</v>
      </c>
      <c r="AJ1651" s="16">
        <f t="shared" si="2865"/>
        <v>3206</v>
      </c>
      <c r="AK1651" s="16"/>
      <c r="AL1651" s="16"/>
      <c r="AM1651" s="16"/>
      <c r="AN1651" s="16">
        <f t="shared" si="2866"/>
        <v>3206</v>
      </c>
      <c r="AO1651" s="16">
        <f t="shared" si="2867"/>
        <v>3206</v>
      </c>
      <c r="AP1651" s="16">
        <f t="shared" si="2868"/>
        <v>3206</v>
      </c>
      <c r="AQ1651" s="16"/>
      <c r="AR1651" s="16"/>
      <c r="AS1651" s="16"/>
      <c r="AT1651" s="16">
        <f t="shared" si="2869"/>
        <v>3206</v>
      </c>
      <c r="AU1651" s="16">
        <f t="shared" si="2870"/>
        <v>3206</v>
      </c>
      <c r="AV1651" s="16">
        <f t="shared" si="2871"/>
        <v>3206</v>
      </c>
      <c r="AW1651" s="16"/>
      <c r="AX1651" s="16"/>
      <c r="AY1651" s="16"/>
      <c r="AZ1651" s="16">
        <f t="shared" si="2872"/>
        <v>3206</v>
      </c>
      <c r="BA1651" s="16">
        <f t="shared" si="2873"/>
        <v>3206</v>
      </c>
      <c r="BB1651" s="16">
        <f t="shared" si="2874"/>
        <v>3206</v>
      </c>
      <c r="BC1651" s="16"/>
      <c r="BD1651" s="30"/>
      <c r="BE1651" s="30"/>
      <c r="BF1651" s="1"/>
      <c r="BG1651" s="1"/>
      <c r="BH1651" s="1"/>
      <c r="BI1651" s="1"/>
      <c r="BJ1651" s="1"/>
    </row>
    <row r="1652" s="1" customFormat="1" ht="15">
      <c r="A1652" s="13" t="s">
        <v>1065</v>
      </c>
      <c r="B1652" s="14" t="s">
        <v>52</v>
      </c>
      <c r="C1652" s="13"/>
      <c r="D1652" s="13"/>
      <c r="E1652" s="29" t="s">
        <v>53</v>
      </c>
      <c r="F1652" s="16">
        <f>F1653</f>
        <v>70</v>
      </c>
      <c r="G1652" s="16">
        <f>G1653</f>
        <v>70</v>
      </c>
      <c r="H1652" s="16">
        <f>H1653</f>
        <v>70</v>
      </c>
      <c r="I1652" s="16">
        <f>I1653</f>
        <v>0</v>
      </c>
      <c r="J1652" s="16">
        <f>J1653</f>
        <v>0</v>
      </c>
      <c r="K1652" s="16">
        <f>K1653</f>
        <v>0</v>
      </c>
      <c r="L1652" s="16">
        <f t="shared" si="2799"/>
        <v>70</v>
      </c>
      <c r="M1652" s="16">
        <f t="shared" si="2800"/>
        <v>70</v>
      </c>
      <c r="N1652" s="16">
        <f t="shared" si="2801"/>
        <v>70</v>
      </c>
      <c r="O1652" s="16">
        <f>O1653</f>
        <v>0</v>
      </c>
      <c r="P1652" s="16">
        <f>P1653</f>
        <v>0</v>
      </c>
      <c r="Q1652" s="16">
        <f>Q1653</f>
        <v>0</v>
      </c>
      <c r="R1652" s="16">
        <f t="shared" si="2854"/>
        <v>70</v>
      </c>
      <c r="S1652" s="16">
        <f t="shared" si="2855"/>
        <v>70</v>
      </c>
      <c r="T1652" s="16">
        <f t="shared" si="2856"/>
        <v>70</v>
      </c>
      <c r="U1652" s="16">
        <f>U1653</f>
        <v>0</v>
      </c>
      <c r="V1652" s="16">
        <f>V1653</f>
        <v>0</v>
      </c>
      <c r="W1652" s="16">
        <f>W1653</f>
        <v>0</v>
      </c>
      <c r="X1652" s="16">
        <f t="shared" si="2857"/>
        <v>70</v>
      </c>
      <c r="Y1652" s="16">
        <f t="shared" si="2858"/>
        <v>70</v>
      </c>
      <c r="Z1652" s="16">
        <f t="shared" si="2859"/>
        <v>70</v>
      </c>
      <c r="AA1652" s="16">
        <f>AA1653</f>
        <v>0</v>
      </c>
      <c r="AB1652" s="16">
        <f>AB1653</f>
        <v>0</v>
      </c>
      <c r="AC1652" s="16">
        <f>AC1653</f>
        <v>0</v>
      </c>
      <c r="AD1652" s="16">
        <f t="shared" si="2860"/>
        <v>70</v>
      </c>
      <c r="AE1652" s="16">
        <f t="shared" si="2861"/>
        <v>70</v>
      </c>
      <c r="AF1652" s="16">
        <f t="shared" si="2862"/>
        <v>70</v>
      </c>
      <c r="AG1652" s="16">
        <f>AG1653</f>
        <v>0</v>
      </c>
      <c r="AH1652" s="16">
        <f t="shared" si="2863"/>
        <v>70</v>
      </c>
      <c r="AI1652" s="16">
        <f t="shared" si="2864"/>
        <v>70</v>
      </c>
      <c r="AJ1652" s="16">
        <f t="shared" si="2865"/>
        <v>70</v>
      </c>
      <c r="AK1652" s="16">
        <f>AK1653</f>
        <v>0</v>
      </c>
      <c r="AL1652" s="16">
        <f>AL1653</f>
        <v>0</v>
      </c>
      <c r="AM1652" s="16">
        <f>AM1653</f>
        <v>0</v>
      </c>
      <c r="AN1652" s="16">
        <f t="shared" si="2866"/>
        <v>70</v>
      </c>
      <c r="AO1652" s="16">
        <f t="shared" si="2867"/>
        <v>70</v>
      </c>
      <c r="AP1652" s="16">
        <f t="shared" si="2868"/>
        <v>70</v>
      </c>
      <c r="AQ1652" s="16">
        <f>AQ1653</f>
        <v>0</v>
      </c>
      <c r="AR1652" s="16">
        <f>AR1653</f>
        <v>0</v>
      </c>
      <c r="AS1652" s="16">
        <f>AS1653</f>
        <v>0</v>
      </c>
      <c r="AT1652" s="16">
        <f t="shared" si="2869"/>
        <v>70</v>
      </c>
      <c r="AU1652" s="16">
        <f t="shared" si="2870"/>
        <v>70</v>
      </c>
      <c r="AV1652" s="16">
        <f t="shared" si="2871"/>
        <v>70</v>
      </c>
      <c r="AW1652" s="16">
        <f>AW1653</f>
        <v>0</v>
      </c>
      <c r="AX1652" s="16">
        <f>AX1653</f>
        <v>0</v>
      </c>
      <c r="AY1652" s="16">
        <f>AY1653</f>
        <v>0</v>
      </c>
      <c r="AZ1652" s="16">
        <f t="shared" si="2872"/>
        <v>70</v>
      </c>
      <c r="BA1652" s="16">
        <f t="shared" si="2873"/>
        <v>70</v>
      </c>
      <c r="BB1652" s="16">
        <f t="shared" si="2874"/>
        <v>70</v>
      </c>
      <c r="BC1652" s="16">
        <f>BC1653</f>
        <v>0</v>
      </c>
      <c r="BD1652" s="30"/>
      <c r="BE1652" s="30"/>
      <c r="BF1652" s="1"/>
      <c r="BG1652" s="1"/>
      <c r="BH1652" s="1"/>
      <c r="BI1652" s="1"/>
      <c r="BJ1652" s="1"/>
    </row>
    <row r="1653" s="1" customFormat="1" ht="45">
      <c r="A1653" s="13" t="s">
        <v>1065</v>
      </c>
      <c r="B1653" s="14">
        <v>800</v>
      </c>
      <c r="C1653" s="13" t="s">
        <v>37</v>
      </c>
      <c r="D1653" s="13" t="s">
        <v>337</v>
      </c>
      <c r="E1653" s="29" t="s">
        <v>1050</v>
      </c>
      <c r="F1653" s="16">
        <v>70</v>
      </c>
      <c r="G1653" s="16">
        <v>70</v>
      </c>
      <c r="H1653" s="16">
        <v>70</v>
      </c>
      <c r="I1653" s="16"/>
      <c r="J1653" s="16"/>
      <c r="K1653" s="16"/>
      <c r="L1653" s="16">
        <f t="shared" si="2799"/>
        <v>70</v>
      </c>
      <c r="M1653" s="16">
        <f t="shared" si="2800"/>
        <v>70</v>
      </c>
      <c r="N1653" s="16">
        <f t="shared" si="2801"/>
        <v>70</v>
      </c>
      <c r="O1653" s="16"/>
      <c r="P1653" s="16"/>
      <c r="Q1653" s="16"/>
      <c r="R1653" s="16">
        <f t="shared" si="2854"/>
        <v>70</v>
      </c>
      <c r="S1653" s="16">
        <f t="shared" si="2855"/>
        <v>70</v>
      </c>
      <c r="T1653" s="16">
        <f t="shared" si="2856"/>
        <v>70</v>
      </c>
      <c r="U1653" s="16"/>
      <c r="V1653" s="16"/>
      <c r="W1653" s="16"/>
      <c r="X1653" s="16">
        <f t="shared" si="2857"/>
        <v>70</v>
      </c>
      <c r="Y1653" s="16">
        <f t="shared" si="2858"/>
        <v>70</v>
      </c>
      <c r="Z1653" s="16">
        <f t="shared" si="2859"/>
        <v>70</v>
      </c>
      <c r="AA1653" s="16"/>
      <c r="AB1653" s="16"/>
      <c r="AC1653" s="16"/>
      <c r="AD1653" s="16">
        <f t="shared" si="2860"/>
        <v>70</v>
      </c>
      <c r="AE1653" s="16">
        <f t="shared" si="2861"/>
        <v>70</v>
      </c>
      <c r="AF1653" s="16">
        <f t="shared" si="2862"/>
        <v>70</v>
      </c>
      <c r="AG1653" s="16"/>
      <c r="AH1653" s="16">
        <f t="shared" si="2863"/>
        <v>70</v>
      </c>
      <c r="AI1653" s="16">
        <f t="shared" si="2864"/>
        <v>70</v>
      </c>
      <c r="AJ1653" s="16">
        <f t="shared" si="2865"/>
        <v>70</v>
      </c>
      <c r="AK1653" s="16"/>
      <c r="AL1653" s="16"/>
      <c r="AM1653" s="16"/>
      <c r="AN1653" s="16">
        <f t="shared" si="2866"/>
        <v>70</v>
      </c>
      <c r="AO1653" s="16">
        <f t="shared" si="2867"/>
        <v>70</v>
      </c>
      <c r="AP1653" s="16">
        <f t="shared" si="2868"/>
        <v>70</v>
      </c>
      <c r="AQ1653" s="16"/>
      <c r="AR1653" s="16"/>
      <c r="AS1653" s="16"/>
      <c r="AT1653" s="16">
        <f t="shared" si="2869"/>
        <v>70</v>
      </c>
      <c r="AU1653" s="16">
        <f t="shared" si="2870"/>
        <v>70</v>
      </c>
      <c r="AV1653" s="16">
        <f t="shared" si="2871"/>
        <v>70</v>
      </c>
      <c r="AW1653" s="16"/>
      <c r="AX1653" s="16"/>
      <c r="AY1653" s="16"/>
      <c r="AZ1653" s="16">
        <f t="shared" si="2872"/>
        <v>70</v>
      </c>
      <c r="BA1653" s="16">
        <f t="shared" si="2873"/>
        <v>70</v>
      </c>
      <c r="BB1653" s="16">
        <f t="shared" si="2874"/>
        <v>70</v>
      </c>
      <c r="BC1653" s="16"/>
      <c r="BD1653" s="30"/>
      <c r="BE1653" s="30"/>
      <c r="BF1653" s="1"/>
      <c r="BG1653" s="1"/>
      <c r="BH1653" s="1"/>
      <c r="BI1653" s="1"/>
      <c r="BJ1653" s="1"/>
    </row>
    <row r="1654" s="23" customFormat="1" ht="15">
      <c r="A1654" s="24" t="s">
        <v>1066</v>
      </c>
      <c r="B1654" s="25"/>
      <c r="C1654" s="24"/>
      <c r="D1654" s="24"/>
      <c r="E1654" s="26" t="s">
        <v>1043</v>
      </c>
      <c r="F1654" s="27">
        <f>F1655</f>
        <v>479715.39999999997</v>
      </c>
      <c r="G1654" s="27">
        <f>G1655</f>
        <v>437317.70000000001</v>
      </c>
      <c r="H1654" s="27">
        <f>H1655</f>
        <v>440377.79999999999</v>
      </c>
      <c r="I1654" s="27">
        <f>I1655</f>
        <v>0</v>
      </c>
      <c r="J1654" s="27">
        <f>J1655</f>
        <v>0</v>
      </c>
      <c r="K1654" s="27">
        <f>K1655</f>
        <v>0</v>
      </c>
      <c r="L1654" s="27">
        <f t="shared" si="2799"/>
        <v>479715.39999999997</v>
      </c>
      <c r="M1654" s="27">
        <f t="shared" si="2800"/>
        <v>437317.70000000001</v>
      </c>
      <c r="N1654" s="27">
        <f t="shared" si="2801"/>
        <v>440377.79999999999</v>
      </c>
      <c r="O1654" s="27">
        <f>O1655</f>
        <v>71873.148000000001</v>
      </c>
      <c r="P1654" s="27">
        <f>P1655</f>
        <v>77316.600000000006</v>
      </c>
      <c r="Q1654" s="27">
        <f>Q1655</f>
        <v>77316.600000000006</v>
      </c>
      <c r="R1654" s="27">
        <f t="shared" si="2854"/>
        <v>551588.54799999995</v>
      </c>
      <c r="S1654" s="27">
        <f t="shared" si="2855"/>
        <v>514634.30000000005</v>
      </c>
      <c r="T1654" s="27">
        <f t="shared" si="2856"/>
        <v>517694.40000000002</v>
      </c>
      <c r="U1654" s="27">
        <f>U1655</f>
        <v>0</v>
      </c>
      <c r="V1654" s="27">
        <f>V1655</f>
        <v>0</v>
      </c>
      <c r="W1654" s="27">
        <f>W1655</f>
        <v>0</v>
      </c>
      <c r="X1654" s="27">
        <f t="shared" si="2857"/>
        <v>551588.54799999995</v>
      </c>
      <c r="Y1654" s="27">
        <f t="shared" si="2858"/>
        <v>514634.30000000005</v>
      </c>
      <c r="Z1654" s="27">
        <f t="shared" si="2859"/>
        <v>517694.40000000002</v>
      </c>
      <c r="AA1654" s="27">
        <f>AA1655</f>
        <v>-635.60000000000002</v>
      </c>
      <c r="AB1654" s="27">
        <f>AB1655</f>
        <v>0</v>
      </c>
      <c r="AC1654" s="27">
        <f>AC1655</f>
        <v>0</v>
      </c>
      <c r="AD1654" s="27">
        <f t="shared" si="2860"/>
        <v>550952.94799999997</v>
      </c>
      <c r="AE1654" s="27">
        <f t="shared" si="2861"/>
        <v>514634.30000000005</v>
      </c>
      <c r="AF1654" s="27">
        <f t="shared" si="2862"/>
        <v>517694.40000000002</v>
      </c>
      <c r="AG1654" s="27">
        <f>AG1655</f>
        <v>0</v>
      </c>
      <c r="AH1654" s="27">
        <f t="shared" si="2863"/>
        <v>550952.94799999997</v>
      </c>
      <c r="AI1654" s="27">
        <f t="shared" si="2864"/>
        <v>514634.30000000005</v>
      </c>
      <c r="AJ1654" s="27">
        <f t="shared" si="2865"/>
        <v>517694.40000000002</v>
      </c>
      <c r="AK1654" s="27">
        <f>AK1655</f>
        <v>4925.9499999999998</v>
      </c>
      <c r="AL1654" s="27">
        <f>AL1655</f>
        <v>0</v>
      </c>
      <c r="AM1654" s="27">
        <f>AM1655</f>
        <v>0</v>
      </c>
      <c r="AN1654" s="27">
        <f t="shared" si="2866"/>
        <v>555878.89799999993</v>
      </c>
      <c r="AO1654" s="27">
        <f t="shared" si="2867"/>
        <v>514634.30000000005</v>
      </c>
      <c r="AP1654" s="27">
        <f t="shared" si="2868"/>
        <v>517694.40000000002</v>
      </c>
      <c r="AQ1654" s="27">
        <f>AQ1655</f>
        <v>0</v>
      </c>
      <c r="AR1654" s="27">
        <f>AR1655</f>
        <v>0</v>
      </c>
      <c r="AS1654" s="27">
        <f>AS1655</f>
        <v>0</v>
      </c>
      <c r="AT1654" s="27">
        <f t="shared" si="2869"/>
        <v>555878.89799999993</v>
      </c>
      <c r="AU1654" s="27">
        <f t="shared" si="2870"/>
        <v>514634.30000000005</v>
      </c>
      <c r="AV1654" s="27">
        <f t="shared" si="2871"/>
        <v>517694.40000000002</v>
      </c>
      <c r="AW1654" s="27">
        <f>AW1655</f>
        <v>0</v>
      </c>
      <c r="AX1654" s="27">
        <f>AX1655</f>
        <v>0</v>
      </c>
      <c r="AY1654" s="27">
        <f>AY1655</f>
        <v>0</v>
      </c>
      <c r="AZ1654" s="27">
        <f t="shared" si="2872"/>
        <v>555878.89799999993</v>
      </c>
      <c r="BA1654" s="27">
        <f t="shared" si="2873"/>
        <v>514634.30000000005</v>
      </c>
      <c r="BB1654" s="27">
        <f t="shared" si="2874"/>
        <v>517694.40000000002</v>
      </c>
      <c r="BC1654" s="27">
        <f>BC1655</f>
        <v>0</v>
      </c>
      <c r="BD1654" s="28"/>
      <c r="BE1654" s="28"/>
      <c r="BF1654" s="23"/>
      <c r="BG1654" s="23"/>
      <c r="BH1654" s="23"/>
      <c r="BI1654" s="23"/>
      <c r="BJ1654" s="23"/>
    </row>
    <row r="1655" s="1" customFormat="1" ht="30">
      <c r="A1655" s="13" t="s">
        <v>1067</v>
      </c>
      <c r="B1655" s="14"/>
      <c r="C1655" s="13"/>
      <c r="D1655" s="13"/>
      <c r="E1655" s="29" t="s">
        <v>176</v>
      </c>
      <c r="F1655" s="16">
        <f>F1656+F1658+F1661</f>
        <v>479715.39999999997</v>
      </c>
      <c r="G1655" s="16">
        <f>G1656+G1658+G1661</f>
        <v>437317.70000000001</v>
      </c>
      <c r="H1655" s="16">
        <f>H1656+H1658+H1661</f>
        <v>440377.79999999999</v>
      </c>
      <c r="I1655" s="16">
        <f>I1656+I1658+I1661</f>
        <v>0</v>
      </c>
      <c r="J1655" s="16">
        <f>J1656+J1658+J1661</f>
        <v>0</v>
      </c>
      <c r="K1655" s="16">
        <f>K1656+K1658+K1661</f>
        <v>0</v>
      </c>
      <c r="L1655" s="16">
        <f t="shared" si="2799"/>
        <v>479715.39999999997</v>
      </c>
      <c r="M1655" s="16">
        <f t="shared" si="2800"/>
        <v>437317.70000000001</v>
      </c>
      <c r="N1655" s="16">
        <f t="shared" si="2801"/>
        <v>440377.79999999999</v>
      </c>
      <c r="O1655" s="16">
        <f>O1656+O1658+O1661</f>
        <v>71873.148000000001</v>
      </c>
      <c r="P1655" s="16">
        <f>P1656+P1658+P1661</f>
        <v>77316.600000000006</v>
      </c>
      <c r="Q1655" s="16">
        <f>Q1656+Q1658+Q1661</f>
        <v>77316.600000000006</v>
      </c>
      <c r="R1655" s="16">
        <f t="shared" si="2854"/>
        <v>551588.54799999995</v>
      </c>
      <c r="S1655" s="16">
        <f t="shared" si="2855"/>
        <v>514634.30000000005</v>
      </c>
      <c r="T1655" s="16">
        <f t="shared" si="2856"/>
        <v>517694.40000000002</v>
      </c>
      <c r="U1655" s="16">
        <f>U1656+U1658+U1661</f>
        <v>0</v>
      </c>
      <c r="V1655" s="16">
        <f>V1656+V1658+V1661</f>
        <v>0</v>
      </c>
      <c r="W1655" s="16">
        <f>W1656+W1658+W1661</f>
        <v>0</v>
      </c>
      <c r="X1655" s="16">
        <f t="shared" si="2857"/>
        <v>551588.54799999995</v>
      </c>
      <c r="Y1655" s="16">
        <f t="shared" si="2858"/>
        <v>514634.30000000005</v>
      </c>
      <c r="Z1655" s="16">
        <f t="shared" si="2859"/>
        <v>517694.40000000002</v>
      </c>
      <c r="AA1655" s="16">
        <f>AA1656+AA1658+AA1661</f>
        <v>-635.60000000000002</v>
      </c>
      <c r="AB1655" s="16">
        <f>AB1656+AB1658+AB1661</f>
        <v>0</v>
      </c>
      <c r="AC1655" s="16">
        <f>AC1656+AC1658+AC1661</f>
        <v>0</v>
      </c>
      <c r="AD1655" s="16">
        <f t="shared" si="2860"/>
        <v>550952.94799999997</v>
      </c>
      <c r="AE1655" s="16">
        <f t="shared" si="2861"/>
        <v>514634.30000000005</v>
      </c>
      <c r="AF1655" s="16">
        <f t="shared" si="2862"/>
        <v>517694.40000000002</v>
      </c>
      <c r="AG1655" s="16">
        <f>AG1656+AG1658+AG1661</f>
        <v>0</v>
      </c>
      <c r="AH1655" s="16">
        <f t="shared" si="2863"/>
        <v>550952.94799999997</v>
      </c>
      <c r="AI1655" s="16">
        <f t="shared" si="2864"/>
        <v>514634.30000000005</v>
      </c>
      <c r="AJ1655" s="16">
        <f t="shared" si="2865"/>
        <v>517694.40000000002</v>
      </c>
      <c r="AK1655" s="16">
        <f>AK1656+AK1658+AK1661</f>
        <v>4925.9499999999998</v>
      </c>
      <c r="AL1655" s="16">
        <f>AL1656+AL1658+AL1661</f>
        <v>0</v>
      </c>
      <c r="AM1655" s="16">
        <f>AM1656+AM1658+AM1661</f>
        <v>0</v>
      </c>
      <c r="AN1655" s="16">
        <f t="shared" si="2866"/>
        <v>555878.89799999993</v>
      </c>
      <c r="AO1655" s="16">
        <f t="shared" si="2867"/>
        <v>514634.30000000005</v>
      </c>
      <c r="AP1655" s="16">
        <f t="shared" si="2868"/>
        <v>517694.40000000002</v>
      </c>
      <c r="AQ1655" s="16">
        <f>AQ1656+AQ1658+AQ1661</f>
        <v>0</v>
      </c>
      <c r="AR1655" s="16">
        <f>AR1656+AR1658+AR1661</f>
        <v>0</v>
      </c>
      <c r="AS1655" s="16">
        <f>AS1656+AS1658+AS1661</f>
        <v>0</v>
      </c>
      <c r="AT1655" s="16">
        <f t="shared" si="2869"/>
        <v>555878.89799999993</v>
      </c>
      <c r="AU1655" s="16">
        <f t="shared" si="2870"/>
        <v>514634.30000000005</v>
      </c>
      <c r="AV1655" s="16">
        <f t="shared" si="2871"/>
        <v>517694.40000000002</v>
      </c>
      <c r="AW1655" s="16">
        <f>AW1656+AW1658+AW1661</f>
        <v>0</v>
      </c>
      <c r="AX1655" s="16">
        <f>AX1656+AX1658+AX1661</f>
        <v>0</v>
      </c>
      <c r="AY1655" s="16">
        <f>AY1656+AY1658+AY1661</f>
        <v>0</v>
      </c>
      <c r="AZ1655" s="16">
        <f t="shared" si="2872"/>
        <v>555878.89799999993</v>
      </c>
      <c r="BA1655" s="16">
        <f t="shared" si="2873"/>
        <v>514634.30000000005</v>
      </c>
      <c r="BB1655" s="16">
        <f t="shared" si="2874"/>
        <v>517694.40000000002</v>
      </c>
      <c r="BC1655" s="16">
        <f>BC1656+BC1658+BC1661</f>
        <v>0</v>
      </c>
      <c r="BD1655" s="30"/>
      <c r="BE1655" s="30"/>
      <c r="BF1655" s="1"/>
      <c r="BG1655" s="1"/>
      <c r="BH1655" s="1"/>
      <c r="BI1655" s="1"/>
      <c r="BJ1655" s="1"/>
    </row>
    <row r="1656" s="1" customFormat="1" ht="90">
      <c r="A1656" s="13" t="s">
        <v>1067</v>
      </c>
      <c r="B1656" s="14" t="s">
        <v>148</v>
      </c>
      <c r="C1656" s="13"/>
      <c r="D1656" s="13"/>
      <c r="E1656" s="29" t="s">
        <v>149</v>
      </c>
      <c r="F1656" s="16">
        <f>F1657</f>
        <v>446948.09999999998</v>
      </c>
      <c r="G1656" s="16">
        <f>G1657</f>
        <v>405284</v>
      </c>
      <c r="H1656" s="16">
        <f>H1657</f>
        <v>409046.70000000001</v>
      </c>
      <c r="I1656" s="16">
        <f>I1657</f>
        <v>0</v>
      </c>
      <c r="J1656" s="16">
        <f>J1657</f>
        <v>0</v>
      </c>
      <c r="K1656" s="16">
        <f>K1657</f>
        <v>0</v>
      </c>
      <c r="L1656" s="16">
        <f t="shared" si="2799"/>
        <v>446948.09999999998</v>
      </c>
      <c r="M1656" s="16">
        <f t="shared" si="2800"/>
        <v>405284</v>
      </c>
      <c r="N1656" s="16">
        <f t="shared" si="2801"/>
        <v>409046.70000000001</v>
      </c>
      <c r="O1656" s="16">
        <f>O1657</f>
        <v>63392.400000000001</v>
      </c>
      <c r="P1656" s="16">
        <f>P1657</f>
        <v>77116.300000000003</v>
      </c>
      <c r="Q1656" s="16">
        <f>Q1657</f>
        <v>77116.300000000003</v>
      </c>
      <c r="R1656" s="16">
        <f t="shared" si="2854"/>
        <v>510340.5</v>
      </c>
      <c r="S1656" s="16">
        <f t="shared" si="2855"/>
        <v>482400.29999999999</v>
      </c>
      <c r="T1656" s="16">
        <f t="shared" si="2856"/>
        <v>486163</v>
      </c>
      <c r="U1656" s="16">
        <f>U1657</f>
        <v>0</v>
      </c>
      <c r="V1656" s="16">
        <f>V1657</f>
        <v>0</v>
      </c>
      <c r="W1656" s="16">
        <f>W1657</f>
        <v>0</v>
      </c>
      <c r="X1656" s="16">
        <f t="shared" si="2857"/>
        <v>510340.5</v>
      </c>
      <c r="Y1656" s="16">
        <f t="shared" si="2858"/>
        <v>482400.29999999999</v>
      </c>
      <c r="Z1656" s="16">
        <f t="shared" si="2859"/>
        <v>486163</v>
      </c>
      <c r="AA1656" s="16">
        <f>AA1657</f>
        <v>0</v>
      </c>
      <c r="AB1656" s="16">
        <f>AB1657</f>
        <v>0</v>
      </c>
      <c r="AC1656" s="16">
        <f>AC1657</f>
        <v>0</v>
      </c>
      <c r="AD1656" s="16">
        <f t="shared" si="2860"/>
        <v>510340.5</v>
      </c>
      <c r="AE1656" s="16">
        <f t="shared" si="2861"/>
        <v>482400.29999999999</v>
      </c>
      <c r="AF1656" s="16">
        <f t="shared" si="2862"/>
        <v>486163</v>
      </c>
      <c r="AG1656" s="16">
        <f>AG1657</f>
        <v>0</v>
      </c>
      <c r="AH1656" s="16">
        <f t="shared" si="2863"/>
        <v>510340.5</v>
      </c>
      <c r="AI1656" s="16">
        <f t="shared" si="2864"/>
        <v>482400.29999999999</v>
      </c>
      <c r="AJ1656" s="16">
        <f t="shared" si="2865"/>
        <v>486163</v>
      </c>
      <c r="AK1656" s="16">
        <f>AK1657</f>
        <v>0</v>
      </c>
      <c r="AL1656" s="16">
        <f>AL1657</f>
        <v>0</v>
      </c>
      <c r="AM1656" s="16">
        <f>AM1657</f>
        <v>0</v>
      </c>
      <c r="AN1656" s="16">
        <f t="shared" si="2866"/>
        <v>510340.5</v>
      </c>
      <c r="AO1656" s="16">
        <f t="shared" si="2867"/>
        <v>482400.29999999999</v>
      </c>
      <c r="AP1656" s="16">
        <f t="shared" si="2868"/>
        <v>486163</v>
      </c>
      <c r="AQ1656" s="16">
        <f>AQ1657</f>
        <v>0</v>
      </c>
      <c r="AR1656" s="16">
        <f>AR1657</f>
        <v>0</v>
      </c>
      <c r="AS1656" s="16">
        <f>AS1657</f>
        <v>0</v>
      </c>
      <c r="AT1656" s="16">
        <f t="shared" si="2869"/>
        <v>510340.5</v>
      </c>
      <c r="AU1656" s="16">
        <f t="shared" si="2870"/>
        <v>482400.29999999999</v>
      </c>
      <c r="AV1656" s="16">
        <f t="shared" si="2871"/>
        <v>486163</v>
      </c>
      <c r="AW1656" s="16">
        <f>AW1657</f>
        <v>0</v>
      </c>
      <c r="AX1656" s="16">
        <f>AX1657</f>
        <v>0</v>
      </c>
      <c r="AY1656" s="16">
        <f>AY1657</f>
        <v>0</v>
      </c>
      <c r="AZ1656" s="16">
        <f t="shared" si="2872"/>
        <v>510340.5</v>
      </c>
      <c r="BA1656" s="16">
        <f t="shared" si="2873"/>
        <v>482400.29999999999</v>
      </c>
      <c r="BB1656" s="16">
        <f t="shared" si="2874"/>
        <v>486163</v>
      </c>
      <c r="BC1656" s="16">
        <f>BC1657</f>
        <v>0</v>
      </c>
      <c r="BD1656" s="30"/>
      <c r="BE1656" s="30"/>
      <c r="BF1656" s="1"/>
      <c r="BG1656" s="1"/>
      <c r="BH1656" s="1"/>
      <c r="BI1656" s="1"/>
      <c r="BJ1656" s="1"/>
    </row>
    <row r="1657" s="1" customFormat="1" ht="60">
      <c r="A1657" s="13" t="s">
        <v>1067</v>
      </c>
      <c r="B1657" s="14">
        <v>100</v>
      </c>
      <c r="C1657" s="13" t="s">
        <v>37</v>
      </c>
      <c r="D1657" s="13" t="s">
        <v>242</v>
      </c>
      <c r="E1657" s="29" t="s">
        <v>377</v>
      </c>
      <c r="F1657" s="16">
        <v>446948.09999999998</v>
      </c>
      <c r="G1657" s="16">
        <v>405284</v>
      </c>
      <c r="H1657" s="16">
        <v>409046.70000000001</v>
      </c>
      <c r="I1657" s="16"/>
      <c r="J1657" s="16"/>
      <c r="K1657" s="16"/>
      <c r="L1657" s="16">
        <f t="shared" si="2799"/>
        <v>446948.09999999998</v>
      </c>
      <c r="M1657" s="16">
        <f t="shared" si="2800"/>
        <v>405284</v>
      </c>
      <c r="N1657" s="16">
        <f t="shared" si="2801"/>
        <v>409046.70000000001</v>
      </c>
      <c r="O1657" s="16">
        <v>63392.400000000001</v>
      </c>
      <c r="P1657" s="16">
        <v>77116.300000000003</v>
      </c>
      <c r="Q1657" s="16">
        <v>77116.300000000003</v>
      </c>
      <c r="R1657" s="16">
        <f t="shared" si="2854"/>
        <v>510340.5</v>
      </c>
      <c r="S1657" s="16">
        <f t="shared" si="2855"/>
        <v>482400.29999999999</v>
      </c>
      <c r="T1657" s="16">
        <f t="shared" si="2856"/>
        <v>486163</v>
      </c>
      <c r="U1657" s="16"/>
      <c r="V1657" s="16"/>
      <c r="W1657" s="16"/>
      <c r="X1657" s="16">
        <f t="shared" si="2857"/>
        <v>510340.5</v>
      </c>
      <c r="Y1657" s="16">
        <f t="shared" si="2858"/>
        <v>482400.29999999999</v>
      </c>
      <c r="Z1657" s="16">
        <f t="shared" si="2859"/>
        <v>486163</v>
      </c>
      <c r="AA1657" s="16"/>
      <c r="AB1657" s="16"/>
      <c r="AC1657" s="16"/>
      <c r="AD1657" s="16">
        <f t="shared" si="2860"/>
        <v>510340.5</v>
      </c>
      <c r="AE1657" s="16">
        <f t="shared" si="2861"/>
        <v>482400.29999999999</v>
      </c>
      <c r="AF1657" s="16">
        <f t="shared" si="2862"/>
        <v>486163</v>
      </c>
      <c r="AG1657" s="16"/>
      <c r="AH1657" s="16">
        <f t="shared" si="2863"/>
        <v>510340.5</v>
      </c>
      <c r="AI1657" s="16">
        <f t="shared" si="2864"/>
        <v>482400.29999999999</v>
      </c>
      <c r="AJ1657" s="16">
        <f t="shared" si="2865"/>
        <v>486163</v>
      </c>
      <c r="AK1657" s="16"/>
      <c r="AL1657" s="16"/>
      <c r="AM1657" s="16"/>
      <c r="AN1657" s="16">
        <f t="shared" si="2866"/>
        <v>510340.5</v>
      </c>
      <c r="AO1657" s="16">
        <f t="shared" si="2867"/>
        <v>482400.29999999999</v>
      </c>
      <c r="AP1657" s="16">
        <f t="shared" si="2868"/>
        <v>486163</v>
      </c>
      <c r="AQ1657" s="16"/>
      <c r="AR1657" s="16"/>
      <c r="AS1657" s="16"/>
      <c r="AT1657" s="16">
        <f t="shared" si="2869"/>
        <v>510340.5</v>
      </c>
      <c r="AU1657" s="16">
        <f t="shared" si="2870"/>
        <v>482400.29999999999</v>
      </c>
      <c r="AV1657" s="16">
        <f t="shared" si="2871"/>
        <v>486163</v>
      </c>
      <c r="AW1657" s="16"/>
      <c r="AX1657" s="16"/>
      <c r="AY1657" s="16"/>
      <c r="AZ1657" s="16">
        <f t="shared" si="2872"/>
        <v>510340.5</v>
      </c>
      <c r="BA1657" s="16">
        <f t="shared" si="2873"/>
        <v>482400.29999999999</v>
      </c>
      <c r="BB1657" s="16">
        <f t="shared" si="2874"/>
        <v>486163</v>
      </c>
      <c r="BC1657" s="16"/>
      <c r="BD1657" s="30"/>
      <c r="BE1657" s="30"/>
      <c r="BF1657" s="1"/>
      <c r="BG1657" s="1"/>
      <c r="BH1657" s="1"/>
      <c r="BI1657" s="1"/>
      <c r="BJ1657" s="1"/>
    </row>
    <row r="1658" s="1" customFormat="1" ht="30">
      <c r="A1658" s="13" t="s">
        <v>1067</v>
      </c>
      <c r="B1658" s="14" t="s">
        <v>66</v>
      </c>
      <c r="C1658" s="13"/>
      <c r="D1658" s="13"/>
      <c r="E1658" s="29" t="s">
        <v>67</v>
      </c>
      <c r="F1658" s="16">
        <f>F1659</f>
        <v>32167.299999999999</v>
      </c>
      <c r="G1658" s="16">
        <f>G1659</f>
        <v>31433.700000000001</v>
      </c>
      <c r="H1658" s="16">
        <f>H1659</f>
        <v>30731.099999999999</v>
      </c>
      <c r="I1658" s="16">
        <f>I1659</f>
        <v>0</v>
      </c>
      <c r="J1658" s="16">
        <f>J1659</f>
        <v>0</v>
      </c>
      <c r="K1658" s="16">
        <f>K1659</f>
        <v>0</v>
      </c>
      <c r="L1658" s="16">
        <f t="shared" si="2799"/>
        <v>32167.299999999999</v>
      </c>
      <c r="M1658" s="16">
        <f t="shared" si="2800"/>
        <v>31433.700000000001</v>
      </c>
      <c r="N1658" s="16">
        <f t="shared" si="2801"/>
        <v>30731.099999999999</v>
      </c>
      <c r="O1658" s="16">
        <f>O1659+O1660</f>
        <v>8480.7479999999996</v>
      </c>
      <c r="P1658" s="16">
        <f>P1659+P1660</f>
        <v>200.30000000000001</v>
      </c>
      <c r="Q1658" s="16">
        <f>Q1659+Q1660</f>
        <v>200.30000000000001</v>
      </c>
      <c r="R1658" s="16">
        <f t="shared" si="2854"/>
        <v>40648.047999999995</v>
      </c>
      <c r="S1658" s="16">
        <f t="shared" si="2855"/>
        <v>31634</v>
      </c>
      <c r="T1658" s="16">
        <f t="shared" si="2856"/>
        <v>30931.399999999998</v>
      </c>
      <c r="U1658" s="16">
        <f>U1659+U1660</f>
        <v>0</v>
      </c>
      <c r="V1658" s="16">
        <f>V1659+V1660</f>
        <v>0</v>
      </c>
      <c r="W1658" s="16">
        <f>W1659+W1660</f>
        <v>0</v>
      </c>
      <c r="X1658" s="16">
        <f t="shared" si="2857"/>
        <v>40648.047999999995</v>
      </c>
      <c r="Y1658" s="16">
        <f t="shared" si="2858"/>
        <v>31634</v>
      </c>
      <c r="Z1658" s="16">
        <f t="shared" si="2859"/>
        <v>30931.399999999998</v>
      </c>
      <c r="AA1658" s="16">
        <f>AA1659+AA1660</f>
        <v>-635.60000000000002</v>
      </c>
      <c r="AB1658" s="16">
        <f>AB1659+AB1660</f>
        <v>0</v>
      </c>
      <c r="AC1658" s="16">
        <f>AC1659+AC1660</f>
        <v>0</v>
      </c>
      <c r="AD1658" s="16">
        <f t="shared" si="2860"/>
        <v>40012.447999999997</v>
      </c>
      <c r="AE1658" s="16">
        <f t="shared" si="2861"/>
        <v>31634</v>
      </c>
      <c r="AF1658" s="16">
        <f t="shared" si="2862"/>
        <v>30931.399999999998</v>
      </c>
      <c r="AG1658" s="16">
        <f>AG1659+AG1660</f>
        <v>0</v>
      </c>
      <c r="AH1658" s="16">
        <f t="shared" si="2863"/>
        <v>40012.447999999997</v>
      </c>
      <c r="AI1658" s="16">
        <f t="shared" si="2864"/>
        <v>31634</v>
      </c>
      <c r="AJ1658" s="16">
        <f t="shared" si="2865"/>
        <v>30931.399999999998</v>
      </c>
      <c r="AK1658" s="16">
        <f>AK1659+AK1660</f>
        <v>4925.9499999999998</v>
      </c>
      <c r="AL1658" s="16">
        <f>AL1659+AL1660</f>
        <v>0</v>
      </c>
      <c r="AM1658" s="16">
        <f>AM1659+AM1660</f>
        <v>0</v>
      </c>
      <c r="AN1658" s="16">
        <f t="shared" si="2866"/>
        <v>44938.397999999994</v>
      </c>
      <c r="AO1658" s="16">
        <f t="shared" si="2867"/>
        <v>31634</v>
      </c>
      <c r="AP1658" s="16">
        <f t="shared" si="2868"/>
        <v>30931.399999999998</v>
      </c>
      <c r="AQ1658" s="16">
        <f>AQ1659+AQ1660</f>
        <v>0</v>
      </c>
      <c r="AR1658" s="16">
        <f>AR1659+AR1660</f>
        <v>0</v>
      </c>
      <c r="AS1658" s="16">
        <f>AS1659+AS1660</f>
        <v>0</v>
      </c>
      <c r="AT1658" s="16">
        <f t="shared" si="2869"/>
        <v>44938.397999999994</v>
      </c>
      <c r="AU1658" s="16">
        <f t="shared" si="2870"/>
        <v>31634</v>
      </c>
      <c r="AV1658" s="16">
        <f t="shared" si="2871"/>
        <v>30931.399999999998</v>
      </c>
      <c r="AW1658" s="16">
        <f>AW1659+AW1660</f>
        <v>0</v>
      </c>
      <c r="AX1658" s="16">
        <f>AX1659+AX1660</f>
        <v>0</v>
      </c>
      <c r="AY1658" s="16">
        <f>AY1659+AY1660</f>
        <v>0</v>
      </c>
      <c r="AZ1658" s="16">
        <f t="shared" si="2872"/>
        <v>44938.397999999994</v>
      </c>
      <c r="BA1658" s="16">
        <f t="shared" si="2873"/>
        <v>31634</v>
      </c>
      <c r="BB1658" s="16">
        <f t="shared" si="2874"/>
        <v>30931.399999999998</v>
      </c>
      <c r="BC1658" s="16">
        <f>BC1659+BC1660</f>
        <v>0</v>
      </c>
      <c r="BD1658" s="30"/>
      <c r="BE1658" s="30"/>
      <c r="BF1658" s="1"/>
      <c r="BG1658" s="1"/>
      <c r="BH1658" s="1"/>
      <c r="BI1658" s="1"/>
      <c r="BJ1658" s="1"/>
    </row>
    <row r="1659" s="1" customFormat="1" ht="60">
      <c r="A1659" s="13" t="s">
        <v>1067</v>
      </c>
      <c r="B1659" s="14">
        <v>200</v>
      </c>
      <c r="C1659" s="13" t="s">
        <v>37</v>
      </c>
      <c r="D1659" s="13" t="s">
        <v>242</v>
      </c>
      <c r="E1659" s="29" t="s">
        <v>377</v>
      </c>
      <c r="F1659" s="16">
        <v>32167.299999999999</v>
      </c>
      <c r="G1659" s="16">
        <v>31433.700000000001</v>
      </c>
      <c r="H1659" s="16">
        <v>30731.099999999999</v>
      </c>
      <c r="I1659" s="16"/>
      <c r="J1659" s="16"/>
      <c r="K1659" s="16"/>
      <c r="L1659" s="16">
        <f t="shared" si="2799"/>
        <v>32167.299999999999</v>
      </c>
      <c r="M1659" s="16">
        <f t="shared" si="2800"/>
        <v>31433.700000000001</v>
      </c>
      <c r="N1659" s="16">
        <f t="shared" si="2801"/>
        <v>30731.099999999999</v>
      </c>
      <c r="O1659" s="16">
        <f>6745.948+1534.5</f>
        <v>8280.4480000000003</v>
      </c>
      <c r="P1659" s="16"/>
      <c r="Q1659" s="16"/>
      <c r="R1659" s="16">
        <f t="shared" si="2854"/>
        <v>40447.748</v>
      </c>
      <c r="S1659" s="16">
        <f t="shared" si="2855"/>
        <v>31433.700000000001</v>
      </c>
      <c r="T1659" s="16">
        <f t="shared" si="2856"/>
        <v>30731.099999999999</v>
      </c>
      <c r="U1659" s="16"/>
      <c r="V1659" s="16"/>
      <c r="W1659" s="16"/>
      <c r="X1659" s="16">
        <f t="shared" si="2857"/>
        <v>40447.748</v>
      </c>
      <c r="Y1659" s="16">
        <f t="shared" si="2858"/>
        <v>31433.700000000001</v>
      </c>
      <c r="Z1659" s="16">
        <f t="shared" si="2859"/>
        <v>30731.099999999999</v>
      </c>
      <c r="AA1659" s="16">
        <v>-635.60000000000002</v>
      </c>
      <c r="AB1659" s="16"/>
      <c r="AC1659" s="16"/>
      <c r="AD1659" s="16">
        <f t="shared" si="2860"/>
        <v>39812.148000000001</v>
      </c>
      <c r="AE1659" s="16">
        <f t="shared" si="2861"/>
        <v>31433.700000000001</v>
      </c>
      <c r="AF1659" s="16">
        <f t="shared" si="2862"/>
        <v>30731.099999999999</v>
      </c>
      <c r="AG1659" s="16"/>
      <c r="AH1659" s="16">
        <f t="shared" si="2863"/>
        <v>39812.148000000001</v>
      </c>
      <c r="AI1659" s="16">
        <f t="shared" si="2864"/>
        <v>31433.700000000001</v>
      </c>
      <c r="AJ1659" s="16">
        <f t="shared" si="2865"/>
        <v>30731.099999999999</v>
      </c>
      <c r="AK1659" s="16">
        <v>5000</v>
      </c>
      <c r="AL1659" s="16"/>
      <c r="AM1659" s="16"/>
      <c r="AN1659" s="16">
        <f t="shared" si="2866"/>
        <v>44812.148000000001</v>
      </c>
      <c r="AO1659" s="16">
        <f t="shared" si="2867"/>
        <v>31433.700000000001</v>
      </c>
      <c r="AP1659" s="16">
        <f t="shared" si="2868"/>
        <v>30731.099999999999</v>
      </c>
      <c r="AQ1659" s="16"/>
      <c r="AR1659" s="16"/>
      <c r="AS1659" s="16"/>
      <c r="AT1659" s="16">
        <f t="shared" si="2869"/>
        <v>44812.148000000001</v>
      </c>
      <c r="AU1659" s="16">
        <f t="shared" si="2870"/>
        <v>31433.700000000001</v>
      </c>
      <c r="AV1659" s="16">
        <f t="shared" si="2871"/>
        <v>30731.099999999999</v>
      </c>
      <c r="AW1659" s="16"/>
      <c r="AX1659" s="16"/>
      <c r="AY1659" s="16"/>
      <c r="AZ1659" s="16">
        <f t="shared" si="2872"/>
        <v>44812.148000000001</v>
      </c>
      <c r="BA1659" s="16">
        <f t="shared" si="2873"/>
        <v>31433.700000000001</v>
      </c>
      <c r="BB1659" s="16">
        <f t="shared" si="2874"/>
        <v>30731.099999999999</v>
      </c>
      <c r="BC1659" s="16"/>
      <c r="BD1659" s="30"/>
      <c r="BE1659" s="30"/>
      <c r="BF1659" s="1"/>
      <c r="BG1659" s="1"/>
      <c r="BH1659" s="1"/>
      <c r="BI1659" s="1"/>
      <c r="BJ1659" s="1"/>
    </row>
    <row r="1660" s="1" customFormat="1" ht="15">
      <c r="A1660" s="13" t="s">
        <v>1067</v>
      </c>
      <c r="B1660" s="14">
        <v>200</v>
      </c>
      <c r="C1660" s="13" t="s">
        <v>37</v>
      </c>
      <c r="D1660" s="13" t="s">
        <v>38</v>
      </c>
      <c r="E1660" s="29" t="s">
        <v>39</v>
      </c>
      <c r="F1660" s="16"/>
      <c r="G1660" s="16"/>
      <c r="H1660" s="16"/>
      <c r="I1660" s="16"/>
      <c r="J1660" s="16"/>
      <c r="K1660" s="16"/>
      <c r="L1660" s="16"/>
      <c r="M1660" s="16"/>
      <c r="N1660" s="16"/>
      <c r="O1660" s="16">
        <v>200.30000000000001</v>
      </c>
      <c r="P1660" s="16">
        <v>200.30000000000001</v>
      </c>
      <c r="Q1660" s="16">
        <v>200.30000000000001</v>
      </c>
      <c r="R1660" s="16">
        <f t="shared" si="2854"/>
        <v>200.30000000000001</v>
      </c>
      <c r="S1660" s="16">
        <f t="shared" si="2855"/>
        <v>200.30000000000001</v>
      </c>
      <c r="T1660" s="16">
        <f t="shared" si="2856"/>
        <v>200.30000000000001</v>
      </c>
      <c r="U1660" s="16"/>
      <c r="V1660" s="16"/>
      <c r="W1660" s="16"/>
      <c r="X1660" s="16">
        <f t="shared" si="2857"/>
        <v>200.30000000000001</v>
      </c>
      <c r="Y1660" s="16">
        <f t="shared" si="2858"/>
        <v>200.30000000000001</v>
      </c>
      <c r="Z1660" s="16">
        <f t="shared" si="2859"/>
        <v>200.30000000000001</v>
      </c>
      <c r="AA1660" s="16"/>
      <c r="AB1660" s="16"/>
      <c r="AC1660" s="16"/>
      <c r="AD1660" s="16">
        <f t="shared" si="2860"/>
        <v>200.30000000000001</v>
      </c>
      <c r="AE1660" s="16">
        <f t="shared" si="2861"/>
        <v>200.30000000000001</v>
      </c>
      <c r="AF1660" s="16">
        <f t="shared" si="2862"/>
        <v>200.30000000000001</v>
      </c>
      <c r="AG1660" s="16"/>
      <c r="AH1660" s="16">
        <f t="shared" si="2863"/>
        <v>200.30000000000001</v>
      </c>
      <c r="AI1660" s="16">
        <f t="shared" si="2864"/>
        <v>200.30000000000001</v>
      </c>
      <c r="AJ1660" s="16">
        <f t="shared" si="2865"/>
        <v>200.30000000000001</v>
      </c>
      <c r="AK1660" s="16">
        <v>-74.049999999999997</v>
      </c>
      <c r="AL1660" s="16"/>
      <c r="AM1660" s="16"/>
      <c r="AN1660" s="16">
        <f t="shared" si="2866"/>
        <v>126.25000000000001</v>
      </c>
      <c r="AO1660" s="16">
        <f t="shared" si="2867"/>
        <v>200.30000000000001</v>
      </c>
      <c r="AP1660" s="16">
        <f t="shared" si="2868"/>
        <v>200.30000000000001</v>
      </c>
      <c r="AQ1660" s="16"/>
      <c r="AR1660" s="16"/>
      <c r="AS1660" s="16"/>
      <c r="AT1660" s="16">
        <f t="shared" si="2869"/>
        <v>126.25000000000001</v>
      </c>
      <c r="AU1660" s="16">
        <f t="shared" si="2870"/>
        <v>200.30000000000001</v>
      </c>
      <c r="AV1660" s="16">
        <f t="shared" si="2871"/>
        <v>200.30000000000001</v>
      </c>
      <c r="AW1660" s="16"/>
      <c r="AX1660" s="16"/>
      <c r="AY1660" s="16"/>
      <c r="AZ1660" s="16">
        <f t="shared" si="2872"/>
        <v>126.25000000000001</v>
      </c>
      <c r="BA1660" s="16">
        <f t="shared" si="2873"/>
        <v>200.30000000000001</v>
      </c>
      <c r="BB1660" s="16">
        <f t="shared" si="2874"/>
        <v>200.30000000000001</v>
      </c>
      <c r="BC1660" s="16"/>
      <c r="BD1660" s="30"/>
      <c r="BE1660" s="30"/>
      <c r="BF1660" s="1"/>
      <c r="BG1660" s="1"/>
      <c r="BH1660" s="1"/>
      <c r="BI1660" s="1"/>
      <c r="BJ1660" s="1"/>
    </row>
    <row r="1661" s="1" customFormat="1" ht="30">
      <c r="A1661" s="13" t="s">
        <v>1067</v>
      </c>
      <c r="B1661" s="14" t="s">
        <v>192</v>
      </c>
      <c r="C1661" s="13"/>
      <c r="D1661" s="13"/>
      <c r="E1661" s="29" t="s">
        <v>193</v>
      </c>
      <c r="F1661" s="16">
        <f>F1662</f>
        <v>600</v>
      </c>
      <c r="G1661" s="16">
        <f>G1662</f>
        <v>600</v>
      </c>
      <c r="H1661" s="16">
        <f>H1662</f>
        <v>600</v>
      </c>
      <c r="I1661" s="16">
        <f>I1662</f>
        <v>0</v>
      </c>
      <c r="J1661" s="16">
        <f>J1662</f>
        <v>0</v>
      </c>
      <c r="K1661" s="16">
        <f>K1662</f>
        <v>0</v>
      </c>
      <c r="L1661" s="16">
        <f t="shared" si="2799"/>
        <v>600</v>
      </c>
      <c r="M1661" s="16">
        <f t="shared" si="2800"/>
        <v>600</v>
      </c>
      <c r="N1661" s="16">
        <f t="shared" si="2801"/>
        <v>600</v>
      </c>
      <c r="O1661" s="16">
        <f>O1662</f>
        <v>0</v>
      </c>
      <c r="P1661" s="16">
        <f>P1662</f>
        <v>0</v>
      </c>
      <c r="Q1661" s="16">
        <f>Q1662</f>
        <v>0</v>
      </c>
      <c r="R1661" s="16">
        <f t="shared" si="2854"/>
        <v>600</v>
      </c>
      <c r="S1661" s="16">
        <f t="shared" si="2855"/>
        <v>600</v>
      </c>
      <c r="T1661" s="16">
        <f t="shared" si="2856"/>
        <v>600</v>
      </c>
      <c r="U1661" s="16">
        <f>U1662</f>
        <v>0</v>
      </c>
      <c r="V1661" s="16">
        <f>V1662</f>
        <v>0</v>
      </c>
      <c r="W1661" s="16">
        <f>W1662</f>
        <v>0</v>
      </c>
      <c r="X1661" s="16">
        <f t="shared" si="2857"/>
        <v>600</v>
      </c>
      <c r="Y1661" s="16">
        <f t="shared" si="2858"/>
        <v>600</v>
      </c>
      <c r="Z1661" s="16">
        <f t="shared" si="2859"/>
        <v>600</v>
      </c>
      <c r="AA1661" s="16">
        <f>AA1662</f>
        <v>0</v>
      </c>
      <c r="AB1661" s="16">
        <f>AB1662</f>
        <v>0</v>
      </c>
      <c r="AC1661" s="16">
        <f>AC1662</f>
        <v>0</v>
      </c>
      <c r="AD1661" s="16">
        <f t="shared" si="2860"/>
        <v>600</v>
      </c>
      <c r="AE1661" s="16">
        <f t="shared" si="2861"/>
        <v>600</v>
      </c>
      <c r="AF1661" s="16">
        <f t="shared" si="2862"/>
        <v>600</v>
      </c>
      <c r="AG1661" s="16">
        <f>AG1662</f>
        <v>0</v>
      </c>
      <c r="AH1661" s="16">
        <f t="shared" si="2863"/>
        <v>600</v>
      </c>
      <c r="AI1661" s="16">
        <f t="shared" si="2864"/>
        <v>600</v>
      </c>
      <c r="AJ1661" s="16">
        <f t="shared" si="2865"/>
        <v>600</v>
      </c>
      <c r="AK1661" s="16">
        <f>AK1662</f>
        <v>0</v>
      </c>
      <c r="AL1661" s="16">
        <f>AL1662</f>
        <v>0</v>
      </c>
      <c r="AM1661" s="16">
        <f>AM1662</f>
        <v>0</v>
      </c>
      <c r="AN1661" s="16">
        <f t="shared" si="2866"/>
        <v>600</v>
      </c>
      <c r="AO1661" s="16">
        <f t="shared" si="2867"/>
        <v>600</v>
      </c>
      <c r="AP1661" s="16">
        <f t="shared" si="2868"/>
        <v>600</v>
      </c>
      <c r="AQ1661" s="16">
        <f>AQ1662</f>
        <v>0</v>
      </c>
      <c r="AR1661" s="16">
        <f>AR1662</f>
        <v>0</v>
      </c>
      <c r="AS1661" s="16">
        <f>AS1662</f>
        <v>0</v>
      </c>
      <c r="AT1661" s="16">
        <f t="shared" si="2869"/>
        <v>600</v>
      </c>
      <c r="AU1661" s="16">
        <f t="shared" si="2870"/>
        <v>600</v>
      </c>
      <c r="AV1661" s="16">
        <f t="shared" si="2871"/>
        <v>600</v>
      </c>
      <c r="AW1661" s="16">
        <f>AW1662</f>
        <v>0</v>
      </c>
      <c r="AX1661" s="16">
        <f>AX1662</f>
        <v>0</v>
      </c>
      <c r="AY1661" s="16">
        <f>AY1662</f>
        <v>0</v>
      </c>
      <c r="AZ1661" s="16">
        <f t="shared" si="2872"/>
        <v>600</v>
      </c>
      <c r="BA1661" s="16">
        <f t="shared" si="2873"/>
        <v>600</v>
      </c>
      <c r="BB1661" s="16">
        <f t="shared" si="2874"/>
        <v>600</v>
      </c>
      <c r="BC1661" s="16">
        <f>BC1662</f>
        <v>0</v>
      </c>
      <c r="BD1661" s="30"/>
      <c r="BE1661" s="30"/>
      <c r="BF1661" s="1"/>
      <c r="BG1661" s="1"/>
      <c r="BH1661" s="1"/>
      <c r="BI1661" s="1"/>
      <c r="BJ1661" s="1"/>
    </row>
    <row r="1662" s="1" customFormat="1" ht="60">
      <c r="A1662" s="13" t="s">
        <v>1067</v>
      </c>
      <c r="B1662" s="14">
        <v>300</v>
      </c>
      <c r="C1662" s="13" t="s">
        <v>37</v>
      </c>
      <c r="D1662" s="13" t="s">
        <v>242</v>
      </c>
      <c r="E1662" s="29" t="s">
        <v>377</v>
      </c>
      <c r="F1662" s="16">
        <v>600</v>
      </c>
      <c r="G1662" s="16">
        <v>600</v>
      </c>
      <c r="H1662" s="16">
        <v>600</v>
      </c>
      <c r="I1662" s="16"/>
      <c r="J1662" s="16"/>
      <c r="K1662" s="16"/>
      <c r="L1662" s="16">
        <f t="shared" si="2799"/>
        <v>600</v>
      </c>
      <c r="M1662" s="16">
        <f t="shared" si="2800"/>
        <v>600</v>
      </c>
      <c r="N1662" s="16">
        <f t="shared" si="2801"/>
        <v>600</v>
      </c>
      <c r="O1662" s="16"/>
      <c r="P1662" s="16"/>
      <c r="Q1662" s="16"/>
      <c r="R1662" s="16">
        <f t="shared" si="2854"/>
        <v>600</v>
      </c>
      <c r="S1662" s="16">
        <f t="shared" si="2855"/>
        <v>600</v>
      </c>
      <c r="T1662" s="16">
        <f t="shared" si="2856"/>
        <v>600</v>
      </c>
      <c r="U1662" s="16"/>
      <c r="V1662" s="16"/>
      <c r="W1662" s="16"/>
      <c r="X1662" s="16">
        <f t="shared" si="2857"/>
        <v>600</v>
      </c>
      <c r="Y1662" s="16">
        <f t="shared" si="2858"/>
        <v>600</v>
      </c>
      <c r="Z1662" s="16">
        <f t="shared" si="2859"/>
        <v>600</v>
      </c>
      <c r="AA1662" s="16"/>
      <c r="AB1662" s="16"/>
      <c r="AC1662" s="16"/>
      <c r="AD1662" s="16">
        <f t="shared" si="2860"/>
        <v>600</v>
      </c>
      <c r="AE1662" s="16">
        <f t="shared" si="2861"/>
        <v>600</v>
      </c>
      <c r="AF1662" s="16">
        <f t="shared" si="2862"/>
        <v>600</v>
      </c>
      <c r="AG1662" s="16"/>
      <c r="AH1662" s="16">
        <f t="shared" si="2863"/>
        <v>600</v>
      </c>
      <c r="AI1662" s="16">
        <f t="shared" si="2864"/>
        <v>600</v>
      </c>
      <c r="AJ1662" s="16">
        <f t="shared" si="2865"/>
        <v>600</v>
      </c>
      <c r="AK1662" s="16"/>
      <c r="AL1662" s="16"/>
      <c r="AM1662" s="16"/>
      <c r="AN1662" s="16">
        <f t="shared" si="2866"/>
        <v>600</v>
      </c>
      <c r="AO1662" s="16">
        <f t="shared" si="2867"/>
        <v>600</v>
      </c>
      <c r="AP1662" s="16">
        <f t="shared" si="2868"/>
        <v>600</v>
      </c>
      <c r="AQ1662" s="16"/>
      <c r="AR1662" s="16"/>
      <c r="AS1662" s="16"/>
      <c r="AT1662" s="16">
        <f t="shared" si="2869"/>
        <v>600</v>
      </c>
      <c r="AU1662" s="16">
        <f t="shared" si="2870"/>
        <v>600</v>
      </c>
      <c r="AV1662" s="16">
        <f t="shared" si="2871"/>
        <v>600</v>
      </c>
      <c r="AW1662" s="16"/>
      <c r="AX1662" s="16"/>
      <c r="AY1662" s="16"/>
      <c r="AZ1662" s="16">
        <f t="shared" si="2872"/>
        <v>600</v>
      </c>
      <c r="BA1662" s="16">
        <f t="shared" si="2873"/>
        <v>600</v>
      </c>
      <c r="BB1662" s="16">
        <f t="shared" si="2874"/>
        <v>600</v>
      </c>
      <c r="BC1662" s="16"/>
      <c r="BD1662" s="30"/>
      <c r="BE1662" s="30"/>
      <c r="BF1662" s="1"/>
      <c r="BG1662" s="1"/>
      <c r="BH1662" s="1"/>
      <c r="BI1662" s="1"/>
      <c r="BJ1662" s="1"/>
    </row>
    <row r="1663" s="17" customFormat="1" ht="60">
      <c r="A1663" s="18" t="s">
        <v>1068</v>
      </c>
      <c r="B1663" s="19"/>
      <c r="C1663" s="18"/>
      <c r="D1663" s="18"/>
      <c r="E1663" s="20" t="s">
        <v>1069</v>
      </c>
      <c r="F1663" s="21">
        <f>F1664+F1670</f>
        <v>145500</v>
      </c>
      <c r="G1663" s="21">
        <f>G1664+G1670</f>
        <v>40000</v>
      </c>
      <c r="H1663" s="21">
        <f>H1664+H1670</f>
        <v>40000</v>
      </c>
      <c r="I1663" s="21">
        <f>I1664+I1670</f>
        <v>39418.599999999999</v>
      </c>
      <c r="J1663" s="21">
        <f>J1664+J1670</f>
        <v>0</v>
      </c>
      <c r="K1663" s="21">
        <f>K1664+K1670</f>
        <v>0</v>
      </c>
      <c r="L1663" s="21">
        <f t="shared" si="2799"/>
        <v>184918.60000000001</v>
      </c>
      <c r="M1663" s="21">
        <f t="shared" si="2800"/>
        <v>40000</v>
      </c>
      <c r="N1663" s="21">
        <f t="shared" si="2801"/>
        <v>40000</v>
      </c>
      <c r="O1663" s="21">
        <f>O1664+O1670</f>
        <v>98586.680999999997</v>
      </c>
      <c r="P1663" s="21">
        <f>P1664+P1670</f>
        <v>0</v>
      </c>
      <c r="Q1663" s="21">
        <f>Q1664+Q1670</f>
        <v>0</v>
      </c>
      <c r="R1663" s="21">
        <f t="shared" si="2854"/>
        <v>283505.28100000002</v>
      </c>
      <c r="S1663" s="21">
        <f t="shared" si="2855"/>
        <v>40000</v>
      </c>
      <c r="T1663" s="21">
        <f t="shared" si="2856"/>
        <v>40000</v>
      </c>
      <c r="U1663" s="21">
        <f>U1664+U1670</f>
        <v>239055.92499999999</v>
      </c>
      <c r="V1663" s="21">
        <f>V1664+V1670</f>
        <v>0</v>
      </c>
      <c r="W1663" s="21">
        <f>W1664+W1670</f>
        <v>0</v>
      </c>
      <c r="X1663" s="21">
        <f t="shared" si="2857"/>
        <v>522561.20600000001</v>
      </c>
      <c r="Y1663" s="21">
        <f t="shared" si="2858"/>
        <v>40000</v>
      </c>
      <c r="Z1663" s="21">
        <f t="shared" si="2859"/>
        <v>40000</v>
      </c>
      <c r="AA1663" s="21">
        <f>AA1664+AA1670</f>
        <v>-239055.92499999999</v>
      </c>
      <c r="AB1663" s="21">
        <f>AB1664+AB1670</f>
        <v>0</v>
      </c>
      <c r="AC1663" s="21">
        <f>AC1664+AC1670</f>
        <v>0</v>
      </c>
      <c r="AD1663" s="21">
        <f t="shared" si="2860"/>
        <v>283505.28100000002</v>
      </c>
      <c r="AE1663" s="21">
        <f t="shared" si="2861"/>
        <v>40000</v>
      </c>
      <c r="AF1663" s="21">
        <f t="shared" si="2862"/>
        <v>40000</v>
      </c>
      <c r="AG1663" s="21">
        <f>AG1664+AG1670</f>
        <v>0</v>
      </c>
      <c r="AH1663" s="21">
        <f t="shared" si="2863"/>
        <v>283505.28100000002</v>
      </c>
      <c r="AI1663" s="21">
        <f t="shared" si="2864"/>
        <v>40000</v>
      </c>
      <c r="AJ1663" s="21">
        <f t="shared" si="2865"/>
        <v>40000</v>
      </c>
      <c r="AK1663" s="21">
        <f>AK1664+AK1670</f>
        <v>0</v>
      </c>
      <c r="AL1663" s="21">
        <f>AL1664+AL1670</f>
        <v>0</v>
      </c>
      <c r="AM1663" s="21">
        <f>AM1664+AM1670</f>
        <v>0</v>
      </c>
      <c r="AN1663" s="21">
        <f t="shared" si="2866"/>
        <v>283505.28100000002</v>
      </c>
      <c r="AO1663" s="21">
        <f t="shared" si="2867"/>
        <v>40000</v>
      </c>
      <c r="AP1663" s="21">
        <f t="shared" si="2868"/>
        <v>40000</v>
      </c>
      <c r="AQ1663" s="21">
        <f>AQ1664+AQ1670</f>
        <v>0</v>
      </c>
      <c r="AR1663" s="21">
        <f>AR1664+AR1670</f>
        <v>0</v>
      </c>
      <c r="AS1663" s="21">
        <f>AS1664+AS1670</f>
        <v>0</v>
      </c>
      <c r="AT1663" s="21">
        <f t="shared" si="2869"/>
        <v>283505.28100000002</v>
      </c>
      <c r="AU1663" s="21">
        <f t="shared" si="2870"/>
        <v>40000</v>
      </c>
      <c r="AV1663" s="21">
        <f t="shared" si="2871"/>
        <v>40000</v>
      </c>
      <c r="AW1663" s="21">
        <f>AW1664+AW1670</f>
        <v>40171.756000000001</v>
      </c>
      <c r="AX1663" s="21">
        <f>AX1664+AX1670</f>
        <v>20415.400000000001</v>
      </c>
      <c r="AY1663" s="21">
        <f>AY1664+AY1670</f>
        <v>0</v>
      </c>
      <c r="AZ1663" s="21">
        <f t="shared" si="2872"/>
        <v>323677.03700000001</v>
      </c>
      <c r="BA1663" s="21">
        <f t="shared" si="2873"/>
        <v>60415.400000000001</v>
      </c>
      <c r="BB1663" s="21">
        <f t="shared" si="2874"/>
        <v>40000</v>
      </c>
      <c r="BC1663" s="21">
        <f>BC1664+BC1670</f>
        <v>0</v>
      </c>
      <c r="BD1663" s="22"/>
      <c r="BE1663" s="22"/>
      <c r="BF1663" s="17"/>
      <c r="BG1663" s="17"/>
      <c r="BH1663" s="17"/>
      <c r="BI1663" s="17"/>
      <c r="BJ1663" s="17"/>
    </row>
    <row r="1664" s="23" customFormat="1" ht="45">
      <c r="A1664" s="24" t="s">
        <v>1070</v>
      </c>
      <c r="B1664" s="25"/>
      <c r="C1664" s="24"/>
      <c r="D1664" s="24"/>
      <c r="E1664" s="26" t="s">
        <v>1071</v>
      </c>
      <c r="F1664" s="27">
        <f>F1665</f>
        <v>45500</v>
      </c>
      <c r="G1664" s="27">
        <f>G1665</f>
        <v>0</v>
      </c>
      <c r="H1664" s="27">
        <f>H1665</f>
        <v>0</v>
      </c>
      <c r="I1664" s="27">
        <f>I1665</f>
        <v>0</v>
      </c>
      <c r="J1664" s="27">
        <f>J1665</f>
        <v>0</v>
      </c>
      <c r="K1664" s="27">
        <f>K1665</f>
        <v>0</v>
      </c>
      <c r="L1664" s="27">
        <f t="shared" si="2799"/>
        <v>45500</v>
      </c>
      <c r="M1664" s="27">
        <f t="shared" si="2800"/>
        <v>0</v>
      </c>
      <c r="N1664" s="27">
        <f t="shared" si="2801"/>
        <v>0</v>
      </c>
      <c r="O1664" s="27">
        <f>O1665</f>
        <v>0</v>
      </c>
      <c r="P1664" s="27">
        <f>P1665</f>
        <v>0</v>
      </c>
      <c r="Q1664" s="27">
        <f>Q1665</f>
        <v>0</v>
      </c>
      <c r="R1664" s="27">
        <f t="shared" si="2854"/>
        <v>45500</v>
      </c>
      <c r="S1664" s="27">
        <f t="shared" si="2855"/>
        <v>0</v>
      </c>
      <c r="T1664" s="27">
        <f t="shared" si="2856"/>
        <v>0</v>
      </c>
      <c r="U1664" s="27">
        <f>U1665</f>
        <v>0</v>
      </c>
      <c r="V1664" s="27">
        <f>V1665</f>
        <v>0</v>
      </c>
      <c r="W1664" s="27">
        <f>W1665</f>
        <v>0</v>
      </c>
      <c r="X1664" s="27">
        <f t="shared" si="2857"/>
        <v>45500</v>
      </c>
      <c r="Y1664" s="27">
        <f t="shared" si="2858"/>
        <v>0</v>
      </c>
      <c r="Z1664" s="27">
        <f t="shared" si="2859"/>
        <v>0</v>
      </c>
      <c r="AA1664" s="27">
        <f>AA1665</f>
        <v>0</v>
      </c>
      <c r="AB1664" s="27">
        <f>AB1665</f>
        <v>0</v>
      </c>
      <c r="AC1664" s="27">
        <f>AC1665</f>
        <v>0</v>
      </c>
      <c r="AD1664" s="27">
        <f t="shared" si="2860"/>
        <v>45500</v>
      </c>
      <c r="AE1664" s="27">
        <f t="shared" si="2861"/>
        <v>0</v>
      </c>
      <c r="AF1664" s="27">
        <f t="shared" si="2862"/>
        <v>0</v>
      </c>
      <c r="AG1664" s="27">
        <f>AG1665</f>
        <v>0</v>
      </c>
      <c r="AH1664" s="27">
        <f t="shared" si="2863"/>
        <v>45500</v>
      </c>
      <c r="AI1664" s="27">
        <f t="shared" si="2864"/>
        <v>0</v>
      </c>
      <c r="AJ1664" s="27">
        <f t="shared" si="2865"/>
        <v>0</v>
      </c>
      <c r="AK1664" s="27">
        <f>AK1665</f>
        <v>0</v>
      </c>
      <c r="AL1664" s="27">
        <f>AL1665</f>
        <v>0</v>
      </c>
      <c r="AM1664" s="27">
        <f>AM1665</f>
        <v>0</v>
      </c>
      <c r="AN1664" s="27">
        <f t="shared" si="2866"/>
        <v>45500</v>
      </c>
      <c r="AO1664" s="27">
        <f t="shared" si="2867"/>
        <v>0</v>
      </c>
      <c r="AP1664" s="27">
        <f t="shared" si="2868"/>
        <v>0</v>
      </c>
      <c r="AQ1664" s="27">
        <f>AQ1665</f>
        <v>0</v>
      </c>
      <c r="AR1664" s="27">
        <f>AR1665</f>
        <v>0</v>
      </c>
      <c r="AS1664" s="27">
        <f>AS1665</f>
        <v>0</v>
      </c>
      <c r="AT1664" s="27">
        <f t="shared" si="2869"/>
        <v>45500</v>
      </c>
      <c r="AU1664" s="27">
        <f t="shared" si="2870"/>
        <v>0</v>
      </c>
      <c r="AV1664" s="27">
        <f t="shared" si="2871"/>
        <v>0</v>
      </c>
      <c r="AW1664" s="27">
        <f>AW1665</f>
        <v>0</v>
      </c>
      <c r="AX1664" s="27">
        <f>AX1665</f>
        <v>20415.400000000001</v>
      </c>
      <c r="AY1664" s="27">
        <f>AY1665</f>
        <v>0</v>
      </c>
      <c r="AZ1664" s="27">
        <f t="shared" si="2872"/>
        <v>45500</v>
      </c>
      <c r="BA1664" s="27">
        <f t="shared" si="2873"/>
        <v>20415.400000000001</v>
      </c>
      <c r="BB1664" s="27">
        <f t="shared" si="2874"/>
        <v>0</v>
      </c>
      <c r="BC1664" s="27">
        <f>BC1665</f>
        <v>0</v>
      </c>
      <c r="BD1664" s="28"/>
      <c r="BE1664" s="28"/>
      <c r="BF1664" s="23"/>
      <c r="BG1664" s="23"/>
      <c r="BH1664" s="23"/>
      <c r="BI1664" s="23"/>
      <c r="BJ1664" s="23"/>
    </row>
    <row r="1665" s="1" customFormat="1" ht="30">
      <c r="A1665" s="13" t="s">
        <v>1072</v>
      </c>
      <c r="B1665" s="14"/>
      <c r="C1665" s="13"/>
      <c r="D1665" s="13"/>
      <c r="E1665" s="29" t="s">
        <v>1073</v>
      </c>
      <c r="F1665" s="16">
        <f>F1666+F1668</f>
        <v>45500</v>
      </c>
      <c r="G1665" s="16">
        <f>G1666+G1668</f>
        <v>0</v>
      </c>
      <c r="H1665" s="16">
        <f>H1666+H1668</f>
        <v>0</v>
      </c>
      <c r="I1665" s="16">
        <f>I1666+I1668</f>
        <v>0</v>
      </c>
      <c r="J1665" s="16">
        <f>J1666+J1668</f>
        <v>0</v>
      </c>
      <c r="K1665" s="16">
        <f>K1666+K1668</f>
        <v>0</v>
      </c>
      <c r="L1665" s="16">
        <f t="shared" si="2799"/>
        <v>45500</v>
      </c>
      <c r="M1665" s="16">
        <f t="shared" si="2800"/>
        <v>0</v>
      </c>
      <c r="N1665" s="16">
        <f t="shared" si="2801"/>
        <v>0</v>
      </c>
      <c r="O1665" s="16">
        <f>O1666+O1668</f>
        <v>0</v>
      </c>
      <c r="P1665" s="16">
        <f>P1666+P1668</f>
        <v>0</v>
      </c>
      <c r="Q1665" s="16">
        <f>Q1666+Q1668</f>
        <v>0</v>
      </c>
      <c r="R1665" s="16">
        <f t="shared" si="2854"/>
        <v>45500</v>
      </c>
      <c r="S1665" s="16">
        <f t="shared" si="2855"/>
        <v>0</v>
      </c>
      <c r="T1665" s="16">
        <f t="shared" si="2856"/>
        <v>0</v>
      </c>
      <c r="U1665" s="16">
        <f>U1666+U1668</f>
        <v>0</v>
      </c>
      <c r="V1665" s="16">
        <f>V1666+V1668</f>
        <v>0</v>
      </c>
      <c r="W1665" s="16">
        <f>W1666+W1668</f>
        <v>0</v>
      </c>
      <c r="X1665" s="16">
        <f t="shared" si="2857"/>
        <v>45500</v>
      </c>
      <c r="Y1665" s="16">
        <f t="shared" si="2858"/>
        <v>0</v>
      </c>
      <c r="Z1665" s="16">
        <f t="shared" si="2859"/>
        <v>0</v>
      </c>
      <c r="AA1665" s="16">
        <f>AA1666+AA1668</f>
        <v>0</v>
      </c>
      <c r="AB1665" s="16">
        <f>AB1666+AB1668</f>
        <v>0</v>
      </c>
      <c r="AC1665" s="16">
        <f>AC1666+AC1668</f>
        <v>0</v>
      </c>
      <c r="AD1665" s="16">
        <f t="shared" si="2860"/>
        <v>45500</v>
      </c>
      <c r="AE1665" s="16">
        <f t="shared" si="2861"/>
        <v>0</v>
      </c>
      <c r="AF1665" s="16">
        <f t="shared" si="2862"/>
        <v>0</v>
      </c>
      <c r="AG1665" s="16">
        <f>AG1666+AG1668</f>
        <v>0</v>
      </c>
      <c r="AH1665" s="16">
        <f t="shared" si="2863"/>
        <v>45500</v>
      </c>
      <c r="AI1665" s="16">
        <f t="shared" si="2864"/>
        <v>0</v>
      </c>
      <c r="AJ1665" s="16">
        <f t="shared" si="2865"/>
        <v>0</v>
      </c>
      <c r="AK1665" s="16">
        <f>AK1666+AK1668</f>
        <v>0</v>
      </c>
      <c r="AL1665" s="16">
        <f>AL1666+AL1668</f>
        <v>0</v>
      </c>
      <c r="AM1665" s="16">
        <f>AM1666+AM1668</f>
        <v>0</v>
      </c>
      <c r="AN1665" s="16">
        <f t="shared" si="2866"/>
        <v>45500</v>
      </c>
      <c r="AO1665" s="16">
        <f t="shared" si="2867"/>
        <v>0</v>
      </c>
      <c r="AP1665" s="16">
        <f t="shared" si="2868"/>
        <v>0</v>
      </c>
      <c r="AQ1665" s="16">
        <f>AQ1666+AQ1668</f>
        <v>0</v>
      </c>
      <c r="AR1665" s="16">
        <f>AR1666+AR1668</f>
        <v>0</v>
      </c>
      <c r="AS1665" s="16">
        <f>AS1666+AS1668</f>
        <v>0</v>
      </c>
      <c r="AT1665" s="16">
        <f t="shared" si="2869"/>
        <v>45500</v>
      </c>
      <c r="AU1665" s="16">
        <f t="shared" si="2870"/>
        <v>0</v>
      </c>
      <c r="AV1665" s="16">
        <f t="shared" si="2871"/>
        <v>0</v>
      </c>
      <c r="AW1665" s="16">
        <f>AW1666+AW1668</f>
        <v>0</v>
      </c>
      <c r="AX1665" s="16">
        <f>AX1666+AX1668</f>
        <v>20415.400000000001</v>
      </c>
      <c r="AY1665" s="16">
        <f>AY1666+AY1668</f>
        <v>0</v>
      </c>
      <c r="AZ1665" s="16">
        <f t="shared" si="2872"/>
        <v>45500</v>
      </c>
      <c r="BA1665" s="16">
        <f t="shared" si="2873"/>
        <v>20415.400000000001</v>
      </c>
      <c r="BB1665" s="16">
        <f t="shared" si="2874"/>
        <v>0</v>
      </c>
      <c r="BC1665" s="16">
        <f>BC1666+BC1668</f>
        <v>0</v>
      </c>
      <c r="BD1665" s="30"/>
      <c r="BE1665" s="30"/>
      <c r="BF1665" s="1"/>
      <c r="BG1665" s="1"/>
      <c r="BH1665" s="1"/>
      <c r="BI1665" s="1"/>
      <c r="BJ1665" s="1"/>
    </row>
    <row r="1666" s="1" customFormat="1" ht="30">
      <c r="A1666" s="13" t="s">
        <v>1072</v>
      </c>
      <c r="B1666" s="14" t="s">
        <v>66</v>
      </c>
      <c r="C1666" s="13"/>
      <c r="D1666" s="13"/>
      <c r="E1666" s="29" t="s">
        <v>67</v>
      </c>
      <c r="F1666" s="16">
        <f>F1667</f>
        <v>5500</v>
      </c>
      <c r="G1666" s="16">
        <f>G1667</f>
        <v>0</v>
      </c>
      <c r="H1666" s="16">
        <f>H1667</f>
        <v>0</v>
      </c>
      <c r="I1666" s="16">
        <f>I1667</f>
        <v>0</v>
      </c>
      <c r="J1666" s="16">
        <f>J1667</f>
        <v>0</v>
      </c>
      <c r="K1666" s="16">
        <f>K1667</f>
        <v>0</v>
      </c>
      <c r="L1666" s="16">
        <f t="shared" si="2799"/>
        <v>5500</v>
      </c>
      <c r="M1666" s="16">
        <f t="shared" si="2800"/>
        <v>0</v>
      </c>
      <c r="N1666" s="16">
        <f t="shared" si="2801"/>
        <v>0</v>
      </c>
      <c r="O1666" s="16">
        <f>O1667</f>
        <v>0</v>
      </c>
      <c r="P1666" s="16">
        <f>P1667</f>
        <v>0</v>
      </c>
      <c r="Q1666" s="16">
        <f>Q1667</f>
        <v>0</v>
      </c>
      <c r="R1666" s="16">
        <f t="shared" si="2854"/>
        <v>5500</v>
      </c>
      <c r="S1666" s="16">
        <f t="shared" si="2855"/>
        <v>0</v>
      </c>
      <c r="T1666" s="16">
        <f t="shared" si="2856"/>
        <v>0</v>
      </c>
      <c r="U1666" s="16">
        <f>U1667</f>
        <v>0</v>
      </c>
      <c r="V1666" s="16">
        <f>V1667</f>
        <v>0</v>
      </c>
      <c r="W1666" s="16">
        <f>W1667</f>
        <v>0</v>
      </c>
      <c r="X1666" s="16">
        <f t="shared" si="2857"/>
        <v>5500</v>
      </c>
      <c r="Y1666" s="16">
        <f t="shared" si="2858"/>
        <v>0</v>
      </c>
      <c r="Z1666" s="16">
        <f t="shared" si="2859"/>
        <v>0</v>
      </c>
      <c r="AA1666" s="16">
        <f>AA1667</f>
        <v>0</v>
      </c>
      <c r="AB1666" s="16">
        <f>AB1667</f>
        <v>0</v>
      </c>
      <c r="AC1666" s="16">
        <f>AC1667</f>
        <v>0</v>
      </c>
      <c r="AD1666" s="16">
        <f t="shared" si="2860"/>
        <v>5500</v>
      </c>
      <c r="AE1666" s="16">
        <f t="shared" si="2861"/>
        <v>0</v>
      </c>
      <c r="AF1666" s="16">
        <f t="shared" si="2862"/>
        <v>0</v>
      </c>
      <c r="AG1666" s="16">
        <f>AG1667</f>
        <v>0</v>
      </c>
      <c r="AH1666" s="16">
        <f t="shared" si="2863"/>
        <v>5500</v>
      </c>
      <c r="AI1666" s="16">
        <f t="shared" si="2864"/>
        <v>0</v>
      </c>
      <c r="AJ1666" s="16">
        <f t="shared" si="2865"/>
        <v>0</v>
      </c>
      <c r="AK1666" s="16">
        <f>AK1667</f>
        <v>0</v>
      </c>
      <c r="AL1666" s="16">
        <f>AL1667</f>
        <v>0</v>
      </c>
      <c r="AM1666" s="16">
        <f>AM1667</f>
        <v>0</v>
      </c>
      <c r="AN1666" s="16">
        <f t="shared" si="2866"/>
        <v>5500</v>
      </c>
      <c r="AO1666" s="16">
        <f t="shared" si="2867"/>
        <v>0</v>
      </c>
      <c r="AP1666" s="16">
        <f t="shared" si="2868"/>
        <v>0</v>
      </c>
      <c r="AQ1666" s="16">
        <f>AQ1667</f>
        <v>0</v>
      </c>
      <c r="AR1666" s="16">
        <f>AR1667</f>
        <v>0</v>
      </c>
      <c r="AS1666" s="16">
        <f>AS1667</f>
        <v>0</v>
      </c>
      <c r="AT1666" s="16">
        <f t="shared" si="2869"/>
        <v>5500</v>
      </c>
      <c r="AU1666" s="16">
        <f t="shared" si="2870"/>
        <v>0</v>
      </c>
      <c r="AV1666" s="16">
        <f t="shared" si="2871"/>
        <v>0</v>
      </c>
      <c r="AW1666" s="16">
        <f>AW1667</f>
        <v>0</v>
      </c>
      <c r="AX1666" s="16">
        <f>AX1667</f>
        <v>20415.400000000001</v>
      </c>
      <c r="AY1666" s="16">
        <f>AY1667</f>
        <v>0</v>
      </c>
      <c r="AZ1666" s="16">
        <f t="shared" si="2872"/>
        <v>5500</v>
      </c>
      <c r="BA1666" s="16">
        <f t="shared" si="2873"/>
        <v>20415.400000000001</v>
      </c>
      <c r="BB1666" s="16">
        <f t="shared" si="2874"/>
        <v>0</v>
      </c>
      <c r="BC1666" s="16">
        <f>BC1667</f>
        <v>0</v>
      </c>
      <c r="BD1666" s="30"/>
      <c r="BE1666" s="30"/>
      <c r="BF1666" s="1"/>
      <c r="BG1666" s="1"/>
      <c r="BH1666" s="1"/>
      <c r="BI1666" s="1"/>
      <c r="BJ1666" s="1"/>
    </row>
    <row r="1667" s="1" customFormat="1" ht="30">
      <c r="A1667" s="13" t="s">
        <v>1072</v>
      </c>
      <c r="B1667" s="14">
        <v>200</v>
      </c>
      <c r="C1667" s="13" t="s">
        <v>327</v>
      </c>
      <c r="D1667" s="13" t="s">
        <v>327</v>
      </c>
      <c r="E1667" s="29" t="s">
        <v>675</v>
      </c>
      <c r="F1667" s="16">
        <v>5500</v>
      </c>
      <c r="G1667" s="16">
        <v>0</v>
      </c>
      <c r="H1667" s="16">
        <v>0</v>
      </c>
      <c r="I1667" s="16"/>
      <c r="J1667" s="16"/>
      <c r="K1667" s="16"/>
      <c r="L1667" s="16">
        <f t="shared" si="2799"/>
        <v>5500</v>
      </c>
      <c r="M1667" s="16">
        <f t="shared" si="2800"/>
        <v>0</v>
      </c>
      <c r="N1667" s="16">
        <f t="shared" si="2801"/>
        <v>0</v>
      </c>
      <c r="O1667" s="16"/>
      <c r="P1667" s="16"/>
      <c r="Q1667" s="16"/>
      <c r="R1667" s="16">
        <f t="shared" si="2854"/>
        <v>5500</v>
      </c>
      <c r="S1667" s="16">
        <f t="shared" si="2855"/>
        <v>0</v>
      </c>
      <c r="T1667" s="16">
        <f t="shared" si="2856"/>
        <v>0</v>
      </c>
      <c r="U1667" s="16"/>
      <c r="V1667" s="16"/>
      <c r="W1667" s="16"/>
      <c r="X1667" s="16">
        <f t="shared" si="2857"/>
        <v>5500</v>
      </c>
      <c r="Y1667" s="16">
        <f t="shared" si="2858"/>
        <v>0</v>
      </c>
      <c r="Z1667" s="16">
        <f t="shared" si="2859"/>
        <v>0</v>
      </c>
      <c r="AA1667" s="16"/>
      <c r="AB1667" s="16"/>
      <c r="AC1667" s="16"/>
      <c r="AD1667" s="16">
        <f t="shared" si="2860"/>
        <v>5500</v>
      </c>
      <c r="AE1667" s="16">
        <f t="shared" si="2861"/>
        <v>0</v>
      </c>
      <c r="AF1667" s="16">
        <f t="shared" si="2862"/>
        <v>0</v>
      </c>
      <c r="AG1667" s="16"/>
      <c r="AH1667" s="16">
        <f t="shared" si="2863"/>
        <v>5500</v>
      </c>
      <c r="AI1667" s="16">
        <f t="shared" si="2864"/>
        <v>0</v>
      </c>
      <c r="AJ1667" s="16">
        <f t="shared" si="2865"/>
        <v>0</v>
      </c>
      <c r="AK1667" s="16"/>
      <c r="AL1667" s="16"/>
      <c r="AM1667" s="16"/>
      <c r="AN1667" s="16">
        <f t="shared" si="2866"/>
        <v>5500</v>
      </c>
      <c r="AO1667" s="16">
        <f t="shared" si="2867"/>
        <v>0</v>
      </c>
      <c r="AP1667" s="16">
        <f t="shared" si="2868"/>
        <v>0</v>
      </c>
      <c r="AQ1667" s="16"/>
      <c r="AR1667" s="16"/>
      <c r="AS1667" s="16"/>
      <c r="AT1667" s="16">
        <f t="shared" si="2869"/>
        <v>5500</v>
      </c>
      <c r="AU1667" s="16">
        <f t="shared" si="2870"/>
        <v>0</v>
      </c>
      <c r="AV1667" s="16">
        <f t="shared" si="2871"/>
        <v>0</v>
      </c>
      <c r="AW1667" s="16"/>
      <c r="AX1667" s="16">
        <v>20415.400000000001</v>
      </c>
      <c r="AY1667" s="16"/>
      <c r="AZ1667" s="16">
        <f t="shared" si="2872"/>
        <v>5500</v>
      </c>
      <c r="BA1667" s="16">
        <f t="shared" si="2873"/>
        <v>20415.400000000001</v>
      </c>
      <c r="BB1667" s="16">
        <f t="shared" si="2874"/>
        <v>0</v>
      </c>
      <c r="BC1667" s="16"/>
      <c r="BD1667" s="30"/>
      <c r="BE1667" s="30"/>
      <c r="BF1667" s="1"/>
      <c r="BG1667" s="1"/>
      <c r="BH1667" s="1"/>
      <c r="BI1667" s="1"/>
      <c r="BJ1667" s="1"/>
    </row>
    <row r="1668" s="1" customFormat="1" ht="15">
      <c r="A1668" s="13" t="s">
        <v>1072</v>
      </c>
      <c r="B1668" s="14" t="s">
        <v>52</v>
      </c>
      <c r="C1668" s="13"/>
      <c r="D1668" s="13"/>
      <c r="E1668" s="29" t="s">
        <v>53</v>
      </c>
      <c r="F1668" s="16">
        <f>F1669</f>
        <v>40000</v>
      </c>
      <c r="G1668" s="16">
        <f>G1669</f>
        <v>0</v>
      </c>
      <c r="H1668" s="16">
        <f>H1669</f>
        <v>0</v>
      </c>
      <c r="I1668" s="16">
        <f>I1669</f>
        <v>0</v>
      </c>
      <c r="J1668" s="16">
        <f>J1669</f>
        <v>0</v>
      </c>
      <c r="K1668" s="16">
        <f>K1669</f>
        <v>0</v>
      </c>
      <c r="L1668" s="16">
        <f t="shared" si="2799"/>
        <v>40000</v>
      </c>
      <c r="M1668" s="16">
        <f t="shared" si="2800"/>
        <v>0</v>
      </c>
      <c r="N1668" s="16">
        <f t="shared" si="2801"/>
        <v>0</v>
      </c>
      <c r="O1668" s="16">
        <f>O1669</f>
        <v>0</v>
      </c>
      <c r="P1668" s="16">
        <f>P1669</f>
        <v>0</v>
      </c>
      <c r="Q1668" s="16">
        <f>Q1669</f>
        <v>0</v>
      </c>
      <c r="R1668" s="16">
        <f t="shared" si="2854"/>
        <v>40000</v>
      </c>
      <c r="S1668" s="16">
        <f t="shared" si="2855"/>
        <v>0</v>
      </c>
      <c r="T1668" s="16">
        <f t="shared" si="2856"/>
        <v>0</v>
      </c>
      <c r="U1668" s="16">
        <f>U1669</f>
        <v>0</v>
      </c>
      <c r="V1668" s="16">
        <f>V1669</f>
        <v>0</v>
      </c>
      <c r="W1668" s="16">
        <f>W1669</f>
        <v>0</v>
      </c>
      <c r="X1668" s="16">
        <f t="shared" si="2857"/>
        <v>40000</v>
      </c>
      <c r="Y1668" s="16">
        <f t="shared" si="2858"/>
        <v>0</v>
      </c>
      <c r="Z1668" s="16">
        <f t="shared" si="2859"/>
        <v>0</v>
      </c>
      <c r="AA1668" s="16">
        <f>AA1669</f>
        <v>0</v>
      </c>
      <c r="AB1668" s="16">
        <f>AB1669</f>
        <v>0</v>
      </c>
      <c r="AC1668" s="16">
        <f>AC1669</f>
        <v>0</v>
      </c>
      <c r="AD1668" s="16">
        <f t="shared" si="2860"/>
        <v>40000</v>
      </c>
      <c r="AE1668" s="16">
        <f t="shared" si="2861"/>
        <v>0</v>
      </c>
      <c r="AF1668" s="16">
        <f t="shared" si="2862"/>
        <v>0</v>
      </c>
      <c r="AG1668" s="16">
        <f>AG1669</f>
        <v>0</v>
      </c>
      <c r="AH1668" s="16">
        <f t="shared" si="2863"/>
        <v>40000</v>
      </c>
      <c r="AI1668" s="16">
        <f t="shared" si="2864"/>
        <v>0</v>
      </c>
      <c r="AJ1668" s="16">
        <f t="shared" si="2865"/>
        <v>0</v>
      </c>
      <c r="AK1668" s="16">
        <f>AK1669</f>
        <v>0</v>
      </c>
      <c r="AL1668" s="16">
        <f>AL1669</f>
        <v>0</v>
      </c>
      <c r="AM1668" s="16">
        <f>AM1669</f>
        <v>0</v>
      </c>
      <c r="AN1668" s="16">
        <f t="shared" si="2866"/>
        <v>40000</v>
      </c>
      <c r="AO1668" s="16">
        <f t="shared" si="2867"/>
        <v>0</v>
      </c>
      <c r="AP1668" s="16">
        <f t="shared" si="2868"/>
        <v>0</v>
      </c>
      <c r="AQ1668" s="16">
        <f>AQ1669</f>
        <v>0</v>
      </c>
      <c r="AR1668" s="16">
        <f>AR1669</f>
        <v>0</v>
      </c>
      <c r="AS1668" s="16">
        <f>AS1669</f>
        <v>0</v>
      </c>
      <c r="AT1668" s="16">
        <f t="shared" si="2869"/>
        <v>40000</v>
      </c>
      <c r="AU1668" s="16">
        <f t="shared" si="2870"/>
        <v>0</v>
      </c>
      <c r="AV1668" s="16">
        <f t="shared" si="2871"/>
        <v>0</v>
      </c>
      <c r="AW1668" s="16">
        <f>AW1669</f>
        <v>0</v>
      </c>
      <c r="AX1668" s="16">
        <f>AX1669</f>
        <v>0</v>
      </c>
      <c r="AY1668" s="16">
        <f>AY1669</f>
        <v>0</v>
      </c>
      <c r="AZ1668" s="16">
        <f t="shared" si="2872"/>
        <v>40000</v>
      </c>
      <c r="BA1668" s="16">
        <f t="shared" si="2873"/>
        <v>0</v>
      </c>
      <c r="BB1668" s="16">
        <f t="shared" si="2874"/>
        <v>0</v>
      </c>
      <c r="BC1668" s="16">
        <f>BC1669</f>
        <v>0</v>
      </c>
      <c r="BD1668" s="30"/>
      <c r="BE1668" s="30"/>
      <c r="BF1668" s="1"/>
      <c r="BG1668" s="1"/>
      <c r="BH1668" s="1"/>
      <c r="BI1668" s="1"/>
      <c r="BJ1668" s="1"/>
    </row>
    <row r="1669" s="1" customFormat="1" ht="15">
      <c r="A1669" s="13" t="s">
        <v>1072</v>
      </c>
      <c r="B1669" s="14">
        <v>800</v>
      </c>
      <c r="C1669" s="13" t="s">
        <v>37</v>
      </c>
      <c r="D1669" s="13" t="s">
        <v>38</v>
      </c>
      <c r="E1669" s="29" t="s">
        <v>39</v>
      </c>
      <c r="F1669" s="16">
        <v>40000</v>
      </c>
      <c r="G1669" s="16">
        <v>0</v>
      </c>
      <c r="H1669" s="16">
        <v>0</v>
      </c>
      <c r="I1669" s="16"/>
      <c r="J1669" s="16"/>
      <c r="K1669" s="16"/>
      <c r="L1669" s="16">
        <f t="shared" si="2799"/>
        <v>40000</v>
      </c>
      <c r="M1669" s="16">
        <f t="shared" si="2800"/>
        <v>0</v>
      </c>
      <c r="N1669" s="16">
        <f t="shared" si="2801"/>
        <v>0</v>
      </c>
      <c r="O1669" s="16"/>
      <c r="P1669" s="16"/>
      <c r="Q1669" s="16"/>
      <c r="R1669" s="16">
        <f t="shared" si="2854"/>
        <v>40000</v>
      </c>
      <c r="S1669" s="16">
        <f t="shared" si="2855"/>
        <v>0</v>
      </c>
      <c r="T1669" s="16">
        <f t="shared" si="2856"/>
        <v>0</v>
      </c>
      <c r="U1669" s="16"/>
      <c r="V1669" s="16"/>
      <c r="W1669" s="16"/>
      <c r="X1669" s="16">
        <f t="shared" si="2857"/>
        <v>40000</v>
      </c>
      <c r="Y1669" s="16">
        <f t="shared" si="2858"/>
        <v>0</v>
      </c>
      <c r="Z1669" s="16">
        <f t="shared" si="2859"/>
        <v>0</v>
      </c>
      <c r="AA1669" s="16"/>
      <c r="AB1669" s="16"/>
      <c r="AC1669" s="16"/>
      <c r="AD1669" s="16">
        <f t="shared" si="2860"/>
        <v>40000</v>
      </c>
      <c r="AE1669" s="16">
        <f t="shared" si="2861"/>
        <v>0</v>
      </c>
      <c r="AF1669" s="16">
        <f t="shared" si="2862"/>
        <v>0</v>
      </c>
      <c r="AG1669" s="16"/>
      <c r="AH1669" s="16">
        <f t="shared" si="2863"/>
        <v>40000</v>
      </c>
      <c r="AI1669" s="16">
        <f t="shared" si="2864"/>
        <v>0</v>
      </c>
      <c r="AJ1669" s="16">
        <f t="shared" si="2865"/>
        <v>0</v>
      </c>
      <c r="AK1669" s="16"/>
      <c r="AL1669" s="16"/>
      <c r="AM1669" s="16"/>
      <c r="AN1669" s="16">
        <f t="shared" si="2866"/>
        <v>40000</v>
      </c>
      <c r="AO1669" s="16">
        <f t="shared" si="2867"/>
        <v>0</v>
      </c>
      <c r="AP1669" s="16">
        <f t="shared" si="2868"/>
        <v>0</v>
      </c>
      <c r="AQ1669" s="16"/>
      <c r="AR1669" s="16"/>
      <c r="AS1669" s="16"/>
      <c r="AT1669" s="16">
        <f t="shared" si="2869"/>
        <v>40000</v>
      </c>
      <c r="AU1669" s="16">
        <f t="shared" si="2870"/>
        <v>0</v>
      </c>
      <c r="AV1669" s="16">
        <f t="shared" si="2871"/>
        <v>0</v>
      </c>
      <c r="AW1669" s="16"/>
      <c r="AX1669" s="16"/>
      <c r="AY1669" s="16"/>
      <c r="AZ1669" s="16">
        <f t="shared" si="2872"/>
        <v>40000</v>
      </c>
      <c r="BA1669" s="16">
        <f t="shared" si="2873"/>
        <v>0</v>
      </c>
      <c r="BB1669" s="16">
        <f t="shared" si="2874"/>
        <v>0</v>
      </c>
      <c r="BC1669" s="16"/>
      <c r="BD1669" s="30"/>
      <c r="BE1669" s="30"/>
      <c r="BF1669" s="1"/>
      <c r="BG1669" s="1"/>
      <c r="BH1669" s="1"/>
      <c r="BI1669" s="1"/>
      <c r="BJ1669" s="1"/>
    </row>
    <row r="1670" s="23" customFormat="1" ht="15">
      <c r="A1670" s="24" t="s">
        <v>1074</v>
      </c>
      <c r="B1670" s="25"/>
      <c r="C1670" s="24"/>
      <c r="D1670" s="24"/>
      <c r="E1670" s="26" t="s">
        <v>1075</v>
      </c>
      <c r="F1670" s="27">
        <f t="shared" ref="F1670:F1675" si="2875">F1671</f>
        <v>100000</v>
      </c>
      <c r="G1670" s="27">
        <f t="shared" ref="G1670:G1675" si="2876">G1671</f>
        <v>40000</v>
      </c>
      <c r="H1670" s="27">
        <f t="shared" ref="H1670:H1675" si="2877">H1671</f>
        <v>40000</v>
      </c>
      <c r="I1670" s="27">
        <f t="shared" ref="I1670:I1675" si="2878">I1671</f>
        <v>39418.599999999999</v>
      </c>
      <c r="J1670" s="27">
        <f t="shared" ref="J1670:J1675" si="2879">J1671</f>
        <v>0</v>
      </c>
      <c r="K1670" s="27">
        <f t="shared" ref="K1670:K1675" si="2880">K1671</f>
        <v>0</v>
      </c>
      <c r="L1670" s="27">
        <f t="shared" si="2799"/>
        <v>139418.60000000001</v>
      </c>
      <c r="M1670" s="27">
        <f t="shared" si="2800"/>
        <v>40000</v>
      </c>
      <c r="N1670" s="27">
        <f t="shared" si="2801"/>
        <v>40000</v>
      </c>
      <c r="O1670" s="27">
        <f t="shared" ref="O1670:O1675" si="2881">O1671</f>
        <v>98586.680999999997</v>
      </c>
      <c r="P1670" s="27">
        <f t="shared" ref="P1670:P1675" si="2882">P1671</f>
        <v>0</v>
      </c>
      <c r="Q1670" s="27">
        <f t="shared" ref="Q1670:Q1675" si="2883">Q1671</f>
        <v>0</v>
      </c>
      <c r="R1670" s="27">
        <f t="shared" si="2854"/>
        <v>238005.28100000002</v>
      </c>
      <c r="S1670" s="27">
        <f t="shared" si="2855"/>
        <v>40000</v>
      </c>
      <c r="T1670" s="27">
        <f t="shared" si="2856"/>
        <v>40000</v>
      </c>
      <c r="U1670" s="27">
        <f t="shared" ref="U1670:U1675" si="2884">U1671</f>
        <v>239055.92499999999</v>
      </c>
      <c r="V1670" s="27">
        <f t="shared" ref="V1670:V1675" si="2885">V1671</f>
        <v>0</v>
      </c>
      <c r="W1670" s="27">
        <f t="shared" ref="W1670:W1675" si="2886">W1671</f>
        <v>0</v>
      </c>
      <c r="X1670" s="27">
        <f t="shared" si="2857"/>
        <v>477061.20600000001</v>
      </c>
      <c r="Y1670" s="27">
        <f t="shared" si="2858"/>
        <v>40000</v>
      </c>
      <c r="Z1670" s="27">
        <f t="shared" si="2859"/>
        <v>40000</v>
      </c>
      <c r="AA1670" s="27">
        <f t="shared" ref="AA1670:AA1675" si="2887">AA1671</f>
        <v>-239055.92499999999</v>
      </c>
      <c r="AB1670" s="27">
        <f t="shared" ref="AB1670:AB1675" si="2888">AB1671</f>
        <v>0</v>
      </c>
      <c r="AC1670" s="27">
        <f t="shared" ref="AC1670:AC1675" si="2889">AC1671</f>
        <v>0</v>
      </c>
      <c r="AD1670" s="27">
        <f t="shared" si="2860"/>
        <v>238005.28100000002</v>
      </c>
      <c r="AE1670" s="27">
        <f t="shared" si="2861"/>
        <v>40000</v>
      </c>
      <c r="AF1670" s="27">
        <f t="shared" si="2862"/>
        <v>40000</v>
      </c>
      <c r="AG1670" s="27">
        <f t="shared" ref="AG1670:AG1675" si="2890">AG1671</f>
        <v>0</v>
      </c>
      <c r="AH1670" s="27">
        <f t="shared" si="2863"/>
        <v>238005.28100000002</v>
      </c>
      <c r="AI1670" s="27">
        <f t="shared" si="2864"/>
        <v>40000</v>
      </c>
      <c r="AJ1670" s="27">
        <f t="shared" si="2865"/>
        <v>40000</v>
      </c>
      <c r="AK1670" s="27">
        <f t="shared" ref="AK1670:AK1675" si="2891">AK1671</f>
        <v>0</v>
      </c>
      <c r="AL1670" s="27">
        <f t="shared" ref="AL1670:AL1675" si="2892">AL1671</f>
        <v>0</v>
      </c>
      <c r="AM1670" s="27">
        <f t="shared" ref="AM1670:AM1675" si="2893">AM1671</f>
        <v>0</v>
      </c>
      <c r="AN1670" s="27">
        <f t="shared" si="2866"/>
        <v>238005.28100000002</v>
      </c>
      <c r="AO1670" s="27">
        <f t="shared" si="2867"/>
        <v>40000</v>
      </c>
      <c r="AP1670" s="27">
        <f t="shared" si="2868"/>
        <v>40000</v>
      </c>
      <c r="AQ1670" s="27">
        <f t="shared" ref="AQ1670:AQ1675" si="2894">AQ1671</f>
        <v>0</v>
      </c>
      <c r="AR1670" s="27">
        <f t="shared" ref="AR1670:AR1675" si="2895">AR1671</f>
        <v>0</v>
      </c>
      <c r="AS1670" s="27">
        <f t="shared" ref="AS1670:AS1675" si="2896">AS1671</f>
        <v>0</v>
      </c>
      <c r="AT1670" s="27">
        <f t="shared" si="2869"/>
        <v>238005.28100000002</v>
      </c>
      <c r="AU1670" s="27">
        <f t="shared" si="2870"/>
        <v>40000</v>
      </c>
      <c r="AV1670" s="27">
        <f t="shared" si="2871"/>
        <v>40000</v>
      </c>
      <c r="AW1670" s="27">
        <f t="shared" ref="AW1670:AW1675" si="2897">AW1671</f>
        <v>40171.756000000001</v>
      </c>
      <c r="AX1670" s="27">
        <f t="shared" ref="AX1670:AX1675" si="2898">AX1671</f>
        <v>0</v>
      </c>
      <c r="AY1670" s="27">
        <f t="shared" ref="AY1670:AY1675" si="2899">AY1671</f>
        <v>0</v>
      </c>
      <c r="AZ1670" s="27">
        <f t="shared" si="2872"/>
        <v>278177.03700000001</v>
      </c>
      <c r="BA1670" s="27">
        <f t="shared" si="2873"/>
        <v>40000</v>
      </c>
      <c r="BB1670" s="27">
        <f t="shared" si="2874"/>
        <v>40000</v>
      </c>
      <c r="BC1670" s="27">
        <f t="shared" ref="BC1670:BC1675" si="2900">BC1671</f>
        <v>0</v>
      </c>
      <c r="BD1670" s="28"/>
      <c r="BE1670" s="28"/>
      <c r="BF1670" s="23"/>
      <c r="BG1670" s="23"/>
      <c r="BH1670" s="23"/>
      <c r="BI1670" s="23"/>
      <c r="BJ1670" s="23"/>
    </row>
    <row r="1671" s="1" customFormat="1" ht="15">
      <c r="A1671" s="13" t="s">
        <v>1076</v>
      </c>
      <c r="B1671" s="14"/>
      <c r="C1671" s="13"/>
      <c r="D1671" s="13"/>
      <c r="E1671" s="29" t="s">
        <v>1077</v>
      </c>
      <c r="F1671" s="16">
        <f t="shared" si="2875"/>
        <v>100000</v>
      </c>
      <c r="G1671" s="16">
        <f t="shared" si="2876"/>
        <v>40000</v>
      </c>
      <c r="H1671" s="16">
        <f t="shared" si="2877"/>
        <v>40000</v>
      </c>
      <c r="I1671" s="16">
        <f t="shared" si="2878"/>
        <v>39418.599999999999</v>
      </c>
      <c r="J1671" s="16">
        <f t="shared" si="2879"/>
        <v>0</v>
      </c>
      <c r="K1671" s="16">
        <f t="shared" si="2880"/>
        <v>0</v>
      </c>
      <c r="L1671" s="16">
        <f t="shared" si="2799"/>
        <v>139418.60000000001</v>
      </c>
      <c r="M1671" s="16">
        <f t="shared" si="2800"/>
        <v>40000</v>
      </c>
      <c r="N1671" s="16">
        <f t="shared" si="2801"/>
        <v>40000</v>
      </c>
      <c r="O1671" s="16">
        <f t="shared" si="2881"/>
        <v>98586.680999999997</v>
      </c>
      <c r="P1671" s="16">
        <f t="shared" si="2882"/>
        <v>0</v>
      </c>
      <c r="Q1671" s="16">
        <f t="shared" si="2883"/>
        <v>0</v>
      </c>
      <c r="R1671" s="16">
        <f t="shared" si="2854"/>
        <v>238005.28100000002</v>
      </c>
      <c r="S1671" s="16">
        <f t="shared" si="2855"/>
        <v>40000</v>
      </c>
      <c r="T1671" s="16">
        <f t="shared" si="2856"/>
        <v>40000</v>
      </c>
      <c r="U1671" s="16">
        <f t="shared" si="2884"/>
        <v>239055.92499999999</v>
      </c>
      <c r="V1671" s="16">
        <f t="shared" si="2885"/>
        <v>0</v>
      </c>
      <c r="W1671" s="16">
        <f t="shared" si="2886"/>
        <v>0</v>
      </c>
      <c r="X1671" s="16">
        <f t="shared" si="2857"/>
        <v>477061.20600000001</v>
      </c>
      <c r="Y1671" s="16">
        <f t="shared" si="2858"/>
        <v>40000</v>
      </c>
      <c r="Z1671" s="16">
        <f t="shared" si="2859"/>
        <v>40000</v>
      </c>
      <c r="AA1671" s="16">
        <f t="shared" si="2887"/>
        <v>-239055.92499999999</v>
      </c>
      <c r="AB1671" s="16">
        <f t="shared" si="2888"/>
        <v>0</v>
      </c>
      <c r="AC1671" s="16">
        <f t="shared" si="2889"/>
        <v>0</v>
      </c>
      <c r="AD1671" s="16">
        <f t="shared" si="2860"/>
        <v>238005.28100000002</v>
      </c>
      <c r="AE1671" s="16">
        <f t="shared" si="2861"/>
        <v>40000</v>
      </c>
      <c r="AF1671" s="16">
        <f t="shared" si="2862"/>
        <v>40000</v>
      </c>
      <c r="AG1671" s="16">
        <f t="shared" si="2890"/>
        <v>0</v>
      </c>
      <c r="AH1671" s="16">
        <f t="shared" si="2863"/>
        <v>238005.28100000002</v>
      </c>
      <c r="AI1671" s="16">
        <f t="shared" si="2864"/>
        <v>40000</v>
      </c>
      <c r="AJ1671" s="16">
        <f t="shared" si="2865"/>
        <v>40000</v>
      </c>
      <c r="AK1671" s="16">
        <f t="shared" si="2891"/>
        <v>0</v>
      </c>
      <c r="AL1671" s="16">
        <f t="shared" si="2892"/>
        <v>0</v>
      </c>
      <c r="AM1671" s="16">
        <f t="shared" si="2893"/>
        <v>0</v>
      </c>
      <c r="AN1671" s="16">
        <f t="shared" si="2866"/>
        <v>238005.28100000002</v>
      </c>
      <c r="AO1671" s="16">
        <f t="shared" si="2867"/>
        <v>40000</v>
      </c>
      <c r="AP1671" s="16">
        <f t="shared" si="2868"/>
        <v>40000</v>
      </c>
      <c r="AQ1671" s="16">
        <f t="shared" si="2894"/>
        <v>0</v>
      </c>
      <c r="AR1671" s="16">
        <f t="shared" si="2895"/>
        <v>0</v>
      </c>
      <c r="AS1671" s="16">
        <f t="shared" si="2896"/>
        <v>0</v>
      </c>
      <c r="AT1671" s="16">
        <f t="shared" si="2869"/>
        <v>238005.28100000002</v>
      </c>
      <c r="AU1671" s="16">
        <f t="shared" si="2870"/>
        <v>40000</v>
      </c>
      <c r="AV1671" s="16">
        <f t="shared" si="2871"/>
        <v>40000</v>
      </c>
      <c r="AW1671" s="16">
        <f t="shared" si="2897"/>
        <v>40171.756000000001</v>
      </c>
      <c r="AX1671" s="16">
        <f t="shared" si="2898"/>
        <v>0</v>
      </c>
      <c r="AY1671" s="16">
        <f t="shared" si="2899"/>
        <v>0</v>
      </c>
      <c r="AZ1671" s="16">
        <f t="shared" si="2872"/>
        <v>278177.03700000001</v>
      </c>
      <c r="BA1671" s="16">
        <f t="shared" si="2873"/>
        <v>40000</v>
      </c>
      <c r="BB1671" s="16">
        <f t="shared" si="2874"/>
        <v>40000</v>
      </c>
      <c r="BC1671" s="16">
        <f t="shared" si="2900"/>
        <v>0</v>
      </c>
      <c r="BD1671" s="30"/>
      <c r="BE1671" s="30"/>
      <c r="BF1671" s="1"/>
      <c r="BG1671" s="1"/>
      <c r="BH1671" s="1"/>
      <c r="BI1671" s="1"/>
      <c r="BJ1671" s="1"/>
    </row>
    <row r="1672" s="1" customFormat="1" ht="15">
      <c r="A1672" s="13" t="s">
        <v>1076</v>
      </c>
      <c r="B1672" s="14" t="s">
        <v>52</v>
      </c>
      <c r="C1672" s="13"/>
      <c r="D1672" s="13"/>
      <c r="E1672" s="29" t="s">
        <v>53</v>
      </c>
      <c r="F1672" s="16">
        <f t="shared" si="2875"/>
        <v>100000</v>
      </c>
      <c r="G1672" s="16">
        <f t="shared" si="2876"/>
        <v>40000</v>
      </c>
      <c r="H1672" s="16">
        <f t="shared" si="2877"/>
        <v>40000</v>
      </c>
      <c r="I1672" s="16">
        <f t="shared" si="2878"/>
        <v>39418.599999999999</v>
      </c>
      <c r="J1672" s="16">
        <f t="shared" si="2879"/>
        <v>0</v>
      </c>
      <c r="K1672" s="16">
        <f t="shared" si="2880"/>
        <v>0</v>
      </c>
      <c r="L1672" s="16">
        <f t="shared" si="2799"/>
        <v>139418.60000000001</v>
      </c>
      <c r="M1672" s="16">
        <f t="shared" si="2800"/>
        <v>40000</v>
      </c>
      <c r="N1672" s="16">
        <f t="shared" si="2801"/>
        <v>40000</v>
      </c>
      <c r="O1672" s="16">
        <f t="shared" si="2881"/>
        <v>98586.680999999997</v>
      </c>
      <c r="P1672" s="16">
        <f t="shared" si="2882"/>
        <v>0</v>
      </c>
      <c r="Q1672" s="16">
        <f t="shared" si="2883"/>
        <v>0</v>
      </c>
      <c r="R1672" s="16">
        <f t="shared" si="2854"/>
        <v>238005.28100000002</v>
      </c>
      <c r="S1672" s="16">
        <f t="shared" si="2855"/>
        <v>40000</v>
      </c>
      <c r="T1672" s="16">
        <f t="shared" si="2856"/>
        <v>40000</v>
      </c>
      <c r="U1672" s="16">
        <f t="shared" si="2884"/>
        <v>239055.92499999999</v>
      </c>
      <c r="V1672" s="16">
        <f t="shared" si="2885"/>
        <v>0</v>
      </c>
      <c r="W1672" s="16">
        <f t="shared" si="2886"/>
        <v>0</v>
      </c>
      <c r="X1672" s="16">
        <f t="shared" si="2857"/>
        <v>477061.20600000001</v>
      </c>
      <c r="Y1672" s="16">
        <f t="shared" si="2858"/>
        <v>40000</v>
      </c>
      <c r="Z1672" s="16">
        <f t="shared" si="2859"/>
        <v>40000</v>
      </c>
      <c r="AA1672" s="16">
        <f t="shared" si="2887"/>
        <v>-239055.92499999999</v>
      </c>
      <c r="AB1672" s="16">
        <f t="shared" si="2888"/>
        <v>0</v>
      </c>
      <c r="AC1672" s="16">
        <f t="shared" si="2889"/>
        <v>0</v>
      </c>
      <c r="AD1672" s="16">
        <f t="shared" si="2860"/>
        <v>238005.28100000002</v>
      </c>
      <c r="AE1672" s="16">
        <f t="shared" si="2861"/>
        <v>40000</v>
      </c>
      <c r="AF1672" s="16">
        <f t="shared" si="2862"/>
        <v>40000</v>
      </c>
      <c r="AG1672" s="16">
        <f t="shared" si="2890"/>
        <v>0</v>
      </c>
      <c r="AH1672" s="16">
        <f t="shared" si="2863"/>
        <v>238005.28100000002</v>
      </c>
      <c r="AI1672" s="16">
        <f t="shared" si="2864"/>
        <v>40000</v>
      </c>
      <c r="AJ1672" s="16">
        <f t="shared" si="2865"/>
        <v>40000</v>
      </c>
      <c r="AK1672" s="16">
        <f t="shared" si="2891"/>
        <v>0</v>
      </c>
      <c r="AL1672" s="16">
        <f t="shared" si="2892"/>
        <v>0</v>
      </c>
      <c r="AM1672" s="16">
        <f t="shared" si="2893"/>
        <v>0</v>
      </c>
      <c r="AN1672" s="16">
        <f t="shared" si="2866"/>
        <v>238005.28100000002</v>
      </c>
      <c r="AO1672" s="16">
        <f t="shared" si="2867"/>
        <v>40000</v>
      </c>
      <c r="AP1672" s="16">
        <f t="shared" si="2868"/>
        <v>40000</v>
      </c>
      <c r="AQ1672" s="16">
        <f t="shared" si="2894"/>
        <v>0</v>
      </c>
      <c r="AR1672" s="16">
        <f t="shared" si="2895"/>
        <v>0</v>
      </c>
      <c r="AS1672" s="16">
        <f t="shared" si="2896"/>
        <v>0</v>
      </c>
      <c r="AT1672" s="16">
        <f t="shared" si="2869"/>
        <v>238005.28100000002</v>
      </c>
      <c r="AU1672" s="16">
        <f t="shared" si="2870"/>
        <v>40000</v>
      </c>
      <c r="AV1672" s="16">
        <f t="shared" si="2871"/>
        <v>40000</v>
      </c>
      <c r="AW1672" s="16">
        <f t="shared" si="2897"/>
        <v>40171.756000000001</v>
      </c>
      <c r="AX1672" s="16">
        <f t="shared" si="2898"/>
        <v>0</v>
      </c>
      <c r="AY1672" s="16">
        <f t="shared" si="2899"/>
        <v>0</v>
      </c>
      <c r="AZ1672" s="16">
        <f t="shared" si="2872"/>
        <v>278177.03700000001</v>
      </c>
      <c r="BA1672" s="16">
        <f t="shared" si="2873"/>
        <v>40000</v>
      </c>
      <c r="BB1672" s="16">
        <f t="shared" si="2874"/>
        <v>40000</v>
      </c>
      <c r="BC1672" s="16">
        <f t="shared" si="2900"/>
        <v>0</v>
      </c>
      <c r="BD1672" s="30"/>
      <c r="BE1672" s="30"/>
      <c r="BF1672" s="1"/>
      <c r="BG1672" s="1"/>
      <c r="BH1672" s="1"/>
      <c r="BI1672" s="1"/>
      <c r="BJ1672" s="1"/>
    </row>
    <row r="1673" s="1" customFormat="1" ht="15">
      <c r="A1673" s="13" t="s">
        <v>1076</v>
      </c>
      <c r="B1673" s="14">
        <v>800</v>
      </c>
      <c r="C1673" s="13" t="s">
        <v>37</v>
      </c>
      <c r="D1673" s="13" t="s">
        <v>268</v>
      </c>
      <c r="E1673" s="29" t="s">
        <v>1078</v>
      </c>
      <c r="F1673" s="16">
        <v>100000</v>
      </c>
      <c r="G1673" s="16">
        <v>40000</v>
      </c>
      <c r="H1673" s="16">
        <v>40000</v>
      </c>
      <c r="I1673" s="16">
        <v>39418.599999999999</v>
      </c>
      <c r="J1673" s="16"/>
      <c r="K1673" s="16"/>
      <c r="L1673" s="16">
        <f t="shared" si="2799"/>
        <v>139418.60000000001</v>
      </c>
      <c r="M1673" s="16">
        <f t="shared" si="2800"/>
        <v>40000</v>
      </c>
      <c r="N1673" s="16">
        <f t="shared" si="2801"/>
        <v>40000</v>
      </c>
      <c r="O1673" s="16">
        <v>98586.680999999997</v>
      </c>
      <c r="P1673" s="16"/>
      <c r="Q1673" s="16"/>
      <c r="R1673" s="16">
        <f t="shared" si="2854"/>
        <v>238005.28100000002</v>
      </c>
      <c r="S1673" s="16">
        <f t="shared" si="2855"/>
        <v>40000</v>
      </c>
      <c r="T1673" s="16">
        <f t="shared" si="2856"/>
        <v>40000</v>
      </c>
      <c r="U1673" s="16">
        <v>239055.92499999999</v>
      </c>
      <c r="V1673" s="16"/>
      <c r="W1673" s="16"/>
      <c r="X1673" s="16">
        <f t="shared" si="2857"/>
        <v>477061.20600000001</v>
      </c>
      <c r="Y1673" s="16">
        <f t="shared" si="2858"/>
        <v>40000</v>
      </c>
      <c r="Z1673" s="16">
        <f t="shared" si="2859"/>
        <v>40000</v>
      </c>
      <c r="AA1673" s="16">
        <v>-239055.92499999999</v>
      </c>
      <c r="AB1673" s="16"/>
      <c r="AC1673" s="16"/>
      <c r="AD1673" s="16">
        <f t="shared" si="2860"/>
        <v>238005.28100000002</v>
      </c>
      <c r="AE1673" s="16">
        <f t="shared" si="2861"/>
        <v>40000</v>
      </c>
      <c r="AF1673" s="16">
        <f t="shared" si="2862"/>
        <v>40000</v>
      </c>
      <c r="AG1673" s="16"/>
      <c r="AH1673" s="16">
        <f t="shared" si="2863"/>
        <v>238005.28100000002</v>
      </c>
      <c r="AI1673" s="16">
        <f t="shared" si="2864"/>
        <v>40000</v>
      </c>
      <c r="AJ1673" s="16">
        <f t="shared" si="2865"/>
        <v>40000</v>
      </c>
      <c r="AK1673" s="16"/>
      <c r="AL1673" s="16"/>
      <c r="AM1673" s="16"/>
      <c r="AN1673" s="16">
        <f t="shared" si="2866"/>
        <v>238005.28100000002</v>
      </c>
      <c r="AO1673" s="16">
        <f t="shared" si="2867"/>
        <v>40000</v>
      </c>
      <c r="AP1673" s="16">
        <f t="shared" si="2868"/>
        <v>40000</v>
      </c>
      <c r="AQ1673" s="16"/>
      <c r="AR1673" s="16"/>
      <c r="AS1673" s="16"/>
      <c r="AT1673" s="16">
        <f t="shared" si="2869"/>
        <v>238005.28100000002</v>
      </c>
      <c r="AU1673" s="16">
        <f t="shared" si="2870"/>
        <v>40000</v>
      </c>
      <c r="AV1673" s="16">
        <f t="shared" si="2871"/>
        <v>40000</v>
      </c>
      <c r="AW1673" s="16">
        <v>40171.756000000001</v>
      </c>
      <c r="AX1673" s="16"/>
      <c r="AY1673" s="16"/>
      <c r="AZ1673" s="16">
        <f t="shared" si="2872"/>
        <v>278177.03700000001</v>
      </c>
      <c r="BA1673" s="16">
        <f t="shared" si="2873"/>
        <v>40000</v>
      </c>
      <c r="BB1673" s="16">
        <f t="shared" si="2874"/>
        <v>40000</v>
      </c>
      <c r="BC1673" s="16"/>
      <c r="BD1673" s="30"/>
      <c r="BE1673" s="30" t="s">
        <v>1079</v>
      </c>
      <c r="BF1673" s="1"/>
      <c r="BG1673" s="1"/>
      <c r="BH1673" s="1"/>
      <c r="BI1673" s="1"/>
      <c r="BJ1673" s="1"/>
    </row>
    <row r="1674" s="17" customFormat="1" ht="60">
      <c r="A1674" s="18" t="s">
        <v>1080</v>
      </c>
      <c r="B1674" s="19"/>
      <c r="C1674" s="18"/>
      <c r="D1674" s="18"/>
      <c r="E1674" s="20" t="s">
        <v>1081</v>
      </c>
      <c r="F1674" s="21">
        <f t="shared" si="2875"/>
        <v>73174.800000000017</v>
      </c>
      <c r="G1674" s="21">
        <f t="shared" si="2876"/>
        <v>75162</v>
      </c>
      <c r="H1674" s="21">
        <f t="shared" si="2877"/>
        <v>75162</v>
      </c>
      <c r="I1674" s="21">
        <f t="shared" si="2878"/>
        <v>0</v>
      </c>
      <c r="J1674" s="21">
        <f t="shared" si="2879"/>
        <v>0</v>
      </c>
      <c r="K1674" s="21">
        <f t="shared" si="2880"/>
        <v>0</v>
      </c>
      <c r="L1674" s="21">
        <f t="shared" si="2799"/>
        <v>73174.800000000017</v>
      </c>
      <c r="M1674" s="21">
        <f t="shared" si="2800"/>
        <v>75162</v>
      </c>
      <c r="N1674" s="21">
        <f t="shared" si="2801"/>
        <v>75162</v>
      </c>
      <c r="O1674" s="21">
        <f t="shared" si="2881"/>
        <v>4942</v>
      </c>
      <c r="P1674" s="21">
        <f t="shared" si="2882"/>
        <v>5477.3000000000002</v>
      </c>
      <c r="Q1674" s="21">
        <f t="shared" si="2883"/>
        <v>5477.3000000000002</v>
      </c>
      <c r="R1674" s="21">
        <f t="shared" si="2854"/>
        <v>78116.800000000017</v>
      </c>
      <c r="S1674" s="21">
        <f t="shared" si="2855"/>
        <v>80639.300000000003</v>
      </c>
      <c r="T1674" s="21">
        <f t="shared" si="2856"/>
        <v>80639.300000000003</v>
      </c>
      <c r="U1674" s="21">
        <f t="shared" si="2884"/>
        <v>0</v>
      </c>
      <c r="V1674" s="21">
        <f t="shared" si="2885"/>
        <v>0</v>
      </c>
      <c r="W1674" s="21">
        <f t="shared" si="2886"/>
        <v>0</v>
      </c>
      <c r="X1674" s="21">
        <f t="shared" si="2857"/>
        <v>78116.800000000017</v>
      </c>
      <c r="Y1674" s="21">
        <f t="shared" si="2858"/>
        <v>80639.300000000003</v>
      </c>
      <c r="Z1674" s="21">
        <f t="shared" si="2859"/>
        <v>80639.300000000003</v>
      </c>
      <c r="AA1674" s="21">
        <f t="shared" si="2887"/>
        <v>0</v>
      </c>
      <c r="AB1674" s="21">
        <f t="shared" si="2888"/>
        <v>0</v>
      </c>
      <c r="AC1674" s="21">
        <f t="shared" si="2889"/>
        <v>0</v>
      </c>
      <c r="AD1674" s="21">
        <f t="shared" si="2860"/>
        <v>78116.800000000017</v>
      </c>
      <c r="AE1674" s="21">
        <f t="shared" si="2861"/>
        <v>80639.300000000003</v>
      </c>
      <c r="AF1674" s="21">
        <f t="shared" si="2862"/>
        <v>80639.300000000003</v>
      </c>
      <c r="AG1674" s="21">
        <f t="shared" si="2890"/>
        <v>0</v>
      </c>
      <c r="AH1674" s="21">
        <f t="shared" si="2863"/>
        <v>78116.800000000017</v>
      </c>
      <c r="AI1674" s="21">
        <f t="shared" si="2864"/>
        <v>80639.300000000003</v>
      </c>
      <c r="AJ1674" s="21">
        <f t="shared" si="2865"/>
        <v>80639.300000000003</v>
      </c>
      <c r="AK1674" s="21">
        <f t="shared" si="2891"/>
        <v>0</v>
      </c>
      <c r="AL1674" s="21">
        <f t="shared" si="2892"/>
        <v>0</v>
      </c>
      <c r="AM1674" s="21">
        <f t="shared" si="2893"/>
        <v>0</v>
      </c>
      <c r="AN1674" s="21">
        <f t="shared" si="2866"/>
        <v>78116.800000000017</v>
      </c>
      <c r="AO1674" s="21">
        <f t="shared" si="2867"/>
        <v>80639.300000000003</v>
      </c>
      <c r="AP1674" s="21">
        <f t="shared" si="2868"/>
        <v>80639.300000000003</v>
      </c>
      <c r="AQ1674" s="21">
        <f t="shared" si="2894"/>
        <v>0</v>
      </c>
      <c r="AR1674" s="21">
        <f t="shared" si="2895"/>
        <v>0</v>
      </c>
      <c r="AS1674" s="21">
        <f t="shared" si="2896"/>
        <v>0</v>
      </c>
      <c r="AT1674" s="21">
        <f t="shared" si="2869"/>
        <v>78116.800000000017</v>
      </c>
      <c r="AU1674" s="21">
        <f t="shared" si="2870"/>
        <v>80639.300000000003</v>
      </c>
      <c r="AV1674" s="21">
        <f t="shared" si="2871"/>
        <v>80639.300000000003</v>
      </c>
      <c r="AW1674" s="21">
        <f t="shared" si="2897"/>
        <v>0</v>
      </c>
      <c r="AX1674" s="21">
        <f t="shared" si="2898"/>
        <v>0</v>
      </c>
      <c r="AY1674" s="21">
        <f t="shared" si="2899"/>
        <v>0</v>
      </c>
      <c r="AZ1674" s="21">
        <f t="shared" si="2872"/>
        <v>78116.800000000017</v>
      </c>
      <c r="BA1674" s="21">
        <f t="shared" si="2873"/>
        <v>80639.300000000003</v>
      </c>
      <c r="BB1674" s="21">
        <f t="shared" si="2874"/>
        <v>80639.300000000003</v>
      </c>
      <c r="BC1674" s="21">
        <f t="shared" si="2900"/>
        <v>0</v>
      </c>
      <c r="BD1674" s="22"/>
      <c r="BE1674" s="22"/>
      <c r="BF1674" s="17"/>
      <c r="BG1674" s="17"/>
      <c r="BH1674" s="17"/>
      <c r="BI1674" s="17"/>
      <c r="BJ1674" s="17"/>
    </row>
    <row r="1675" s="23" customFormat="1" ht="60">
      <c r="A1675" s="24" t="s">
        <v>1082</v>
      </c>
      <c r="B1675" s="25"/>
      <c r="C1675" s="24"/>
      <c r="D1675" s="24"/>
      <c r="E1675" s="26" t="s">
        <v>1083</v>
      </c>
      <c r="F1675" s="27">
        <f t="shared" si="2875"/>
        <v>73174.800000000017</v>
      </c>
      <c r="G1675" s="27">
        <f t="shared" si="2876"/>
        <v>75162</v>
      </c>
      <c r="H1675" s="27">
        <f t="shared" si="2877"/>
        <v>75162</v>
      </c>
      <c r="I1675" s="27">
        <f t="shared" si="2878"/>
        <v>0</v>
      </c>
      <c r="J1675" s="27">
        <f t="shared" si="2879"/>
        <v>0</v>
      </c>
      <c r="K1675" s="27">
        <f t="shared" si="2880"/>
        <v>0</v>
      </c>
      <c r="L1675" s="27">
        <f t="shared" si="2799"/>
        <v>73174.800000000017</v>
      </c>
      <c r="M1675" s="27">
        <f t="shared" si="2800"/>
        <v>75162</v>
      </c>
      <c r="N1675" s="27">
        <f t="shared" si="2801"/>
        <v>75162</v>
      </c>
      <c r="O1675" s="27">
        <f t="shared" si="2881"/>
        <v>4942</v>
      </c>
      <c r="P1675" s="27">
        <f t="shared" si="2882"/>
        <v>5477.3000000000002</v>
      </c>
      <c r="Q1675" s="27">
        <f t="shared" si="2883"/>
        <v>5477.3000000000002</v>
      </c>
      <c r="R1675" s="27">
        <f t="shared" si="2854"/>
        <v>78116.800000000017</v>
      </c>
      <c r="S1675" s="27">
        <f t="shared" si="2855"/>
        <v>80639.300000000003</v>
      </c>
      <c r="T1675" s="27">
        <f t="shared" si="2856"/>
        <v>80639.300000000003</v>
      </c>
      <c r="U1675" s="27">
        <f t="shared" si="2884"/>
        <v>0</v>
      </c>
      <c r="V1675" s="27">
        <f t="shared" si="2885"/>
        <v>0</v>
      </c>
      <c r="W1675" s="27">
        <f t="shared" si="2886"/>
        <v>0</v>
      </c>
      <c r="X1675" s="27">
        <f t="shared" si="2857"/>
        <v>78116.800000000017</v>
      </c>
      <c r="Y1675" s="27">
        <f t="shared" si="2858"/>
        <v>80639.300000000003</v>
      </c>
      <c r="Z1675" s="27">
        <f t="shared" si="2859"/>
        <v>80639.300000000003</v>
      </c>
      <c r="AA1675" s="27">
        <f t="shared" si="2887"/>
        <v>0</v>
      </c>
      <c r="AB1675" s="27">
        <f t="shared" si="2888"/>
        <v>0</v>
      </c>
      <c r="AC1675" s="27">
        <f t="shared" si="2889"/>
        <v>0</v>
      </c>
      <c r="AD1675" s="27">
        <f t="shared" si="2860"/>
        <v>78116.800000000017</v>
      </c>
      <c r="AE1675" s="27">
        <f t="shared" si="2861"/>
        <v>80639.300000000003</v>
      </c>
      <c r="AF1675" s="27">
        <f t="shared" si="2862"/>
        <v>80639.300000000003</v>
      </c>
      <c r="AG1675" s="27">
        <f t="shared" si="2890"/>
        <v>0</v>
      </c>
      <c r="AH1675" s="27">
        <f t="shared" si="2863"/>
        <v>78116.800000000017</v>
      </c>
      <c r="AI1675" s="27">
        <f t="shared" si="2864"/>
        <v>80639.300000000003</v>
      </c>
      <c r="AJ1675" s="27">
        <f t="shared" si="2865"/>
        <v>80639.300000000003</v>
      </c>
      <c r="AK1675" s="27">
        <f t="shared" si="2891"/>
        <v>0</v>
      </c>
      <c r="AL1675" s="27">
        <f t="shared" si="2892"/>
        <v>0</v>
      </c>
      <c r="AM1675" s="27">
        <f t="shared" si="2893"/>
        <v>0</v>
      </c>
      <c r="AN1675" s="27">
        <f t="shared" si="2866"/>
        <v>78116.800000000017</v>
      </c>
      <c r="AO1675" s="27">
        <f t="shared" si="2867"/>
        <v>80639.300000000003</v>
      </c>
      <c r="AP1675" s="27">
        <f t="shared" si="2868"/>
        <v>80639.300000000003</v>
      </c>
      <c r="AQ1675" s="27">
        <f t="shared" si="2894"/>
        <v>0</v>
      </c>
      <c r="AR1675" s="27">
        <f t="shared" si="2895"/>
        <v>0</v>
      </c>
      <c r="AS1675" s="27">
        <f t="shared" si="2896"/>
        <v>0</v>
      </c>
      <c r="AT1675" s="27">
        <f t="shared" si="2869"/>
        <v>78116.800000000017</v>
      </c>
      <c r="AU1675" s="27">
        <f t="shared" si="2870"/>
        <v>80639.300000000003</v>
      </c>
      <c r="AV1675" s="27">
        <f t="shared" si="2871"/>
        <v>80639.300000000003</v>
      </c>
      <c r="AW1675" s="27">
        <f t="shared" si="2897"/>
        <v>0</v>
      </c>
      <c r="AX1675" s="27">
        <f t="shared" si="2898"/>
        <v>0</v>
      </c>
      <c r="AY1675" s="27">
        <f t="shared" si="2899"/>
        <v>0</v>
      </c>
      <c r="AZ1675" s="27">
        <f t="shared" si="2872"/>
        <v>78116.800000000017</v>
      </c>
      <c r="BA1675" s="27">
        <f t="shared" si="2873"/>
        <v>80639.300000000003</v>
      </c>
      <c r="BB1675" s="27">
        <f t="shared" si="2874"/>
        <v>80639.300000000003</v>
      </c>
      <c r="BC1675" s="27">
        <f t="shared" si="2900"/>
        <v>0</v>
      </c>
      <c r="BD1675" s="28"/>
      <c r="BE1675" s="28"/>
      <c r="BF1675" s="23"/>
      <c r="BG1675" s="23"/>
      <c r="BH1675" s="23"/>
      <c r="BI1675" s="23"/>
      <c r="BJ1675" s="23"/>
    </row>
    <row r="1676" s="1" customFormat="1" ht="45">
      <c r="A1676" s="13" t="s">
        <v>1084</v>
      </c>
      <c r="B1676" s="14"/>
      <c r="C1676" s="13"/>
      <c r="D1676" s="13"/>
      <c r="E1676" s="29" t="s">
        <v>147</v>
      </c>
      <c r="F1676" s="16">
        <f>F1677+F1679+F1681</f>
        <v>73174.800000000017</v>
      </c>
      <c r="G1676" s="16">
        <f>G1677+G1679+G1681</f>
        <v>75162</v>
      </c>
      <c r="H1676" s="16">
        <f>H1677+H1679+H1681</f>
        <v>75162</v>
      </c>
      <c r="I1676" s="16">
        <f>I1677+I1679+I1681</f>
        <v>0</v>
      </c>
      <c r="J1676" s="16">
        <f>J1677+J1679+J1681</f>
        <v>0</v>
      </c>
      <c r="K1676" s="16">
        <f>K1677+K1679+K1681</f>
        <v>0</v>
      </c>
      <c r="L1676" s="16">
        <f t="shared" si="2799"/>
        <v>73174.800000000017</v>
      </c>
      <c r="M1676" s="16">
        <f t="shared" si="2800"/>
        <v>75162</v>
      </c>
      <c r="N1676" s="16">
        <f t="shared" si="2801"/>
        <v>75162</v>
      </c>
      <c r="O1676" s="16">
        <f>O1677+O1679+O1681</f>
        <v>4942</v>
      </c>
      <c r="P1676" s="16">
        <f>P1677+P1679+P1681</f>
        <v>5477.3000000000002</v>
      </c>
      <c r="Q1676" s="16">
        <f>Q1677+Q1679+Q1681</f>
        <v>5477.3000000000002</v>
      </c>
      <c r="R1676" s="16">
        <f t="shared" si="2854"/>
        <v>78116.800000000017</v>
      </c>
      <c r="S1676" s="16">
        <f t="shared" si="2855"/>
        <v>80639.300000000003</v>
      </c>
      <c r="T1676" s="16">
        <f t="shared" si="2856"/>
        <v>80639.300000000003</v>
      </c>
      <c r="U1676" s="16">
        <f>U1677+U1679+U1681</f>
        <v>0</v>
      </c>
      <c r="V1676" s="16">
        <f>V1677+V1679+V1681</f>
        <v>0</v>
      </c>
      <c r="W1676" s="16">
        <f>W1677+W1679+W1681</f>
        <v>0</v>
      </c>
      <c r="X1676" s="16">
        <f t="shared" si="2857"/>
        <v>78116.800000000017</v>
      </c>
      <c r="Y1676" s="16">
        <f t="shared" si="2858"/>
        <v>80639.300000000003</v>
      </c>
      <c r="Z1676" s="16">
        <f t="shared" si="2859"/>
        <v>80639.300000000003</v>
      </c>
      <c r="AA1676" s="16">
        <f>AA1677+AA1679+AA1681</f>
        <v>0</v>
      </c>
      <c r="AB1676" s="16">
        <f>AB1677+AB1679+AB1681</f>
        <v>0</v>
      </c>
      <c r="AC1676" s="16">
        <f>AC1677+AC1679+AC1681</f>
        <v>0</v>
      </c>
      <c r="AD1676" s="16">
        <f t="shared" si="2860"/>
        <v>78116.800000000017</v>
      </c>
      <c r="AE1676" s="16">
        <f t="shared" si="2861"/>
        <v>80639.300000000003</v>
      </c>
      <c r="AF1676" s="16">
        <f t="shared" si="2862"/>
        <v>80639.300000000003</v>
      </c>
      <c r="AG1676" s="16">
        <f>AG1677+AG1679+AG1681</f>
        <v>0</v>
      </c>
      <c r="AH1676" s="16">
        <f t="shared" si="2863"/>
        <v>78116.800000000017</v>
      </c>
      <c r="AI1676" s="16">
        <f t="shared" si="2864"/>
        <v>80639.300000000003</v>
      </c>
      <c r="AJ1676" s="16">
        <f t="shared" si="2865"/>
        <v>80639.300000000003</v>
      </c>
      <c r="AK1676" s="16">
        <f>AK1677+AK1679+AK1681</f>
        <v>0</v>
      </c>
      <c r="AL1676" s="16">
        <f>AL1677+AL1679+AL1681</f>
        <v>0</v>
      </c>
      <c r="AM1676" s="16">
        <f>AM1677+AM1679+AM1681</f>
        <v>0</v>
      </c>
      <c r="AN1676" s="16">
        <f t="shared" si="2866"/>
        <v>78116.800000000017</v>
      </c>
      <c r="AO1676" s="16">
        <f t="shared" si="2867"/>
        <v>80639.300000000003</v>
      </c>
      <c r="AP1676" s="16">
        <f t="shared" si="2868"/>
        <v>80639.300000000003</v>
      </c>
      <c r="AQ1676" s="16">
        <f>AQ1677+AQ1679+AQ1681</f>
        <v>0</v>
      </c>
      <c r="AR1676" s="16">
        <f>AR1677+AR1679+AR1681</f>
        <v>0</v>
      </c>
      <c r="AS1676" s="16">
        <f>AS1677+AS1679+AS1681</f>
        <v>0</v>
      </c>
      <c r="AT1676" s="16">
        <f t="shared" si="2869"/>
        <v>78116.800000000017</v>
      </c>
      <c r="AU1676" s="16">
        <f t="shared" si="2870"/>
        <v>80639.300000000003</v>
      </c>
      <c r="AV1676" s="16">
        <f t="shared" si="2871"/>
        <v>80639.300000000003</v>
      </c>
      <c r="AW1676" s="16">
        <f>AW1677+AW1679+AW1681</f>
        <v>0</v>
      </c>
      <c r="AX1676" s="16">
        <f>AX1677+AX1679+AX1681</f>
        <v>0</v>
      </c>
      <c r="AY1676" s="16">
        <f>AY1677+AY1679+AY1681</f>
        <v>0</v>
      </c>
      <c r="AZ1676" s="16">
        <f t="shared" si="2872"/>
        <v>78116.800000000017</v>
      </c>
      <c r="BA1676" s="16">
        <f t="shared" si="2873"/>
        <v>80639.300000000003</v>
      </c>
      <c r="BB1676" s="16">
        <f t="shared" si="2874"/>
        <v>80639.300000000003</v>
      </c>
      <c r="BC1676" s="16">
        <f>BC1677+BC1679+BC1681</f>
        <v>0</v>
      </c>
      <c r="BD1676" s="30"/>
      <c r="BE1676" s="30"/>
      <c r="BF1676" s="1"/>
      <c r="BG1676" s="1"/>
      <c r="BH1676" s="1"/>
      <c r="BI1676" s="1"/>
      <c r="BJ1676" s="1"/>
    </row>
    <row r="1677" s="1" customFormat="1" ht="90">
      <c r="A1677" s="13" t="s">
        <v>1084</v>
      </c>
      <c r="B1677" s="14" t="s">
        <v>148</v>
      </c>
      <c r="C1677" s="13"/>
      <c r="D1677" s="13"/>
      <c r="E1677" s="29" t="s">
        <v>149</v>
      </c>
      <c r="F1677" s="16">
        <f>F1678</f>
        <v>64630.100000000006</v>
      </c>
      <c r="G1677" s="16">
        <f>G1678</f>
        <v>66617.300000000003</v>
      </c>
      <c r="H1677" s="16">
        <f>H1678</f>
        <v>66617.300000000003</v>
      </c>
      <c r="I1677" s="16">
        <f>I1678</f>
        <v>0</v>
      </c>
      <c r="J1677" s="16">
        <f>J1678</f>
        <v>0</v>
      </c>
      <c r="K1677" s="16">
        <f>K1678</f>
        <v>0</v>
      </c>
      <c r="L1677" s="16">
        <f t="shared" ref="L1677:L1684" si="2901">F1677+I1677</f>
        <v>64630.100000000006</v>
      </c>
      <c r="M1677" s="16">
        <f t="shared" ref="M1677:M1684" si="2902">G1677+J1677</f>
        <v>66617.300000000003</v>
      </c>
      <c r="N1677" s="16">
        <f t="shared" ref="N1677:N1684" si="2903">H1677+K1677</f>
        <v>66617.300000000003</v>
      </c>
      <c r="O1677" s="16">
        <f>O1678</f>
        <v>4931.5</v>
      </c>
      <c r="P1677" s="16">
        <f>P1678</f>
        <v>5477.3000000000002</v>
      </c>
      <c r="Q1677" s="16">
        <f>Q1678</f>
        <v>5477.3000000000002</v>
      </c>
      <c r="R1677" s="16">
        <f t="shared" si="2854"/>
        <v>69561.600000000006</v>
      </c>
      <c r="S1677" s="16">
        <f t="shared" si="2855"/>
        <v>72094.600000000006</v>
      </c>
      <c r="T1677" s="16">
        <f t="shared" si="2856"/>
        <v>72094.600000000006</v>
      </c>
      <c r="U1677" s="16">
        <f>U1678</f>
        <v>0</v>
      </c>
      <c r="V1677" s="16">
        <f>V1678</f>
        <v>0</v>
      </c>
      <c r="W1677" s="16">
        <f>W1678</f>
        <v>0</v>
      </c>
      <c r="X1677" s="16">
        <f t="shared" si="2857"/>
        <v>69561.600000000006</v>
      </c>
      <c r="Y1677" s="16">
        <f t="shared" si="2858"/>
        <v>72094.600000000006</v>
      </c>
      <c r="Z1677" s="16">
        <f t="shared" si="2859"/>
        <v>72094.600000000006</v>
      </c>
      <c r="AA1677" s="16">
        <f>AA1678</f>
        <v>0</v>
      </c>
      <c r="AB1677" s="16">
        <f>AB1678</f>
        <v>0</v>
      </c>
      <c r="AC1677" s="16">
        <f>AC1678</f>
        <v>0</v>
      </c>
      <c r="AD1677" s="16">
        <f t="shared" si="2860"/>
        <v>69561.600000000006</v>
      </c>
      <c r="AE1677" s="16">
        <f t="shared" si="2861"/>
        <v>72094.600000000006</v>
      </c>
      <c r="AF1677" s="16">
        <f t="shared" si="2862"/>
        <v>72094.600000000006</v>
      </c>
      <c r="AG1677" s="16">
        <f>AG1678</f>
        <v>0</v>
      </c>
      <c r="AH1677" s="16">
        <f t="shared" si="2863"/>
        <v>69561.600000000006</v>
      </c>
      <c r="AI1677" s="16">
        <f t="shared" si="2864"/>
        <v>72094.600000000006</v>
      </c>
      <c r="AJ1677" s="16">
        <f t="shared" si="2865"/>
        <v>72094.600000000006</v>
      </c>
      <c r="AK1677" s="16">
        <f>AK1678</f>
        <v>0</v>
      </c>
      <c r="AL1677" s="16">
        <f>AL1678</f>
        <v>0</v>
      </c>
      <c r="AM1677" s="16">
        <f>AM1678</f>
        <v>0</v>
      </c>
      <c r="AN1677" s="16">
        <f t="shared" si="2866"/>
        <v>69561.600000000006</v>
      </c>
      <c r="AO1677" s="16">
        <f t="shared" si="2867"/>
        <v>72094.600000000006</v>
      </c>
      <c r="AP1677" s="16">
        <f t="shared" si="2868"/>
        <v>72094.600000000006</v>
      </c>
      <c r="AQ1677" s="16">
        <f>AQ1678</f>
        <v>0</v>
      </c>
      <c r="AR1677" s="16">
        <f>AR1678</f>
        <v>0</v>
      </c>
      <c r="AS1677" s="16">
        <f>AS1678</f>
        <v>0</v>
      </c>
      <c r="AT1677" s="16">
        <f t="shared" si="2869"/>
        <v>69561.600000000006</v>
      </c>
      <c r="AU1677" s="16">
        <f t="shared" si="2870"/>
        <v>72094.600000000006</v>
      </c>
      <c r="AV1677" s="16">
        <f t="shared" si="2871"/>
        <v>72094.600000000006</v>
      </c>
      <c r="AW1677" s="16">
        <f>AW1678</f>
        <v>0</v>
      </c>
      <c r="AX1677" s="16">
        <f>AX1678</f>
        <v>0</v>
      </c>
      <c r="AY1677" s="16">
        <f>AY1678</f>
        <v>0</v>
      </c>
      <c r="AZ1677" s="16">
        <f t="shared" si="2872"/>
        <v>69561.600000000006</v>
      </c>
      <c r="BA1677" s="16">
        <f t="shared" si="2873"/>
        <v>72094.600000000006</v>
      </c>
      <c r="BB1677" s="16">
        <f t="shared" si="2874"/>
        <v>72094.600000000006</v>
      </c>
      <c r="BC1677" s="16">
        <f>BC1678</f>
        <v>0</v>
      </c>
      <c r="BD1677" s="30"/>
      <c r="BE1677" s="30"/>
      <c r="BF1677" s="1"/>
      <c r="BG1677" s="1"/>
      <c r="BH1677" s="1"/>
      <c r="BI1677" s="1"/>
      <c r="BJ1677" s="1"/>
    </row>
    <row r="1678" s="1" customFormat="1" ht="15">
      <c r="A1678" s="13" t="s">
        <v>1084</v>
      </c>
      <c r="B1678" s="14">
        <v>100</v>
      </c>
      <c r="C1678" s="13" t="s">
        <v>37</v>
      </c>
      <c r="D1678" s="13" t="s">
        <v>38</v>
      </c>
      <c r="E1678" s="29" t="s">
        <v>39</v>
      </c>
      <c r="F1678" s="16">
        <v>64630.100000000006</v>
      </c>
      <c r="G1678" s="16">
        <v>66617.300000000003</v>
      </c>
      <c r="H1678" s="16">
        <v>66617.300000000003</v>
      </c>
      <c r="I1678" s="16"/>
      <c r="J1678" s="16"/>
      <c r="K1678" s="16"/>
      <c r="L1678" s="16">
        <f t="shared" si="2901"/>
        <v>64630.100000000006</v>
      </c>
      <c r="M1678" s="16">
        <f t="shared" si="2902"/>
        <v>66617.300000000003</v>
      </c>
      <c r="N1678" s="16">
        <f t="shared" si="2903"/>
        <v>66617.300000000003</v>
      </c>
      <c r="O1678" s="16">
        <v>4931.5</v>
      </c>
      <c r="P1678" s="16">
        <v>5477.3000000000002</v>
      </c>
      <c r="Q1678" s="16">
        <v>5477.3000000000002</v>
      </c>
      <c r="R1678" s="16">
        <f t="shared" si="2854"/>
        <v>69561.600000000006</v>
      </c>
      <c r="S1678" s="16">
        <f t="shared" si="2855"/>
        <v>72094.600000000006</v>
      </c>
      <c r="T1678" s="16">
        <f t="shared" si="2856"/>
        <v>72094.600000000006</v>
      </c>
      <c r="U1678" s="16"/>
      <c r="V1678" s="16"/>
      <c r="W1678" s="16"/>
      <c r="X1678" s="16">
        <f t="shared" si="2857"/>
        <v>69561.600000000006</v>
      </c>
      <c r="Y1678" s="16">
        <f t="shared" si="2858"/>
        <v>72094.600000000006</v>
      </c>
      <c r="Z1678" s="16">
        <f t="shared" si="2859"/>
        <v>72094.600000000006</v>
      </c>
      <c r="AA1678" s="16"/>
      <c r="AB1678" s="16"/>
      <c r="AC1678" s="16"/>
      <c r="AD1678" s="16">
        <f t="shared" si="2860"/>
        <v>69561.600000000006</v>
      </c>
      <c r="AE1678" s="16">
        <f t="shared" si="2861"/>
        <v>72094.600000000006</v>
      </c>
      <c r="AF1678" s="16">
        <f t="shared" si="2862"/>
        <v>72094.600000000006</v>
      </c>
      <c r="AG1678" s="16"/>
      <c r="AH1678" s="16">
        <f t="shared" si="2863"/>
        <v>69561.600000000006</v>
      </c>
      <c r="AI1678" s="16">
        <f t="shared" si="2864"/>
        <v>72094.600000000006</v>
      </c>
      <c r="AJ1678" s="16">
        <f t="shared" si="2865"/>
        <v>72094.600000000006</v>
      </c>
      <c r="AK1678" s="16"/>
      <c r="AL1678" s="16"/>
      <c r="AM1678" s="16"/>
      <c r="AN1678" s="16">
        <f t="shared" si="2866"/>
        <v>69561.600000000006</v>
      </c>
      <c r="AO1678" s="16">
        <f t="shared" si="2867"/>
        <v>72094.600000000006</v>
      </c>
      <c r="AP1678" s="16">
        <f t="shared" si="2868"/>
        <v>72094.600000000006</v>
      </c>
      <c r="AQ1678" s="16"/>
      <c r="AR1678" s="16"/>
      <c r="AS1678" s="16"/>
      <c r="AT1678" s="16">
        <f t="shared" si="2869"/>
        <v>69561.600000000006</v>
      </c>
      <c r="AU1678" s="16">
        <f t="shared" si="2870"/>
        <v>72094.600000000006</v>
      </c>
      <c r="AV1678" s="16">
        <f t="shared" si="2871"/>
        <v>72094.600000000006</v>
      </c>
      <c r="AW1678" s="16"/>
      <c r="AX1678" s="16"/>
      <c r="AY1678" s="16"/>
      <c r="AZ1678" s="16">
        <f t="shared" si="2872"/>
        <v>69561.600000000006</v>
      </c>
      <c r="BA1678" s="16">
        <f t="shared" si="2873"/>
        <v>72094.600000000006</v>
      </c>
      <c r="BB1678" s="16">
        <f t="shared" si="2874"/>
        <v>72094.600000000006</v>
      </c>
      <c r="BC1678" s="16"/>
      <c r="BD1678" s="30"/>
      <c r="BE1678" s="30"/>
      <c r="BF1678" s="1"/>
      <c r="BG1678" s="1"/>
      <c r="BH1678" s="1"/>
      <c r="BI1678" s="1"/>
      <c r="BJ1678" s="1"/>
    </row>
    <row r="1679" s="1" customFormat="1" ht="30">
      <c r="A1679" s="13" t="s">
        <v>1084</v>
      </c>
      <c r="B1679" s="14" t="s">
        <v>66</v>
      </c>
      <c r="C1679" s="13"/>
      <c r="D1679" s="13"/>
      <c r="E1679" s="29" t="s">
        <v>67</v>
      </c>
      <c r="F1679" s="16">
        <f>F1680</f>
        <v>8311.6000000000004</v>
      </c>
      <c r="G1679" s="16">
        <f>G1680</f>
        <v>8312.5</v>
      </c>
      <c r="H1679" s="16">
        <f>H1680</f>
        <v>8312.5</v>
      </c>
      <c r="I1679" s="16">
        <f>I1680</f>
        <v>0</v>
      </c>
      <c r="J1679" s="16">
        <f>J1680</f>
        <v>0</v>
      </c>
      <c r="K1679" s="16">
        <f>K1680</f>
        <v>0</v>
      </c>
      <c r="L1679" s="16">
        <f t="shared" si="2901"/>
        <v>8311.6000000000004</v>
      </c>
      <c r="M1679" s="16">
        <f t="shared" si="2902"/>
        <v>8312.5</v>
      </c>
      <c r="N1679" s="16">
        <f t="shared" si="2903"/>
        <v>8312.5</v>
      </c>
      <c r="O1679" s="16">
        <f>O1680</f>
        <v>10.5</v>
      </c>
      <c r="P1679" s="16">
        <f>P1680</f>
        <v>0</v>
      </c>
      <c r="Q1679" s="16">
        <f>Q1680</f>
        <v>0</v>
      </c>
      <c r="R1679" s="16">
        <f t="shared" si="2854"/>
        <v>8322.1000000000004</v>
      </c>
      <c r="S1679" s="16">
        <f t="shared" si="2855"/>
        <v>8312.5</v>
      </c>
      <c r="T1679" s="16">
        <f t="shared" si="2856"/>
        <v>8312.5</v>
      </c>
      <c r="U1679" s="16">
        <f>U1680</f>
        <v>0</v>
      </c>
      <c r="V1679" s="16">
        <f>V1680</f>
        <v>0</v>
      </c>
      <c r="W1679" s="16">
        <f>W1680</f>
        <v>0</v>
      </c>
      <c r="X1679" s="16">
        <f t="shared" si="2857"/>
        <v>8322.1000000000004</v>
      </c>
      <c r="Y1679" s="16">
        <f t="shared" si="2858"/>
        <v>8312.5</v>
      </c>
      <c r="Z1679" s="16">
        <f t="shared" si="2859"/>
        <v>8312.5</v>
      </c>
      <c r="AA1679" s="16">
        <f>AA1680</f>
        <v>0</v>
      </c>
      <c r="AB1679" s="16">
        <f>AB1680</f>
        <v>0</v>
      </c>
      <c r="AC1679" s="16">
        <f>AC1680</f>
        <v>0</v>
      </c>
      <c r="AD1679" s="16">
        <f t="shared" si="2860"/>
        <v>8322.1000000000004</v>
      </c>
      <c r="AE1679" s="16">
        <f t="shared" si="2861"/>
        <v>8312.5</v>
      </c>
      <c r="AF1679" s="16">
        <f t="shared" si="2862"/>
        <v>8312.5</v>
      </c>
      <c r="AG1679" s="16">
        <f>AG1680</f>
        <v>0</v>
      </c>
      <c r="AH1679" s="16">
        <f t="shared" si="2863"/>
        <v>8322.1000000000004</v>
      </c>
      <c r="AI1679" s="16">
        <f t="shared" si="2864"/>
        <v>8312.5</v>
      </c>
      <c r="AJ1679" s="16">
        <f t="shared" si="2865"/>
        <v>8312.5</v>
      </c>
      <c r="AK1679" s="16">
        <f>AK1680</f>
        <v>0</v>
      </c>
      <c r="AL1679" s="16">
        <f>AL1680</f>
        <v>0</v>
      </c>
      <c r="AM1679" s="16">
        <f>AM1680</f>
        <v>0</v>
      </c>
      <c r="AN1679" s="16">
        <f t="shared" si="2866"/>
        <v>8322.1000000000004</v>
      </c>
      <c r="AO1679" s="16">
        <f t="shared" si="2867"/>
        <v>8312.5</v>
      </c>
      <c r="AP1679" s="16">
        <f t="shared" si="2868"/>
        <v>8312.5</v>
      </c>
      <c r="AQ1679" s="16">
        <f>AQ1680</f>
        <v>0</v>
      </c>
      <c r="AR1679" s="16">
        <f>AR1680</f>
        <v>0</v>
      </c>
      <c r="AS1679" s="16">
        <f>AS1680</f>
        <v>0</v>
      </c>
      <c r="AT1679" s="16">
        <f t="shared" si="2869"/>
        <v>8322.1000000000004</v>
      </c>
      <c r="AU1679" s="16">
        <f t="shared" si="2870"/>
        <v>8312.5</v>
      </c>
      <c r="AV1679" s="16">
        <f t="shared" si="2871"/>
        <v>8312.5</v>
      </c>
      <c r="AW1679" s="16">
        <f>AW1680</f>
        <v>0</v>
      </c>
      <c r="AX1679" s="16">
        <f>AX1680</f>
        <v>0</v>
      </c>
      <c r="AY1679" s="16">
        <f>AY1680</f>
        <v>0</v>
      </c>
      <c r="AZ1679" s="16">
        <f t="shared" si="2872"/>
        <v>8322.1000000000004</v>
      </c>
      <c r="BA1679" s="16">
        <f t="shared" si="2873"/>
        <v>8312.5</v>
      </c>
      <c r="BB1679" s="16">
        <f t="shared" si="2874"/>
        <v>8312.5</v>
      </c>
      <c r="BC1679" s="16">
        <f>BC1680</f>
        <v>0</v>
      </c>
      <c r="BD1679" s="30"/>
      <c r="BE1679" s="30"/>
      <c r="BF1679" s="1"/>
      <c r="BG1679" s="1"/>
      <c r="BH1679" s="1"/>
      <c r="BI1679" s="1"/>
      <c r="BJ1679" s="1"/>
    </row>
    <row r="1680" s="1" customFormat="1" ht="15">
      <c r="A1680" s="13" t="s">
        <v>1084</v>
      </c>
      <c r="B1680" s="14">
        <v>200</v>
      </c>
      <c r="C1680" s="13" t="s">
        <v>37</v>
      </c>
      <c r="D1680" s="13" t="s">
        <v>38</v>
      </c>
      <c r="E1680" s="29" t="s">
        <v>39</v>
      </c>
      <c r="F1680" s="16">
        <v>8311.6000000000004</v>
      </c>
      <c r="G1680" s="16">
        <v>8312.5</v>
      </c>
      <c r="H1680" s="16">
        <v>8312.5</v>
      </c>
      <c r="I1680" s="16"/>
      <c r="J1680" s="16"/>
      <c r="K1680" s="16"/>
      <c r="L1680" s="16">
        <f t="shared" si="2901"/>
        <v>8311.6000000000004</v>
      </c>
      <c r="M1680" s="16">
        <f t="shared" si="2902"/>
        <v>8312.5</v>
      </c>
      <c r="N1680" s="16">
        <f t="shared" si="2903"/>
        <v>8312.5</v>
      </c>
      <c r="O1680" s="16">
        <v>10.5</v>
      </c>
      <c r="P1680" s="16"/>
      <c r="Q1680" s="16"/>
      <c r="R1680" s="16">
        <f t="shared" si="2854"/>
        <v>8322.1000000000004</v>
      </c>
      <c r="S1680" s="16">
        <f t="shared" si="2855"/>
        <v>8312.5</v>
      </c>
      <c r="T1680" s="16">
        <f t="shared" si="2856"/>
        <v>8312.5</v>
      </c>
      <c r="U1680" s="16"/>
      <c r="V1680" s="16"/>
      <c r="W1680" s="16"/>
      <c r="X1680" s="16">
        <f t="shared" si="2857"/>
        <v>8322.1000000000004</v>
      </c>
      <c r="Y1680" s="16">
        <f t="shared" si="2858"/>
        <v>8312.5</v>
      </c>
      <c r="Z1680" s="16">
        <f t="shared" si="2859"/>
        <v>8312.5</v>
      </c>
      <c r="AA1680" s="16"/>
      <c r="AB1680" s="16"/>
      <c r="AC1680" s="16"/>
      <c r="AD1680" s="16">
        <f t="shared" si="2860"/>
        <v>8322.1000000000004</v>
      </c>
      <c r="AE1680" s="16">
        <f t="shared" si="2861"/>
        <v>8312.5</v>
      </c>
      <c r="AF1680" s="16">
        <f t="shared" si="2862"/>
        <v>8312.5</v>
      </c>
      <c r="AG1680" s="16"/>
      <c r="AH1680" s="16">
        <f t="shared" si="2863"/>
        <v>8322.1000000000004</v>
      </c>
      <c r="AI1680" s="16">
        <f t="shared" si="2864"/>
        <v>8312.5</v>
      </c>
      <c r="AJ1680" s="16">
        <f t="shared" si="2865"/>
        <v>8312.5</v>
      </c>
      <c r="AK1680" s="16"/>
      <c r="AL1680" s="16"/>
      <c r="AM1680" s="16"/>
      <c r="AN1680" s="16">
        <f t="shared" si="2866"/>
        <v>8322.1000000000004</v>
      </c>
      <c r="AO1680" s="16">
        <f t="shared" si="2867"/>
        <v>8312.5</v>
      </c>
      <c r="AP1680" s="16">
        <f t="shared" si="2868"/>
        <v>8312.5</v>
      </c>
      <c r="AQ1680" s="16"/>
      <c r="AR1680" s="16"/>
      <c r="AS1680" s="16"/>
      <c r="AT1680" s="16">
        <f t="shared" si="2869"/>
        <v>8322.1000000000004</v>
      </c>
      <c r="AU1680" s="16">
        <f t="shared" si="2870"/>
        <v>8312.5</v>
      </c>
      <c r="AV1680" s="16">
        <f t="shared" si="2871"/>
        <v>8312.5</v>
      </c>
      <c r="AW1680" s="16"/>
      <c r="AX1680" s="16"/>
      <c r="AY1680" s="16"/>
      <c r="AZ1680" s="16">
        <f t="shared" si="2872"/>
        <v>8322.1000000000004</v>
      </c>
      <c r="BA1680" s="16">
        <f t="shared" si="2873"/>
        <v>8312.5</v>
      </c>
      <c r="BB1680" s="16">
        <f t="shared" si="2874"/>
        <v>8312.5</v>
      </c>
      <c r="BC1680" s="16"/>
      <c r="BD1680" s="30"/>
      <c r="BE1680" s="30"/>
      <c r="BF1680" s="1"/>
      <c r="BG1680" s="1"/>
      <c r="BH1680" s="1"/>
      <c r="BI1680" s="1"/>
      <c r="BJ1680" s="1"/>
    </row>
    <row r="1681" s="1" customFormat="1" ht="15">
      <c r="A1681" s="13" t="s">
        <v>1084</v>
      </c>
      <c r="B1681" s="14" t="s">
        <v>52</v>
      </c>
      <c r="C1681" s="13"/>
      <c r="D1681" s="13"/>
      <c r="E1681" s="29" t="s">
        <v>53</v>
      </c>
      <c r="F1681" s="16">
        <f>F1682</f>
        <v>233.09999999999999</v>
      </c>
      <c r="G1681" s="16">
        <f>G1682</f>
        <v>232.19999999999999</v>
      </c>
      <c r="H1681" s="16">
        <f>H1682</f>
        <v>232.19999999999999</v>
      </c>
      <c r="I1681" s="16">
        <f>I1682</f>
        <v>0</v>
      </c>
      <c r="J1681" s="16">
        <f>J1682</f>
        <v>0</v>
      </c>
      <c r="K1681" s="16">
        <f>K1682</f>
        <v>0</v>
      </c>
      <c r="L1681" s="16">
        <f t="shared" si="2901"/>
        <v>233.09999999999999</v>
      </c>
      <c r="M1681" s="16">
        <f t="shared" si="2902"/>
        <v>232.19999999999999</v>
      </c>
      <c r="N1681" s="16">
        <f t="shared" si="2903"/>
        <v>232.19999999999999</v>
      </c>
      <c r="O1681" s="16">
        <f>O1682</f>
        <v>0</v>
      </c>
      <c r="P1681" s="16">
        <f>P1682</f>
        <v>0</v>
      </c>
      <c r="Q1681" s="16">
        <f>Q1682</f>
        <v>0</v>
      </c>
      <c r="R1681" s="16">
        <f t="shared" si="2854"/>
        <v>233.09999999999999</v>
      </c>
      <c r="S1681" s="16">
        <f t="shared" si="2855"/>
        <v>232.19999999999999</v>
      </c>
      <c r="T1681" s="16">
        <f t="shared" si="2856"/>
        <v>232.19999999999999</v>
      </c>
      <c r="U1681" s="16">
        <f>U1682</f>
        <v>0</v>
      </c>
      <c r="V1681" s="16">
        <f>V1682</f>
        <v>0</v>
      </c>
      <c r="W1681" s="16">
        <f>W1682</f>
        <v>0</v>
      </c>
      <c r="X1681" s="16">
        <f t="shared" si="2857"/>
        <v>233.09999999999999</v>
      </c>
      <c r="Y1681" s="16">
        <f t="shared" si="2858"/>
        <v>232.19999999999999</v>
      </c>
      <c r="Z1681" s="16">
        <f t="shared" si="2859"/>
        <v>232.19999999999999</v>
      </c>
      <c r="AA1681" s="16">
        <f>AA1682</f>
        <v>0</v>
      </c>
      <c r="AB1681" s="16">
        <f>AB1682</f>
        <v>0</v>
      </c>
      <c r="AC1681" s="16">
        <f>AC1682</f>
        <v>0</v>
      </c>
      <c r="AD1681" s="16">
        <f t="shared" si="2860"/>
        <v>233.09999999999999</v>
      </c>
      <c r="AE1681" s="16">
        <f t="shared" si="2861"/>
        <v>232.19999999999999</v>
      </c>
      <c r="AF1681" s="16">
        <f t="shared" si="2862"/>
        <v>232.19999999999999</v>
      </c>
      <c r="AG1681" s="16">
        <f>AG1682</f>
        <v>0</v>
      </c>
      <c r="AH1681" s="16">
        <f t="shared" si="2863"/>
        <v>233.09999999999999</v>
      </c>
      <c r="AI1681" s="16">
        <f t="shared" si="2864"/>
        <v>232.19999999999999</v>
      </c>
      <c r="AJ1681" s="16">
        <f t="shared" si="2865"/>
        <v>232.19999999999999</v>
      </c>
      <c r="AK1681" s="16">
        <f>AK1682</f>
        <v>0</v>
      </c>
      <c r="AL1681" s="16">
        <f>AL1682</f>
        <v>0</v>
      </c>
      <c r="AM1681" s="16">
        <f>AM1682</f>
        <v>0</v>
      </c>
      <c r="AN1681" s="16">
        <f t="shared" si="2866"/>
        <v>233.09999999999999</v>
      </c>
      <c r="AO1681" s="16">
        <f t="shared" si="2867"/>
        <v>232.19999999999999</v>
      </c>
      <c r="AP1681" s="16">
        <f t="shared" si="2868"/>
        <v>232.19999999999999</v>
      </c>
      <c r="AQ1681" s="16">
        <f>AQ1682</f>
        <v>0</v>
      </c>
      <c r="AR1681" s="16">
        <f>AR1682</f>
        <v>0</v>
      </c>
      <c r="AS1681" s="16">
        <f>AS1682</f>
        <v>0</v>
      </c>
      <c r="AT1681" s="16">
        <f t="shared" si="2869"/>
        <v>233.09999999999999</v>
      </c>
      <c r="AU1681" s="16">
        <f t="shared" si="2870"/>
        <v>232.19999999999999</v>
      </c>
      <c r="AV1681" s="16">
        <f t="shared" si="2871"/>
        <v>232.19999999999999</v>
      </c>
      <c r="AW1681" s="16">
        <f>AW1682</f>
        <v>0</v>
      </c>
      <c r="AX1681" s="16">
        <f>AX1682</f>
        <v>0</v>
      </c>
      <c r="AY1681" s="16">
        <f>AY1682</f>
        <v>0</v>
      </c>
      <c r="AZ1681" s="16">
        <f t="shared" si="2872"/>
        <v>233.09999999999999</v>
      </c>
      <c r="BA1681" s="16">
        <f t="shared" si="2873"/>
        <v>232.19999999999999</v>
      </c>
      <c r="BB1681" s="16">
        <f t="shared" si="2874"/>
        <v>232.19999999999999</v>
      </c>
      <c r="BC1681" s="16">
        <f>BC1682</f>
        <v>0</v>
      </c>
      <c r="BD1681" s="30"/>
      <c r="BE1681" s="30"/>
      <c r="BF1681" s="1"/>
      <c r="BG1681" s="1"/>
      <c r="BH1681" s="1"/>
      <c r="BI1681" s="1"/>
      <c r="BJ1681" s="1"/>
    </row>
    <row r="1682" s="1" customFormat="1" ht="15">
      <c r="A1682" s="13" t="s">
        <v>1084</v>
      </c>
      <c r="B1682" s="14">
        <v>800</v>
      </c>
      <c r="C1682" s="13" t="s">
        <v>37</v>
      </c>
      <c r="D1682" s="13" t="s">
        <v>38</v>
      </c>
      <c r="E1682" s="29" t="s">
        <v>39</v>
      </c>
      <c r="F1682" s="16">
        <v>233.09999999999999</v>
      </c>
      <c r="G1682" s="16">
        <v>232.19999999999999</v>
      </c>
      <c r="H1682" s="16">
        <v>232.19999999999999</v>
      </c>
      <c r="I1682" s="16"/>
      <c r="J1682" s="16"/>
      <c r="K1682" s="16"/>
      <c r="L1682" s="16">
        <f t="shared" si="2901"/>
        <v>233.09999999999999</v>
      </c>
      <c r="M1682" s="16">
        <f t="shared" si="2902"/>
        <v>232.19999999999999</v>
      </c>
      <c r="N1682" s="16">
        <f t="shared" si="2903"/>
        <v>232.19999999999999</v>
      </c>
      <c r="O1682" s="16"/>
      <c r="P1682" s="16"/>
      <c r="Q1682" s="16"/>
      <c r="R1682" s="16">
        <f t="shared" si="2854"/>
        <v>233.09999999999999</v>
      </c>
      <c r="S1682" s="16">
        <f t="shared" si="2855"/>
        <v>232.19999999999999</v>
      </c>
      <c r="T1682" s="16">
        <f t="shared" si="2856"/>
        <v>232.19999999999999</v>
      </c>
      <c r="U1682" s="16"/>
      <c r="V1682" s="16"/>
      <c r="W1682" s="16"/>
      <c r="X1682" s="16">
        <f t="shared" si="2857"/>
        <v>233.09999999999999</v>
      </c>
      <c r="Y1682" s="16">
        <f t="shared" si="2858"/>
        <v>232.19999999999999</v>
      </c>
      <c r="Z1682" s="16">
        <f t="shared" si="2859"/>
        <v>232.19999999999999</v>
      </c>
      <c r="AA1682" s="16"/>
      <c r="AB1682" s="16"/>
      <c r="AC1682" s="16"/>
      <c r="AD1682" s="16">
        <f t="shared" si="2860"/>
        <v>233.09999999999999</v>
      </c>
      <c r="AE1682" s="16">
        <f t="shared" si="2861"/>
        <v>232.19999999999999</v>
      </c>
      <c r="AF1682" s="16">
        <f t="shared" si="2862"/>
        <v>232.19999999999999</v>
      </c>
      <c r="AG1682" s="16"/>
      <c r="AH1682" s="16">
        <f t="shared" si="2863"/>
        <v>233.09999999999999</v>
      </c>
      <c r="AI1682" s="16">
        <f t="shared" si="2864"/>
        <v>232.19999999999999</v>
      </c>
      <c r="AJ1682" s="16">
        <f t="shared" si="2865"/>
        <v>232.19999999999999</v>
      </c>
      <c r="AK1682" s="16"/>
      <c r="AL1682" s="16"/>
      <c r="AM1682" s="16"/>
      <c r="AN1682" s="16">
        <f t="shared" si="2866"/>
        <v>233.09999999999999</v>
      </c>
      <c r="AO1682" s="16">
        <f t="shared" si="2867"/>
        <v>232.19999999999999</v>
      </c>
      <c r="AP1682" s="16">
        <f t="shared" si="2868"/>
        <v>232.19999999999999</v>
      </c>
      <c r="AQ1682" s="16"/>
      <c r="AR1682" s="16"/>
      <c r="AS1682" s="16"/>
      <c r="AT1682" s="16">
        <f t="shared" si="2869"/>
        <v>233.09999999999999</v>
      </c>
      <c r="AU1682" s="16">
        <f t="shared" si="2870"/>
        <v>232.19999999999999</v>
      </c>
      <c r="AV1682" s="16">
        <f t="shared" si="2871"/>
        <v>232.19999999999999</v>
      </c>
      <c r="AW1682" s="16"/>
      <c r="AX1682" s="16"/>
      <c r="AY1682" s="16"/>
      <c r="AZ1682" s="16">
        <f t="shared" si="2872"/>
        <v>233.09999999999999</v>
      </c>
      <c r="BA1682" s="16">
        <f t="shared" si="2873"/>
        <v>232.19999999999999</v>
      </c>
      <c r="BB1682" s="16">
        <f t="shared" si="2874"/>
        <v>232.19999999999999</v>
      </c>
      <c r="BC1682" s="16"/>
      <c r="BD1682" s="30"/>
      <c r="BE1682" s="30"/>
      <c r="BF1682" s="1"/>
      <c r="BG1682" s="1"/>
      <c r="BH1682" s="1"/>
      <c r="BI1682" s="1"/>
      <c r="BJ1682" s="1"/>
    </row>
    <row r="1683" s="1" customFormat="1" ht="15">
      <c r="A1683" s="18" t="s">
        <v>1085</v>
      </c>
      <c r="B1683" s="18" t="s">
        <v>1086</v>
      </c>
      <c r="C1683" s="18" t="s">
        <v>1087</v>
      </c>
      <c r="D1683" s="18" t="s">
        <v>1087</v>
      </c>
      <c r="E1683" s="44" t="s">
        <v>1088</v>
      </c>
      <c r="F1683" s="21">
        <v>0</v>
      </c>
      <c r="G1683" s="45">
        <v>917955.19999999995</v>
      </c>
      <c r="H1683" s="46">
        <v>1984395.3999999999</v>
      </c>
      <c r="I1683" s="21"/>
      <c r="J1683" s="21">
        <v>59246.199999999997</v>
      </c>
      <c r="K1683" s="21">
        <v>168390</v>
      </c>
      <c r="L1683" s="21">
        <f t="shared" si="2901"/>
        <v>0</v>
      </c>
      <c r="M1683" s="21">
        <f t="shared" si="2902"/>
        <v>977201.39999999991</v>
      </c>
      <c r="N1683" s="21">
        <f t="shared" si="2903"/>
        <v>2152785.3999999999</v>
      </c>
      <c r="O1683" s="21"/>
      <c r="P1683" s="21">
        <v>-28615.674999999999</v>
      </c>
      <c r="Q1683" s="21">
        <v>-209668.60500000001</v>
      </c>
      <c r="R1683" s="21">
        <f t="shared" si="2854"/>
        <v>0</v>
      </c>
      <c r="S1683" s="21">
        <f t="shared" si="2855"/>
        <v>948585.72499999986</v>
      </c>
      <c r="T1683" s="21">
        <f t="shared" si="2856"/>
        <v>1943116.7949999999</v>
      </c>
      <c r="U1683" s="21"/>
      <c r="V1683" s="21">
        <f>327635.638+5440.29</f>
        <v>333075.92799999996</v>
      </c>
      <c r="W1683" s="21">
        <f>338164.646-112.8</f>
        <v>338051.84600000002</v>
      </c>
      <c r="X1683" s="21">
        <f t="shared" si="2857"/>
        <v>0</v>
      </c>
      <c r="Y1683" s="21">
        <f t="shared" si="2858"/>
        <v>1281661.6529999999</v>
      </c>
      <c r="Z1683" s="21">
        <f t="shared" si="2859"/>
        <v>2281168.6409999998</v>
      </c>
      <c r="AA1683" s="21"/>
      <c r="AB1683" s="21">
        <v>-141818.307</v>
      </c>
      <c r="AC1683" s="21">
        <v>927895.97672000004</v>
      </c>
      <c r="AD1683" s="21">
        <f t="shared" si="2860"/>
        <v>0</v>
      </c>
      <c r="AE1683" s="21">
        <f t="shared" si="2861"/>
        <v>1139843.3459999999</v>
      </c>
      <c r="AF1683" s="21">
        <f t="shared" si="2862"/>
        <v>3209064.61772</v>
      </c>
      <c r="AG1683" s="21"/>
      <c r="AH1683" s="21">
        <f t="shared" si="2863"/>
        <v>0</v>
      </c>
      <c r="AI1683" s="21">
        <f t="shared" si="2864"/>
        <v>1139843.3459999999</v>
      </c>
      <c r="AJ1683" s="21">
        <f t="shared" si="2865"/>
        <v>3209064.61772</v>
      </c>
      <c r="AK1683" s="21"/>
      <c r="AL1683" s="21">
        <v>-163627.014</v>
      </c>
      <c r="AM1683" s="21">
        <v>-533242.05000000005</v>
      </c>
      <c r="AN1683" s="21">
        <f t="shared" si="2866"/>
        <v>0</v>
      </c>
      <c r="AO1683" s="21">
        <f t="shared" si="2867"/>
        <v>976216.33199999994</v>
      </c>
      <c r="AP1683" s="21">
        <f t="shared" si="2868"/>
        <v>2675822.5677199997</v>
      </c>
      <c r="AQ1683" s="21"/>
      <c r="AR1683" s="21">
        <v>37645.794000000002</v>
      </c>
      <c r="AS1683" s="21">
        <v>7795.5</v>
      </c>
      <c r="AT1683" s="21">
        <f t="shared" si="2869"/>
        <v>0</v>
      </c>
      <c r="AU1683" s="21">
        <f t="shared" si="2870"/>
        <v>1013862.1259999999</v>
      </c>
      <c r="AV1683" s="21">
        <f t="shared" si="2871"/>
        <v>2683618.0677199997</v>
      </c>
      <c r="AW1683" s="21"/>
      <c r="AX1683" s="21">
        <v>-37677.258000000002</v>
      </c>
      <c r="AY1683" s="21">
        <v>-515871.32299999997</v>
      </c>
      <c r="AZ1683" s="21">
        <f t="shared" si="2872"/>
        <v>0</v>
      </c>
      <c r="BA1683" s="21">
        <f t="shared" si="2873"/>
        <v>976184.8679999999</v>
      </c>
      <c r="BB1683" s="21">
        <f t="shared" si="2874"/>
        <v>2167746.7447199998</v>
      </c>
      <c r="BC1683" s="21"/>
      <c r="BD1683" s="22"/>
      <c r="BE1683" s="22" t="s">
        <v>1089</v>
      </c>
      <c r="BF1683" s="1"/>
      <c r="BG1683" s="1"/>
      <c r="BH1683" s="1"/>
      <c r="BI1683" s="1"/>
      <c r="BJ1683" s="1"/>
    </row>
    <row r="1684" s="1" customFormat="1" ht="15">
      <c r="A1684" s="44" t="s">
        <v>1090</v>
      </c>
      <c r="B1684" s="44"/>
      <c r="C1684" s="44"/>
      <c r="D1684" s="44"/>
      <c r="E1684" s="44"/>
      <c r="F1684" s="21">
        <f>F1683+F1674+F1663+F1631+F1618+F1607+F1451+F1377+F1293+F1114+F1059+F1036+F816+F786+F766+F532+F441+F334+F307+F197+F91+F13</f>
        <v>58534818.899999999</v>
      </c>
      <c r="G1684" s="21">
        <f>G1683+G1674+G1663+G1631+G1618+G1607+G1451+G1377+G1293+G1114+G1059+G1036+G816+G786+G766+G532+G441+G334+G307+G197+G91+G13</f>
        <v>61169605.200000003</v>
      </c>
      <c r="H1684" s="21">
        <f>H1683+H1674+H1663+H1631+H1618+H1607+H1451+H1377+H1293+H1114+H1059+H1036+H816+H786+H766+H532+H441+H334+H307+H197+H91+H13</f>
        <v>58404099.29999999</v>
      </c>
      <c r="I1684" s="21">
        <f>I1683+I1674+I1663+I1631+I1618+I1607+I1451+I1377+I1293+I1114+I1059+I1036+I816+I786+I766+I532+I441+I334+I307+I197+I91+I13</f>
        <v>319089.59999999992</v>
      </c>
      <c r="J1684" s="21">
        <f>J1683+J1674+J1663+J1631+J1618+J1607+J1451+J1377+J1293+J1114+J1059+J1036+J816+J786+J766+J532+J441+J334+J307+J197+J91+J13</f>
        <v>323791.70000000001</v>
      </c>
      <c r="K1684" s="21">
        <f>K1683+K1674+K1663+K1631+K1618+K1607+K1451+K1377+K1293+K1114+K1059+K1036+K816+K786+K766+K532+K441+K334+K307+K197+K91+K13</f>
        <v>328405.39999999997</v>
      </c>
      <c r="L1684" s="21">
        <f t="shared" si="2901"/>
        <v>58853908.5</v>
      </c>
      <c r="M1684" s="21">
        <f t="shared" si="2902"/>
        <v>61493396.900000006</v>
      </c>
      <c r="N1684" s="21">
        <f t="shared" si="2903"/>
        <v>58732504.699999988</v>
      </c>
      <c r="O1684" s="21">
        <f>O1683+O1674+O1663+O1631+O1618+O1607+O1451+O1377+O1293+O1114+O1059+O1036+O816+O786+O766+O532+O441+O334+O307+O197+O91+O13</f>
        <v>3953276.5361500001</v>
      </c>
      <c r="P1684" s="21">
        <f>P1683+P1674+P1663+P1631+P1618+P1607+P1451+P1377+P1293+P1114+P1059+P1036+P816+P786+P766+P532+P441+P334+P307+P197+P91+P13</f>
        <v>901311.99999999965</v>
      </c>
      <c r="Q1684" s="21">
        <f>Q1683+Q1674+Q1663+Q1631+Q1618+Q1607+Q1451+Q1377+Q1293+Q1114+Q1059+Q1036+Q816+Q786+Q766+Q532+Q441+Q334+Q307+Q197+Q91+Q13</f>
        <v>959975.89999999979</v>
      </c>
      <c r="R1684" s="21">
        <f t="shared" si="2854"/>
        <v>62807185.036150001</v>
      </c>
      <c r="S1684" s="21">
        <f t="shared" si="2855"/>
        <v>62394708.900000006</v>
      </c>
      <c r="T1684" s="21">
        <f t="shared" si="2856"/>
        <v>59692480.599999987</v>
      </c>
      <c r="U1684" s="21">
        <f>U1683+U1674+U1663+U1631+U1618+U1607+U1451+U1377+U1293+U1114+U1059+U1036+U816+U786+U766+U532+U441+U334+U307+U197+U91+U13</f>
        <v>1.531930138298776e-11</v>
      </c>
      <c r="V1684" s="21">
        <f>V1683+V1674+V1663+V1631+V1618+V1607+V1451+V1377+V1293+V1114+V1059+V1036+V816+V786+V766+V532+V441+V334+V307+V197+V91+V13</f>
        <v>-3.2741809263825417e-11</v>
      </c>
      <c r="W1684" s="21">
        <f>W1683+W1674+W1663+W1631+W1618+W1607+W1451+W1377+W1293+W1114+W1059+W1036+W816+W786+W766+W532+W441+W334+W307+W197+W91+W13</f>
        <v>0</v>
      </c>
      <c r="X1684" s="21">
        <f t="shared" si="2857"/>
        <v>62807185.036150001</v>
      </c>
      <c r="Y1684" s="21">
        <f t="shared" si="2858"/>
        <v>62394708.900000006</v>
      </c>
      <c r="Z1684" s="21">
        <f t="shared" si="2859"/>
        <v>59692480.599999987</v>
      </c>
      <c r="AA1684" s="21">
        <f>AA1683+AA1674+AA1663+AA1631+AA1618+AA1607+AA1451+AA1377+AA1293+AA1114+AA1059+AA1036+AA816+AA786+AA766+AA532+AA441+AA334+AA307+AA197+AA91+AA13</f>
        <v>893441.59599999967</v>
      </c>
      <c r="AB1684" s="21">
        <f>AB1683+AB1674+AB1663+AB1631+AB1618+AB1607+AB1451+AB1377+AB1293+AB1114+AB1059+AB1036+AB816+AB786+AB766+AB532+AB441+AB334+AB307+AB197+AB91+AB13</f>
        <v>821334.92100000009</v>
      </c>
      <c r="AC1684" s="21">
        <f>AC1683+AC1674+AC1663+AC1631+AC1618+AC1607+AC1451+AC1377+AC1293+AC1114+AC1059+AC1036+AC816+AC786+AC766+AC532+AC441+AC334+AC307+AC197+AC91+AC13</f>
        <v>1435448.4380000001</v>
      </c>
      <c r="AD1684" s="21">
        <f t="shared" si="2860"/>
        <v>63700626.632150002</v>
      </c>
      <c r="AE1684" s="21">
        <f t="shared" si="2861"/>
        <v>63216043.82100001</v>
      </c>
      <c r="AF1684" s="21">
        <f t="shared" si="2862"/>
        <v>61127929.037999988</v>
      </c>
      <c r="AG1684" s="21">
        <f>AG1683+AG1674+AG1663+AG1631+AG1618+AG1607+AG1451+AG1377+AG1293+AG1114+AG1059+AG1036+AG816+AG786+AG766+AG532+AG441+AG334+AG307+AG197+AG91+AG13</f>
        <v>0</v>
      </c>
      <c r="AH1684" s="21">
        <f t="shared" si="2863"/>
        <v>63700626.632150002</v>
      </c>
      <c r="AI1684" s="21">
        <f t="shared" si="2864"/>
        <v>63216043.82100001</v>
      </c>
      <c r="AJ1684" s="21">
        <f t="shared" si="2865"/>
        <v>61127929.037999988</v>
      </c>
      <c r="AK1684" s="21">
        <f>AK1683+AK1674+AK1663+AK1631+AK1618+AK1607+AK1451+AK1377+AK1293+AK1114+AK1059+AK1036+AK816+AK786+AK766+AK532+AK441+AK334+AK307+AK197+AK91+AK13</f>
        <v>689709.45100000012</v>
      </c>
      <c r="AL1684" s="21">
        <f>AL1683+AL1674+AL1663+AL1631+AL1618+AL1607+AL1451+AL1377+AL1293+AL1114+AL1059+AL1036+AL816+AL786+AL766+AL532+AL441+AL334+AL307+AL197+AL91+AL13</f>
        <v>164661.10999999993</v>
      </c>
      <c r="AM1684" s="21">
        <f>AM1683+AM1674+AM1663+AM1631+AM1618+AM1607+AM1451+AM1377+AM1293+AM1114+AM1059+AM1036+AM816+AM786+AM766+AM532+AM441+AM334+AM307+AM197+AM91+AM13</f>
        <v>169565.64999999999</v>
      </c>
      <c r="AN1684" s="21">
        <f t="shared" si="2866"/>
        <v>64390336.083149999</v>
      </c>
      <c r="AO1684" s="21">
        <f t="shared" si="2867"/>
        <v>63380704.931000009</v>
      </c>
      <c r="AP1684" s="21">
        <f t="shared" si="2868"/>
        <v>61297494.687999986</v>
      </c>
      <c r="AQ1684" s="21">
        <f>AQ1683+AQ1674+AQ1663+AQ1631+AQ1618+AQ1607+AQ1451+AQ1377+AQ1293+AQ1114+AQ1059+AQ1036+AQ816+AQ786+AQ766+AQ532+AQ441+AQ334+AQ307+AQ197+AQ91+AQ13</f>
        <v>5.4569682106375694e-12</v>
      </c>
      <c r="AR1684" s="21">
        <f>AR1683+AR1674+AR1663+AR1631+AR1618+AR1607+AR1451+AR1377+AR1293+AR1114+AR1059+AR1036+AR816+AR786+AR766+AR532+AR441+AR334+AR307+AR197+AR91+AR13</f>
        <v>5.8264504332328215e-12</v>
      </c>
      <c r="AS1684" s="21">
        <f>AS1683+AS1674+AS1663+AS1631+AS1618+AS1607+AS1451+AS1377+AS1293+AS1114+AS1059+AS1036+AS816+AS786+AS766+AS532+AS441+AS334+AS307+AS197+AS91+AS13</f>
        <v>0</v>
      </c>
      <c r="AT1684" s="21">
        <f t="shared" si="2869"/>
        <v>64390336.083149999</v>
      </c>
      <c r="AU1684" s="21">
        <f t="shared" si="2870"/>
        <v>63380704.931000009</v>
      </c>
      <c r="AV1684" s="21">
        <f t="shared" si="2871"/>
        <v>61297494.687999986</v>
      </c>
      <c r="AW1684" s="21">
        <f>AW1683+AW1674+AW1663+AW1631+AW1618+AW1607+AW1451+AW1377+AW1293+AW1114+AW1059+AW1036+AW816+AW786+AW766+AW532+AW441+AW334+AW307+AW197+AW91+AW13</f>
        <v>-2.9103830456733704e-11</v>
      </c>
      <c r="AX1684" s="21">
        <f>AX1683+AX1674+AX1663+AX1631+AX1618+AX1607+AX1451+AX1377+AX1293+AX1114+AX1059+AX1036+AX816+AX786+AX766+AX532+AX441+AX334+AX307+AX197+AX91+AX13</f>
        <v>2.9103830456733704e-11</v>
      </c>
      <c r="AY1684" s="21">
        <f>AY1683+AY1674+AY1663+AY1631+AY1618+AY1607+AY1451+AY1377+AY1293+AY1114+AY1059+AY1036+AY816+AY786+AY766+AY532+AY441+AY334+AY307+AY197+AY91+AY13</f>
        <v>-7.2759576141834259e-12</v>
      </c>
      <c r="AZ1684" s="21">
        <f t="shared" si="2872"/>
        <v>64390336.083149999</v>
      </c>
      <c r="BA1684" s="21">
        <f t="shared" si="2873"/>
        <v>63380704.931000009</v>
      </c>
      <c r="BB1684" s="21">
        <f t="shared" si="2874"/>
        <v>61297494.687999986</v>
      </c>
      <c r="BC1684" s="21">
        <f>BC1683+BC1674+BC1663+BC1631+BC1618+BC1607+BC1451+BC1377+BC1293+BC1114+BC1059+BC1036+BC816+BC786+BC766+BC532+BC441+BC334+BC307+BC197+BC91+BC13</f>
        <v>0</v>
      </c>
      <c r="BD1684" s="22"/>
      <c r="BE1684" s="22"/>
      <c r="BF1684" s="1"/>
      <c r="BG1684" s="1"/>
      <c r="BH1684" s="1"/>
      <c r="BI1684" s="1"/>
      <c r="BJ1684" s="1"/>
    </row>
    <row r="1685" ht="14.25"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F1685" s="1"/>
      <c r="BG1685" s="1"/>
      <c r="BH1685" s="1"/>
      <c r="BI1685" s="1"/>
      <c r="BJ1685" s="1"/>
    </row>
    <row r="1686" ht="14.25"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F1686" s="1"/>
      <c r="BG1686" s="1"/>
      <c r="BH1686" s="1"/>
      <c r="BI1686" s="1"/>
      <c r="BJ1686" s="1"/>
    </row>
    <row r="1687" ht="14.25">
      <c r="E1687" s="1"/>
      <c r="F1687" s="1"/>
      <c r="G1687" s="1"/>
      <c r="H1687" s="1"/>
      <c r="I1687" s="1"/>
      <c r="J1687" s="1"/>
      <c r="K1687" s="1"/>
      <c r="AX1687" s="1"/>
      <c r="BC1687" s="1"/>
      <c r="BD1687" s="1"/>
      <c r="BF1687" s="1"/>
      <c r="BG1687" s="1"/>
      <c r="BH1687" s="1"/>
      <c r="BI1687" s="1"/>
      <c r="BJ1687" s="1"/>
    </row>
    <row r="1688" ht="14.25"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F1688" s="1"/>
      <c r="BG1688" s="1"/>
      <c r="BH1688" s="1"/>
      <c r="BI1688" s="1"/>
      <c r="BJ1688" s="1"/>
    </row>
    <row r="1689" ht="14.25">
      <c r="E1689" s="1"/>
      <c r="F1689" s="1"/>
      <c r="G1689" s="1"/>
      <c r="H1689" s="1"/>
      <c r="I1689" s="1"/>
      <c r="J1689" s="1"/>
      <c r="K1689" s="1"/>
      <c r="O1689" s="1"/>
      <c r="P1689" s="1"/>
      <c r="Q1689" s="1"/>
      <c r="U1689" s="1"/>
      <c r="V1689" s="1"/>
      <c r="W1689" s="1"/>
      <c r="AA1689" s="1"/>
      <c r="AB1689" s="1"/>
      <c r="AC1689" s="1"/>
      <c r="AG1689" s="1"/>
      <c r="AK1689" s="1"/>
      <c r="AL1689" s="1"/>
      <c r="AM1689" s="1"/>
      <c r="AX1689" s="1"/>
      <c r="BC1689" s="1"/>
      <c r="BD1689" s="1"/>
      <c r="BF1689" s="1"/>
      <c r="BG1689" s="1"/>
      <c r="BH1689" s="1"/>
      <c r="BI1689" s="1"/>
      <c r="BJ1689" s="1"/>
    </row>
    <row r="1690" ht="14.25"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F1690" s="1"/>
      <c r="BG1690" s="1"/>
      <c r="BH1690" s="1"/>
      <c r="BI1690" s="1"/>
      <c r="BJ1690" s="1"/>
    </row>
    <row r="1691" ht="14.25"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F1691" s="1"/>
      <c r="BG1691" s="1"/>
      <c r="BH1691" s="1"/>
      <c r="BI1691" s="1"/>
      <c r="BJ1691" s="1"/>
    </row>
    <row r="1692" ht="14.25"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F1692" s="1"/>
      <c r="BG1692" s="1"/>
      <c r="BH1692" s="1"/>
      <c r="BI1692" s="1"/>
      <c r="BJ1692" s="1"/>
    </row>
    <row r="1693" ht="14.25"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F1693" s="1"/>
      <c r="BG1693" s="1"/>
      <c r="BH1693" s="1"/>
      <c r="BI1693" s="1"/>
      <c r="BJ1693" s="1"/>
    </row>
  </sheetData>
  <autoFilter ref="A12:BJ1684">
    <filterColumn colId="55">
      <filters blank="1"/>
    </filterColumn>
  </autoFilter>
  <mergeCells count="56">
    <mergeCell ref="G1:H1"/>
    <mergeCell ref="M1:N1"/>
    <mergeCell ref="BA1:BB1"/>
    <mergeCell ref="G2:H2"/>
    <mergeCell ref="M2:N2"/>
    <mergeCell ref="BA2:BB2"/>
    <mergeCell ref="G3:H3"/>
    <mergeCell ref="M3:N3"/>
    <mergeCell ref="BA3:BB3"/>
    <mergeCell ref="BA5:BB5"/>
    <mergeCell ref="BA6:BB6"/>
    <mergeCell ref="BA7:BB7"/>
    <mergeCell ref="D8:E8"/>
    <mergeCell ref="BA8:BB8"/>
    <mergeCell ref="A9:BB9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L11:L12"/>
    <mergeCell ref="M11:M12"/>
    <mergeCell ref="N11:N12"/>
    <mergeCell ref="O11:Q11"/>
    <mergeCell ref="R11:R12"/>
    <mergeCell ref="S11:S12"/>
    <mergeCell ref="T11:T12"/>
    <mergeCell ref="U11:W11"/>
    <mergeCell ref="X11:X12"/>
    <mergeCell ref="Y11:Y12"/>
    <mergeCell ref="Z11:Z12"/>
    <mergeCell ref="AA11:AC11"/>
    <mergeCell ref="AD11:AD12"/>
    <mergeCell ref="AE11:AE12"/>
    <mergeCell ref="AF11:AF12"/>
    <mergeCell ref="AH11:AH12"/>
    <mergeCell ref="AI11:AI12"/>
    <mergeCell ref="AJ11:AJ12"/>
    <mergeCell ref="AK11:AM11"/>
    <mergeCell ref="AN11:AN12"/>
    <mergeCell ref="AO11:AO12"/>
    <mergeCell ref="AP11:AP12"/>
    <mergeCell ref="AQ11:AS11"/>
    <mergeCell ref="AT11:AT12"/>
    <mergeCell ref="AU11:AU12"/>
    <mergeCell ref="AV11:AV12"/>
    <mergeCell ref="AW11:AY11"/>
    <mergeCell ref="AZ11:AZ12"/>
    <mergeCell ref="BA11:BA12"/>
    <mergeCell ref="BB11:BB12"/>
    <mergeCell ref="BC11:BC12"/>
    <mergeCell ref="A1684:E1684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61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ermolina-an</cp:lastModifiedBy>
  <cp:revision>2</cp:revision>
  <dcterms:modified xsi:type="dcterms:W3CDTF">2025-08-05T10:37:26Z</dcterms:modified>
</cp:coreProperties>
</file>