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C33" i="1" l="1"/>
  <c r="C37" i="1" s="1"/>
  <c r="E33" i="1" s="1"/>
  <c r="E37" i="1" s="1"/>
  <c r="G33" i="1" s="1"/>
  <c r="G37" i="1" s="1"/>
  <c r="C31" i="1"/>
  <c r="E28" i="1" s="1"/>
  <c r="E31" i="1" s="1"/>
  <c r="G28" i="1" s="1"/>
  <c r="G31" i="1" s="1"/>
  <c r="C28" i="1"/>
  <c r="G23" i="1"/>
  <c r="E23" i="1"/>
  <c r="C23" i="1"/>
  <c r="G22" i="1"/>
  <c r="E22" i="1"/>
  <c r="C22" i="1"/>
  <c r="C21" i="1"/>
  <c r="C25" i="1" s="1"/>
  <c r="E21" i="1" s="1"/>
  <c r="E25" i="1" s="1"/>
  <c r="G21" i="1" s="1"/>
  <c r="G25" i="1" s="1"/>
  <c r="C17" i="1"/>
  <c r="C19" i="1" s="1"/>
  <c r="E16" i="1" l="1"/>
  <c r="E18" i="1"/>
  <c r="C41" i="1"/>
  <c r="E17" i="1"/>
  <c r="E19" i="1" l="1"/>
  <c r="G16" i="1" l="1"/>
  <c r="E41" i="1"/>
  <c r="G17" i="1" l="1"/>
  <c r="G18" i="1"/>
  <c r="G19" i="1"/>
  <c r="G41" i="1" s="1"/>
</calcChain>
</file>

<file path=xl/sharedStrings.xml><?xml version="1.0" encoding="utf-8"?>
<sst xmlns="http://schemas.openxmlformats.org/spreadsheetml/2006/main" count="49" uniqueCount="33">
  <si>
    <t>ПРИЛОЖЕНИЕ 5</t>
  </si>
  <si>
    <t>к решению</t>
  </si>
  <si>
    <t>Пермской городской Думы</t>
  </si>
  <si>
    <t>от 16.12.2025 № 234</t>
  </si>
  <si>
    <t>Программа муниципальных внутренних заимствований города Перми
 на 2026 год и на плановый период  2027 и 2028 годов</t>
  </si>
  <si>
    <t>тыс.руб.</t>
  </si>
  <si>
    <t>№ 
п/п</t>
  </si>
  <si>
    <t>Перечень муниципальных внутренних заимствований</t>
  </si>
  <si>
    <t>2026 год</t>
  </si>
  <si>
    <t>Предельный срок погашения долговых обязательств, возникающих при осуществлении муниципальных заимствований в 2026 году</t>
  </si>
  <si>
    <t>2027 год</t>
  </si>
  <si>
    <t>Предельный срок погашения долговых обязательств, возникающих при осуществлении муниципальных заимствований в 2027 году</t>
  </si>
  <si>
    <t>2028 год</t>
  </si>
  <si>
    <t>Предельный срок погашения долговых обязательств, возникающих при осуществлении муниципальных заимствований в 2028 году</t>
  </si>
  <si>
    <t>1.</t>
  </si>
  <si>
    <t>Кредиты кредитных организаций в валюте Российской Федерации</t>
  </si>
  <si>
    <t>задолженность на начало финансового года</t>
  </si>
  <si>
    <t>привлечение средств в финансовом году</t>
  </si>
  <si>
    <t>не позднее 30 декабря 2027 года</t>
  </si>
  <si>
    <t>не позднее 30 декабря 2028 года</t>
  </si>
  <si>
    <t>не позднее 30 декабря 2029 года</t>
  </si>
  <si>
    <t>погашение основной суммы задолженности в финансовом году</t>
  </si>
  <si>
    <t>задолженность на конец финансового года</t>
  </si>
  <si>
    <t>2.</t>
  </si>
  <si>
    <t>Бюджетные кредиты из других бюджетов бюджетной системы Российской Федерации</t>
  </si>
  <si>
    <t>списание основной суммы задолженности в финансовом году</t>
  </si>
  <si>
    <t>в том числе</t>
  </si>
  <si>
    <t>2.1.</t>
  </si>
  <si>
    <t>Бюджетные кредиты, предоставленные для частичного покрытия дефицита бюджета</t>
  </si>
  <si>
    <t>2.2.</t>
  </si>
  <si>
    <t>Бюджетные кредиты, предоставленные для  погашения долговых обязательств в виде обязательств по кредитам, полученным от кредитных организаций, сложившихся на 1 января 2022 года</t>
  </si>
  <si>
    <t>МД на начало очередного года</t>
  </si>
  <si>
    <t>от 24.02.2026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</si>
</sst>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2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3"/>
      <color theme="1"/>
      <name val="Times New Roman"/>
    </font>
    <font>
      <sz val="13"/>
      <name val="Times New Roman"/>
    </font>
    <font>
      <sz val="14"/>
      <name val="Times New Roman"/>
    </font>
    <font>
      <sz val="14"/>
      <color indexed="2"/>
      <name val="Times New Roman"/>
    </font>
    <font>
      <sz val="11"/>
      <color indexed="2"/>
      <name val="Times New Roman"/>
    </font>
    <font>
      <sz val="11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/>
    <xf numFmtId="3" fontId="7" fillId="0" borderId="1" xfId="3" applyNumberFormat="1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3" fontId="8" fillId="0" borderId="3" xfId="3" applyNumberFormat="1" applyFont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left" vertical="center" wrapText="1"/>
    </xf>
    <xf numFmtId="3" fontId="8" fillId="2" borderId="3" xfId="3" applyNumberFormat="1" applyFont="1" applyFill="1" applyBorder="1" applyAlignment="1">
      <alignment horizontal="left" vertical="top" wrapText="1"/>
    </xf>
    <xf numFmtId="164" fontId="8" fillId="0" borderId="3" xfId="3" applyNumberFormat="1" applyFont="1" applyBorder="1" applyAlignment="1">
      <alignment horizontal="right" vertical="center" wrapText="1"/>
    </xf>
    <xf numFmtId="164" fontId="4" fillId="0" borderId="4" xfId="1" applyNumberFormat="1" applyFont="1" applyBorder="1" applyAlignment="1">
      <alignment horizontal="right" vertical="center"/>
    </xf>
    <xf numFmtId="0" fontId="2" fillId="0" borderId="5" xfId="0" applyFont="1" applyBorder="1"/>
    <xf numFmtId="164" fontId="8" fillId="2" borderId="3" xfId="3" applyNumberFormat="1" applyFont="1" applyFill="1" applyBorder="1" applyAlignment="1">
      <alignment vertical="center" wrapText="1"/>
    </xf>
    <xf numFmtId="164" fontId="9" fillId="2" borderId="3" xfId="3" applyNumberFormat="1" applyFont="1" applyFill="1" applyBorder="1" applyAlignment="1">
      <alignment vertical="center" wrapText="1"/>
    </xf>
    <xf numFmtId="164" fontId="8" fillId="0" borderId="3" xfId="3" applyNumberFormat="1" applyFont="1" applyBorder="1" applyAlignment="1">
      <alignment vertical="center" wrapText="1"/>
    </xf>
    <xf numFmtId="164" fontId="8" fillId="0" borderId="4" xfId="1" applyNumberFormat="1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>
      <alignment vertical="center"/>
    </xf>
    <xf numFmtId="3" fontId="8" fillId="0" borderId="3" xfId="3" applyNumberFormat="1" applyFont="1" applyBorder="1" applyAlignment="1">
      <alignment horizontal="left" vertical="center" wrapText="1"/>
    </xf>
    <xf numFmtId="164" fontId="8" fillId="0" borderId="3" xfId="3" applyNumberFormat="1" applyFont="1" applyBorder="1" applyAlignment="1">
      <alignment horizontal="center" vertical="center" wrapText="1"/>
    </xf>
    <xf numFmtId="0" fontId="2" fillId="0" borderId="7" xfId="0" applyFont="1" applyBorder="1"/>
    <xf numFmtId="3" fontId="8" fillId="0" borderId="1" xfId="3" applyNumberFormat="1" applyFont="1" applyBorder="1" applyAlignment="1">
      <alignment horizontal="center" vertical="center" wrapText="1"/>
    </xf>
    <xf numFmtId="164" fontId="8" fillId="2" borderId="4" xfId="3" applyNumberFormat="1" applyFont="1" applyFill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3" xfId="1" applyNumberFormat="1" applyFont="1" applyBorder="1" applyAlignment="1">
      <alignment vertical="center"/>
    </xf>
    <xf numFmtId="164" fontId="10" fillId="0" borderId="4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8" fillId="0" borderId="4" xfId="3" applyNumberFormat="1" applyFont="1" applyBorder="1" applyAlignment="1">
      <alignment vertical="center" wrapText="1"/>
    </xf>
    <xf numFmtId="164" fontId="8" fillId="2" borderId="0" xfId="1" applyNumberFormat="1" applyFont="1" applyFill="1" applyAlignment="1">
      <alignment vertical="center" wrapText="1"/>
    </xf>
    <xf numFmtId="164" fontId="8" fillId="2" borderId="3" xfId="1" applyNumberFormat="1" applyFont="1" applyFill="1" applyBorder="1" applyAlignment="1">
      <alignment vertical="center" wrapText="1"/>
    </xf>
    <xf numFmtId="0" fontId="2" fillId="0" borderId="8" xfId="0" applyFont="1" applyBorder="1"/>
    <xf numFmtId="164" fontId="9" fillId="0" borderId="3" xfId="3" applyNumberFormat="1" applyFont="1" applyBorder="1" applyAlignment="1">
      <alignment vertical="center" wrapText="1"/>
    </xf>
    <xf numFmtId="164" fontId="9" fillId="2" borderId="4" xfId="3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left" vertical="center" wrapText="1"/>
    </xf>
    <xf numFmtId="164" fontId="9" fillId="2" borderId="3" xfId="1" applyNumberFormat="1" applyFont="1" applyFill="1" applyBorder="1"/>
    <xf numFmtId="164" fontId="9" fillId="2" borderId="4" xfId="1" applyNumberFormat="1" applyFont="1" applyFill="1" applyBorder="1"/>
    <xf numFmtId="0" fontId="8" fillId="2" borderId="3" xfId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8" fillId="2" borderId="4" xfId="1" applyNumberFormat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11" xfId="1"/>
    <cellStyle name="Обычный 2 3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workbookViewId="0">
      <selection activeCell="B3" sqref="B3"/>
    </sheetView>
  </sheetViews>
  <sheetFormatPr defaultColWidth="9.109375" defaultRowHeight="13.8" x14ac:dyDescent="0.25"/>
  <cols>
    <col min="1" max="1" width="5.5546875" style="1" customWidth="1"/>
    <col min="2" max="2" width="50.44140625" style="2" customWidth="1"/>
    <col min="3" max="3" width="17.33203125" style="1" customWidth="1"/>
    <col min="4" max="4" width="19.109375" style="1" customWidth="1"/>
    <col min="5" max="5" width="16" style="1" customWidth="1"/>
    <col min="6" max="6" width="18.44140625" style="1" customWidth="1"/>
    <col min="7" max="7" width="17" style="1" customWidth="1"/>
    <col min="8" max="8" width="18.44140625" style="1" customWidth="1"/>
    <col min="9" max="16384" width="9.109375" style="1"/>
  </cols>
  <sheetData>
    <row r="1" spans="1:8" ht="15.6" x14ac:dyDescent="0.25">
      <c r="G1" s="53" t="s">
        <v>0</v>
      </c>
      <c r="H1" s="53"/>
    </row>
    <row r="2" spans="1:8" ht="15.6" x14ac:dyDescent="0.25">
      <c r="G2" s="53" t="s">
        <v>1</v>
      </c>
      <c r="H2" s="53"/>
    </row>
    <row r="3" spans="1:8" ht="15.6" x14ac:dyDescent="0.25">
      <c r="G3" s="53" t="s">
        <v>2</v>
      </c>
      <c r="H3" s="53"/>
    </row>
    <row r="4" spans="1:8" ht="15.6" x14ac:dyDescent="0.25">
      <c r="G4" s="53" t="s">
        <v>32</v>
      </c>
      <c r="H4" s="53"/>
    </row>
    <row r="5" spans="1:8" ht="15.6" x14ac:dyDescent="0.25">
      <c r="G5" s="3"/>
      <c r="H5" s="3"/>
    </row>
    <row r="6" spans="1:8" ht="15.6" x14ac:dyDescent="0.25">
      <c r="G6" s="53" t="s">
        <v>0</v>
      </c>
      <c r="H6" s="53"/>
    </row>
    <row r="7" spans="1:8" ht="15.6" x14ac:dyDescent="0.25">
      <c r="G7" s="53" t="s">
        <v>1</v>
      </c>
      <c r="H7" s="53"/>
    </row>
    <row r="8" spans="1:8" ht="15.6" x14ac:dyDescent="0.25">
      <c r="G8" s="53" t="s">
        <v>2</v>
      </c>
      <c r="H8" s="53"/>
    </row>
    <row r="9" spans="1:8" ht="15.6" x14ac:dyDescent="0.25">
      <c r="G9" s="53" t="s">
        <v>3</v>
      </c>
      <c r="H9" s="53"/>
    </row>
    <row r="10" spans="1:8" s="4" customFormat="1" ht="18" x14ac:dyDescent="0.35">
      <c r="B10" s="5"/>
    </row>
    <row r="11" spans="1:8" s="6" customFormat="1" ht="40.5" customHeight="1" x14ac:dyDescent="0.3">
      <c r="A11" s="54" t="s">
        <v>4</v>
      </c>
      <c r="B11" s="54"/>
      <c r="C11" s="54"/>
      <c r="D11" s="54"/>
      <c r="E11" s="54"/>
      <c r="F11" s="54"/>
      <c r="G11" s="54"/>
      <c r="H11" s="54"/>
    </row>
    <row r="12" spans="1:8" s="6" customFormat="1" ht="17.399999999999999" x14ac:dyDescent="0.3">
      <c r="A12" s="7"/>
      <c r="B12" s="7"/>
      <c r="C12" s="7"/>
      <c r="D12" s="7"/>
      <c r="E12" s="7"/>
      <c r="F12" s="7"/>
      <c r="G12" s="7"/>
    </row>
    <row r="13" spans="1:8" s="4" customFormat="1" ht="18" x14ac:dyDescent="0.35">
      <c r="B13" s="5"/>
      <c r="H13" s="8" t="s">
        <v>5</v>
      </c>
    </row>
    <row r="14" spans="1:8" s="9" customFormat="1" ht="168" x14ac:dyDescent="0.3">
      <c r="A14" s="10" t="s">
        <v>6</v>
      </c>
      <c r="B14" s="10" t="s">
        <v>7</v>
      </c>
      <c r="C14" s="10" t="s">
        <v>8</v>
      </c>
      <c r="D14" s="10" t="s">
        <v>9</v>
      </c>
      <c r="E14" s="11" t="s">
        <v>10</v>
      </c>
      <c r="F14" s="10" t="s">
        <v>11</v>
      </c>
      <c r="G14" s="12" t="s">
        <v>12</v>
      </c>
      <c r="H14" s="10" t="s">
        <v>13</v>
      </c>
    </row>
    <row r="15" spans="1:8" ht="41.25" customHeight="1" x14ac:dyDescent="0.25">
      <c r="A15" s="13" t="s">
        <v>14</v>
      </c>
      <c r="B15" s="14" t="s">
        <v>15</v>
      </c>
      <c r="C15" s="15"/>
      <c r="D15" s="15"/>
      <c r="E15" s="16"/>
      <c r="F15" s="16"/>
      <c r="G15" s="17"/>
      <c r="H15" s="18"/>
    </row>
    <row r="16" spans="1:8" ht="38.25" customHeight="1" x14ac:dyDescent="0.25">
      <c r="A16" s="13"/>
      <c r="B16" s="14" t="s">
        <v>16</v>
      </c>
      <c r="C16" s="19">
        <v>0</v>
      </c>
      <c r="D16" s="20"/>
      <c r="E16" s="21">
        <f>C19</f>
        <v>3543299.8829999999</v>
      </c>
      <c r="F16" s="21"/>
      <c r="G16" s="22">
        <f>E19</f>
        <v>7763017.4829999991</v>
      </c>
      <c r="H16" s="23"/>
    </row>
    <row r="17" spans="1:8" s="24" customFormat="1" ht="48.75" customHeight="1" x14ac:dyDescent="0.3">
      <c r="A17" s="13"/>
      <c r="B17" s="25" t="s">
        <v>17</v>
      </c>
      <c r="C17" s="21">
        <f>3543881-581.117</f>
        <v>3543299.8829999999</v>
      </c>
      <c r="D17" s="26" t="s">
        <v>18</v>
      </c>
      <c r="E17" s="19">
        <f>C17+4219717.6</f>
        <v>7763017.4829999991</v>
      </c>
      <c r="F17" s="26" t="s">
        <v>19</v>
      </c>
      <c r="G17" s="22">
        <f>G16+903119.498+727700.4</f>
        <v>9393837.3809999991</v>
      </c>
      <c r="H17" s="26" t="s">
        <v>20</v>
      </c>
    </row>
    <row r="18" spans="1:8" ht="42.75" customHeight="1" x14ac:dyDescent="0.25">
      <c r="A18" s="13"/>
      <c r="B18" s="25" t="s">
        <v>21</v>
      </c>
      <c r="C18" s="21">
        <v>0</v>
      </c>
      <c r="D18" s="21"/>
      <c r="E18" s="19">
        <f>C19</f>
        <v>3543299.8829999999</v>
      </c>
      <c r="F18" s="19"/>
      <c r="G18" s="22">
        <f>G16</f>
        <v>7763017.4829999991</v>
      </c>
      <c r="H18" s="27"/>
    </row>
    <row r="19" spans="1:8" ht="45" customHeight="1" x14ac:dyDescent="0.25">
      <c r="A19" s="28"/>
      <c r="B19" s="14" t="s">
        <v>22</v>
      </c>
      <c r="C19" s="21">
        <f>C16+C17-C18</f>
        <v>3543299.8829999999</v>
      </c>
      <c r="D19" s="21"/>
      <c r="E19" s="19">
        <f>E16+E17-E18</f>
        <v>7763017.4829999991</v>
      </c>
      <c r="F19" s="19"/>
      <c r="G19" s="29">
        <f>G16+G17-G18</f>
        <v>9393837.381000001</v>
      </c>
      <c r="H19" s="18"/>
    </row>
    <row r="20" spans="1:8" ht="66" customHeight="1" x14ac:dyDescent="0.25">
      <c r="A20" s="30" t="s">
        <v>23</v>
      </c>
      <c r="B20" s="31" t="s">
        <v>24</v>
      </c>
      <c r="C20" s="32"/>
      <c r="D20" s="32"/>
      <c r="E20" s="33"/>
      <c r="F20" s="33"/>
      <c r="G20" s="34"/>
      <c r="H20" s="18"/>
    </row>
    <row r="21" spans="1:8" ht="43.5" customHeight="1" x14ac:dyDescent="0.25">
      <c r="A21" s="35"/>
      <c r="B21" s="14" t="s">
        <v>16</v>
      </c>
      <c r="C21" s="19">
        <f t="shared" ref="C21:C23" si="0">C28+C33</f>
        <v>2708404</v>
      </c>
      <c r="D21" s="19"/>
      <c r="E21" s="36">
        <f>C25</f>
        <v>2117542.2000000002</v>
      </c>
      <c r="F21" s="36"/>
      <c r="G21" s="22">
        <f>E25</f>
        <v>1007700.4000000001</v>
      </c>
      <c r="H21" s="18"/>
    </row>
    <row r="22" spans="1:8" ht="40.5" customHeight="1" x14ac:dyDescent="0.25">
      <c r="A22" s="37"/>
      <c r="B22" s="25" t="s">
        <v>17</v>
      </c>
      <c r="C22" s="21">
        <f t="shared" si="0"/>
        <v>0</v>
      </c>
      <c r="D22" s="21"/>
      <c r="E22" s="21">
        <f t="shared" ref="E22:E23" si="1">E29+E34</f>
        <v>0</v>
      </c>
      <c r="F22" s="21"/>
      <c r="G22" s="38">
        <f t="shared" ref="G22:G23" si="2">G29+G34</f>
        <v>0</v>
      </c>
      <c r="H22" s="18"/>
    </row>
    <row r="23" spans="1:8" ht="46.5" customHeight="1" x14ac:dyDescent="0.25">
      <c r="A23" s="37"/>
      <c r="B23" s="25" t="s">
        <v>21</v>
      </c>
      <c r="C23" s="21">
        <f t="shared" si="0"/>
        <v>450861.8</v>
      </c>
      <c r="D23" s="21"/>
      <c r="E23" s="21">
        <f t="shared" si="1"/>
        <v>969841.8</v>
      </c>
      <c r="F23" s="21"/>
      <c r="G23" s="38">
        <f t="shared" si="2"/>
        <v>727700.4</v>
      </c>
      <c r="H23" s="18"/>
    </row>
    <row r="24" spans="1:8" ht="46.5" customHeight="1" x14ac:dyDescent="0.25">
      <c r="A24" s="37"/>
      <c r="B24" s="14" t="s">
        <v>25</v>
      </c>
      <c r="C24" s="39">
        <v>140000</v>
      </c>
      <c r="D24" s="40"/>
      <c r="E24" s="39">
        <v>140000</v>
      </c>
      <c r="F24" s="40"/>
      <c r="G24" s="40">
        <v>140000</v>
      </c>
      <c r="H24" s="41"/>
    </row>
    <row r="25" spans="1:8" ht="43.5" customHeight="1" x14ac:dyDescent="0.25">
      <c r="A25" s="37"/>
      <c r="B25" s="14" t="s">
        <v>22</v>
      </c>
      <c r="C25" s="21">
        <f>C21+C22-C23-C24</f>
        <v>2117542.2000000002</v>
      </c>
      <c r="D25" s="21"/>
      <c r="E25" s="19">
        <f>E21+E22-E23-E24</f>
        <v>1007700.4000000001</v>
      </c>
      <c r="F25" s="19"/>
      <c r="G25" s="29">
        <f>G21+G22-G23-G24</f>
        <v>140000.00000000012</v>
      </c>
      <c r="H25" s="18"/>
    </row>
    <row r="26" spans="1:8" ht="20.25" customHeight="1" x14ac:dyDescent="0.25">
      <c r="A26" s="37"/>
      <c r="B26" s="14" t="s">
        <v>26</v>
      </c>
      <c r="C26" s="42"/>
      <c r="D26" s="42"/>
      <c r="E26" s="20"/>
      <c r="F26" s="20"/>
      <c r="G26" s="43"/>
      <c r="H26" s="18"/>
    </row>
    <row r="27" spans="1:8" ht="60.75" customHeight="1" x14ac:dyDescent="0.25">
      <c r="A27" s="30" t="s">
        <v>27</v>
      </c>
      <c r="B27" s="31" t="s">
        <v>28</v>
      </c>
      <c r="C27" s="32"/>
      <c r="D27" s="32"/>
      <c r="E27" s="33"/>
      <c r="F27" s="33"/>
      <c r="G27" s="34"/>
      <c r="H27" s="18"/>
    </row>
    <row r="28" spans="1:8" ht="42" customHeight="1" x14ac:dyDescent="0.25">
      <c r="A28" s="35"/>
      <c r="B28" s="14" t="s">
        <v>16</v>
      </c>
      <c r="C28" s="19">
        <f>938404+500000+500000</f>
        <v>1938404</v>
      </c>
      <c r="D28" s="19"/>
      <c r="E28" s="36">
        <f>C31</f>
        <v>1557542.2</v>
      </c>
      <c r="F28" s="36"/>
      <c r="G28" s="22">
        <f>E31</f>
        <v>657700.39999999991</v>
      </c>
      <c r="H28" s="18"/>
    </row>
    <row r="29" spans="1:8" ht="42" customHeight="1" x14ac:dyDescent="0.25">
      <c r="A29" s="37"/>
      <c r="B29" s="25" t="s">
        <v>17</v>
      </c>
      <c r="C29" s="21">
        <v>0</v>
      </c>
      <c r="D29" s="21"/>
      <c r="E29" s="36">
        <v>0</v>
      </c>
      <c r="F29" s="36"/>
      <c r="G29" s="22">
        <v>0</v>
      </c>
      <c r="H29" s="18"/>
    </row>
    <row r="30" spans="1:8" ht="39.75" customHeight="1" x14ac:dyDescent="0.25">
      <c r="A30" s="37"/>
      <c r="B30" s="25" t="s">
        <v>21</v>
      </c>
      <c r="C30" s="36">
        <v>380861.8</v>
      </c>
      <c r="D30" s="36"/>
      <c r="E30" s="36">
        <v>899841.8</v>
      </c>
      <c r="F30" s="36"/>
      <c r="G30" s="22">
        <v>657700.4</v>
      </c>
      <c r="H30" s="18"/>
    </row>
    <row r="31" spans="1:8" ht="36.75" customHeight="1" x14ac:dyDescent="0.25">
      <c r="A31" s="37"/>
      <c r="B31" s="14" t="s">
        <v>22</v>
      </c>
      <c r="C31" s="21">
        <f>C28+C29-C30</f>
        <v>1557542.2</v>
      </c>
      <c r="D31" s="21"/>
      <c r="E31" s="21">
        <f>E28+E29-E30</f>
        <v>657700.39999999991</v>
      </c>
      <c r="F31" s="21"/>
      <c r="G31" s="38">
        <f>G28+G29-G30</f>
        <v>0</v>
      </c>
      <c r="H31" s="18"/>
    </row>
    <row r="32" spans="1:8" ht="99.75" customHeight="1" x14ac:dyDescent="0.35">
      <c r="A32" s="44" t="s">
        <v>29</v>
      </c>
      <c r="B32" s="45" t="s">
        <v>30</v>
      </c>
      <c r="C32" s="46"/>
      <c r="D32" s="46"/>
      <c r="E32" s="46"/>
      <c r="F32" s="46"/>
      <c r="G32" s="47"/>
      <c r="H32" s="18"/>
    </row>
    <row r="33" spans="1:8" ht="42" customHeight="1" x14ac:dyDescent="0.25">
      <c r="A33" s="48"/>
      <c r="B33" s="14" t="s">
        <v>16</v>
      </c>
      <c r="C33" s="49">
        <f>840000-70000</f>
        <v>770000</v>
      </c>
      <c r="D33" s="49"/>
      <c r="E33" s="49">
        <f>C37</f>
        <v>560000</v>
      </c>
      <c r="F33" s="49"/>
      <c r="G33" s="50">
        <f>E37</f>
        <v>350000</v>
      </c>
      <c r="H33" s="18"/>
    </row>
    <row r="34" spans="1:8" ht="33" customHeight="1" x14ac:dyDescent="0.25">
      <c r="A34" s="51"/>
      <c r="B34" s="14" t="s">
        <v>17</v>
      </c>
      <c r="C34" s="49">
        <v>0</v>
      </c>
      <c r="D34" s="49"/>
      <c r="E34" s="49">
        <v>0</v>
      </c>
      <c r="F34" s="49"/>
      <c r="G34" s="50">
        <v>0</v>
      </c>
      <c r="H34" s="18"/>
    </row>
    <row r="35" spans="1:8" ht="37.5" customHeight="1" x14ac:dyDescent="0.25">
      <c r="A35" s="51"/>
      <c r="B35" s="14" t="s">
        <v>21</v>
      </c>
      <c r="C35" s="49">
        <v>70000</v>
      </c>
      <c r="D35" s="49"/>
      <c r="E35" s="49">
        <v>70000</v>
      </c>
      <c r="F35" s="49"/>
      <c r="G35" s="50">
        <v>70000</v>
      </c>
      <c r="H35" s="18"/>
    </row>
    <row r="36" spans="1:8" ht="37.5" customHeight="1" x14ac:dyDescent="0.3">
      <c r="A36" s="51"/>
      <c r="B36" s="14" t="s">
        <v>25</v>
      </c>
      <c r="C36" s="49">
        <v>140000</v>
      </c>
      <c r="D36" s="49"/>
      <c r="E36" s="49">
        <v>140000</v>
      </c>
      <c r="F36" s="49"/>
      <c r="G36" s="49">
        <v>140000</v>
      </c>
      <c r="H36" s="41"/>
    </row>
    <row r="37" spans="1:8" ht="39.75" customHeight="1" x14ac:dyDescent="0.25">
      <c r="A37" s="51"/>
      <c r="B37" s="14" t="s">
        <v>22</v>
      </c>
      <c r="C37" s="49">
        <f>C33+C34-C35-C36</f>
        <v>560000</v>
      </c>
      <c r="D37" s="49"/>
      <c r="E37" s="49">
        <f>E33+E34-E35-E36</f>
        <v>350000</v>
      </c>
      <c r="F37" s="49"/>
      <c r="G37" s="50">
        <f>G33+G34-G35-G36</f>
        <v>140000</v>
      </c>
      <c r="H37" s="18"/>
    </row>
    <row r="40" spans="1:8" hidden="1" x14ac:dyDescent="0.25"/>
    <row r="41" spans="1:8" hidden="1" x14ac:dyDescent="0.25">
      <c r="B41" s="2" t="s">
        <v>31</v>
      </c>
      <c r="C41" s="52">
        <f>C19+C25</f>
        <v>5660842.0830000006</v>
      </c>
      <c r="D41" s="52"/>
      <c r="E41" s="52">
        <f>E19+E25</f>
        <v>8770717.8829999994</v>
      </c>
      <c r="F41" s="52"/>
      <c r="G41" s="52">
        <f>G19+G25</f>
        <v>9533837.381000001</v>
      </c>
    </row>
    <row r="42" spans="1:8" hidden="1" x14ac:dyDescent="0.25"/>
    <row r="43" spans="1:8" hidden="1" x14ac:dyDescent="0.25"/>
    <row r="44" spans="1:8" hidden="1" x14ac:dyDescent="0.25"/>
  </sheetData>
  <sheetProtection password="CF5C" sheet="1" objects="1" scenarios="1"/>
  <mergeCells count="9">
    <mergeCell ref="G8:H8"/>
    <mergeCell ref="G9:H9"/>
    <mergeCell ref="A11:H11"/>
    <mergeCell ref="G4:H4"/>
    <mergeCell ref="G1:H1"/>
    <mergeCell ref="G2:H2"/>
    <mergeCell ref="G3:H3"/>
    <mergeCell ref="G6:H6"/>
    <mergeCell ref="G7:H7"/>
  </mergeCells>
  <pageMargins left="0.9055118110236221" right="0.39370078740157483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Колышкина Елена Владимировна</cp:lastModifiedBy>
  <cp:revision>31</cp:revision>
  <cp:lastPrinted>2026-02-24T10:58:45Z</cp:lastPrinted>
  <dcterms:created xsi:type="dcterms:W3CDTF">2006-09-16T00:00:00Z</dcterms:created>
  <dcterms:modified xsi:type="dcterms:W3CDTF">2026-02-24T10:59:15Z</dcterms:modified>
</cp:coreProperties>
</file>